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35"/>
  </bookViews>
  <sheets>
    <sheet name="ERS" sheetId="11" r:id="rId1"/>
    <sheet name="机票火车票明细" sheetId="13" r:id="rId2"/>
    <sheet name="用车明细" sheetId="14" r:id="rId3"/>
  </sheets>
  <calcPr calcId="152511" concurrentCalc="0"/>
</workbook>
</file>

<file path=xl/calcChain.xml><?xml version="1.0" encoding="utf-8"?>
<calcChain xmlns="http://schemas.openxmlformats.org/spreadsheetml/2006/main">
  <c r="H72" i="11" l="1"/>
  <c r="H68" i="11"/>
  <c r="H61" i="11"/>
  <c r="H50" i="11"/>
  <c r="H67" i="11"/>
  <c r="H37" i="11"/>
  <c r="H10" i="11"/>
  <c r="H11" i="11"/>
  <c r="H12" i="11"/>
  <c r="H13" i="11"/>
  <c r="H14" i="11"/>
  <c r="H15" i="11"/>
  <c r="H16" i="11"/>
  <c r="H17" i="11"/>
  <c r="H18" i="11"/>
  <c r="H33" i="11"/>
  <c r="H34" i="11"/>
  <c r="H35" i="11"/>
  <c r="H36" i="11"/>
  <c r="H21" i="11"/>
  <c r="H22" i="11"/>
  <c r="H23" i="11"/>
  <c r="H24" i="11"/>
  <c r="H25" i="11"/>
  <c r="H26" i="11"/>
  <c r="H27" i="11"/>
  <c r="H28" i="11"/>
  <c r="H29" i="11"/>
  <c r="H30" i="11"/>
  <c r="H40" i="11"/>
  <c r="G41" i="11"/>
  <c r="H41" i="11"/>
  <c r="H42" i="11"/>
  <c r="H43" i="11"/>
  <c r="H44" i="11"/>
  <c r="H45" i="11"/>
  <c r="H46" i="11"/>
  <c r="H47" i="11"/>
  <c r="H48" i="11"/>
  <c r="H49" i="11"/>
  <c r="H51" i="11"/>
  <c r="H52" i="11"/>
  <c r="H53" i="11"/>
  <c r="H54" i="11"/>
  <c r="H55" i="11"/>
  <c r="H56" i="11"/>
  <c r="H57" i="11"/>
  <c r="H58" i="11"/>
  <c r="H59" i="11"/>
  <c r="H60" i="11"/>
  <c r="H64" i="11"/>
  <c r="H65" i="11"/>
  <c r="H66" i="11"/>
  <c r="D71" i="11"/>
  <c r="H71" i="11"/>
  <c r="H75" i="11"/>
  <c r="H76" i="11"/>
  <c r="H79" i="11"/>
  <c r="H80" i="11"/>
  <c r="H81" i="11"/>
  <c r="D84" i="11"/>
  <c r="H84" i="11"/>
  <c r="H85" i="11"/>
  <c r="H86" i="11"/>
  <c r="H89" i="11"/>
  <c r="I16" i="13"/>
  <c r="I14" i="13"/>
  <c r="I15" i="13"/>
</calcChain>
</file>

<file path=xl/sharedStrings.xml><?xml version="1.0" encoding="utf-8"?>
<sst xmlns="http://schemas.openxmlformats.org/spreadsheetml/2006/main" count="426" uniqueCount="275">
  <si>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</si>
  <si>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</si>
  <si>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</si>
  <si>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</si>
  <si>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</si>
  <si>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</si>
  <si>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</si>
  <si>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</si>
  <si>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</si>
  <si>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</si>
  <si>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机场及市内接送机用车</t>
    <phoneticPr fontId="2" type="noConversion"/>
  </si>
  <si>
    <t>辆/趟</t>
    <phoneticPr fontId="2" type="noConversion"/>
  </si>
  <si>
    <t>天数</t>
    <phoneticPr fontId="2" type="noConversion"/>
  </si>
  <si>
    <t>间/晚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</si>
  <si>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</si>
  <si>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</si>
  <si>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</si>
  <si>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</si>
  <si>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</si>
  <si>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</si>
  <si>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</si>
  <si>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</si>
  <si>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</si>
  <si>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</si>
  <si>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</si>
  <si>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</si>
  <si>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t>午餐</t>
  </si>
  <si>
    <t>人</t>
  </si>
  <si>
    <t>机票</t>
  </si>
  <si>
    <t>C</t>
  </si>
  <si>
    <t>D</t>
  </si>
  <si>
    <t>次</t>
  </si>
  <si>
    <t>工作人员费用</t>
  </si>
  <si>
    <t>人数</t>
  </si>
  <si>
    <t>天数</t>
  </si>
  <si>
    <t>H</t>
  </si>
  <si>
    <t>会议时间：</t>
  </si>
  <si>
    <t>备注：</t>
  </si>
  <si>
    <t>税金</t>
  </si>
  <si>
    <t>人/次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</si>
  <si>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</si>
  <si>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</si>
  <si>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</si>
  <si>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</si>
  <si>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</si>
  <si>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</si>
  <si>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</si>
  <si>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</si>
  <si>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</si>
  <si>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</si>
  <si>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说明流明和尺寸</t>
  </si>
  <si>
    <t>话筒</t>
  </si>
  <si>
    <t>有线/无线，数量</t>
  </si>
  <si>
    <t>个/天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</si>
  <si>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</si>
  <si>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</si>
  <si>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</si>
  <si>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</si>
  <si>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</si>
  <si>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</si>
  <si>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</si>
  <si>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</si>
  <si>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</si>
  <si>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</si>
  <si>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C-1</t>
  </si>
  <si>
    <t>D-1</t>
  </si>
  <si>
    <t>D-2</t>
  </si>
  <si>
    <t>F-1</t>
  </si>
  <si>
    <t>G-1</t>
  </si>
  <si>
    <t>供应商名称：</t>
  </si>
  <si>
    <t>联系人/电话：</t>
  </si>
  <si>
    <t>报价有效期：</t>
  </si>
  <si>
    <t>国际会议</t>
  </si>
  <si>
    <t>A-2</t>
    <phoneticPr fontId="21" type="noConversion"/>
  </si>
  <si>
    <t>B-1</t>
    <phoneticPr fontId="21" type="noConversion"/>
  </si>
  <si>
    <t>H-3</t>
    <phoneticPr fontId="21" type="noConversion"/>
  </si>
  <si>
    <t>商务舱（国际）</t>
    <phoneticPr fontId="21" type="noConversion"/>
  </si>
  <si>
    <t>H-1</t>
    <phoneticPr fontId="21" type="noConversion"/>
  </si>
  <si>
    <t>会议注册费</t>
    <phoneticPr fontId="21" type="noConversion"/>
  </si>
  <si>
    <t>服务费</t>
    <phoneticPr fontId="21" type="noConversion"/>
  </si>
  <si>
    <t>人</t>
    <phoneticPr fontId="21" type="noConversion"/>
  </si>
  <si>
    <t xml:space="preserve"> </t>
    <phoneticPr fontId="21" type="noConversion"/>
  </si>
  <si>
    <t>签证费</t>
    <phoneticPr fontId="21" type="noConversion"/>
  </si>
  <si>
    <t>北京机场附近集结酒店</t>
    <phoneticPr fontId="21" type="noConversion"/>
  </si>
  <si>
    <t xml:space="preserve">险种：      保险额度： </t>
    <phoneticPr fontId="21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</si>
  <si>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</t>
    </r>
    <phoneticPr fontId="2" type="noConversion"/>
  </si>
  <si>
    <t>会议室</t>
    <phoneticPr fontId="21" type="noConversion"/>
  </si>
  <si>
    <t>I</t>
    <phoneticPr fontId="21" type="noConversion"/>
  </si>
  <si>
    <t>I-1</t>
    <phoneticPr fontId="21" type="noConversion"/>
  </si>
  <si>
    <t>人</t>
    <phoneticPr fontId="21" type="noConversion"/>
  </si>
  <si>
    <t>晚餐</t>
    <phoneticPr fontId="21" type="noConversion"/>
  </si>
  <si>
    <t>人</t>
    <phoneticPr fontId="21" type="noConversion"/>
  </si>
  <si>
    <t>公务活动</t>
    <phoneticPr fontId="21" type="noConversion"/>
  </si>
  <si>
    <t>含机票，签证，住宿，餐补，交通费等</t>
    <phoneticPr fontId="21" type="noConversion"/>
  </si>
  <si>
    <t xml:space="preserve">                 参加人数：</t>
    <phoneticPr fontId="21" type="noConversion"/>
  </si>
  <si>
    <t>C-2</t>
    <phoneticPr fontId="21" type="noConversion"/>
  </si>
  <si>
    <t>医院协作费</t>
    <phoneticPr fontId="21" type="noConversion"/>
  </si>
  <si>
    <t>经济舱（国内全价）</t>
    <phoneticPr fontId="21" type="noConversion"/>
  </si>
  <si>
    <t>往返机票费用</t>
    <phoneticPr fontId="21" type="noConversion"/>
  </si>
  <si>
    <r>
      <t>1</t>
    </r>
    <r>
      <rPr>
        <b/>
        <sz val="10"/>
        <color rgb="FFFF0000"/>
        <rFont val="宋体"/>
        <family val="3"/>
        <charset val="134"/>
      </rPr>
      <t xml:space="preserve">、蓝色区域由使用部门填写，黄色部分由供应商填写；供应商填写的境外费用报价需包含当地小费；红色字体报价请勿进行修订和更改；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phoneticPr fontId="21" type="noConversion"/>
  </si>
  <si>
    <t>投影仪/普通幕布</t>
    <phoneticPr fontId="21" type="noConversion"/>
  </si>
  <si>
    <t>专家讲课费</t>
    <phoneticPr fontId="21" type="noConversion"/>
  </si>
  <si>
    <t>讲课费</t>
    <phoneticPr fontId="21" type="noConversion"/>
  </si>
  <si>
    <t>ERS会议需求表及报价表格</t>
    <phoneticPr fontId="21" type="noConversion"/>
  </si>
  <si>
    <t>伦敦</t>
    <phoneticPr fontId="21" type="noConversion"/>
  </si>
  <si>
    <t>ERS</t>
    <phoneticPr fontId="21" type="noConversion"/>
  </si>
  <si>
    <t>2018年4月22-27日</t>
    <phoneticPr fontId="21" type="noConversion"/>
  </si>
  <si>
    <t>酒店：北京时间4月22日前往伦敦，北京时间4月27日返回国内</t>
    <phoneticPr fontId="2" type="noConversion"/>
  </si>
  <si>
    <t>普通大床房（4月21日1晚）</t>
    <phoneticPr fontId="21" type="noConversion"/>
  </si>
  <si>
    <t>会议周边五星级酒店4/22下午半天</t>
    <phoneticPr fontId="21" type="noConversion"/>
  </si>
  <si>
    <t>次/团</t>
    <phoneticPr fontId="2" type="noConversion"/>
  </si>
  <si>
    <t>税金 6%</t>
    <phoneticPr fontId="21" type="noConversion"/>
  </si>
  <si>
    <t>康辉集团北京国际会议展览有限公司</t>
    <phoneticPr fontId="21" type="noConversion"/>
  </si>
  <si>
    <t>郭海燕 13810995220</t>
    <phoneticPr fontId="21" type="noConversion"/>
  </si>
  <si>
    <t>2017.11.25</t>
    <phoneticPr fontId="21" type="noConversion"/>
  </si>
  <si>
    <t>乘机人</t>
    <phoneticPr fontId="21" type="noConversion"/>
  </si>
  <si>
    <t>票价/退改费</t>
    <phoneticPr fontId="21" type="noConversion"/>
  </si>
  <si>
    <t>金额</t>
    <phoneticPr fontId="21" type="noConversion"/>
  </si>
  <si>
    <t>序号</t>
    <phoneticPr fontId="21" type="noConversion"/>
  </si>
  <si>
    <t>航班号</t>
    <phoneticPr fontId="21" type="noConversion"/>
  </si>
  <si>
    <t>行程</t>
    <phoneticPr fontId="21" type="noConversion"/>
  </si>
  <si>
    <t>航班日期</t>
    <phoneticPr fontId="21" type="noConversion"/>
  </si>
  <si>
    <t>舱位</t>
    <phoneticPr fontId="21" type="noConversion"/>
  </si>
  <si>
    <t>税款</t>
    <phoneticPr fontId="21" type="noConversion"/>
  </si>
  <si>
    <t>序号</t>
    <phoneticPr fontId="21" type="noConversion"/>
  </si>
  <si>
    <t>城市</t>
    <phoneticPr fontId="21" type="noConversion"/>
  </si>
  <si>
    <t>姓名</t>
    <phoneticPr fontId="21" type="noConversion"/>
  </si>
  <si>
    <t>时间</t>
    <phoneticPr fontId="21" type="noConversion"/>
  </si>
  <si>
    <t>车型</t>
    <phoneticPr fontId="21" type="noConversion"/>
  </si>
  <si>
    <t>地点</t>
    <phoneticPr fontId="21" type="noConversion"/>
  </si>
  <si>
    <t>济南</t>
    <phoneticPr fontId="21" type="noConversion"/>
  </si>
  <si>
    <t>李学忠</t>
    <phoneticPr fontId="21" type="noConversion"/>
  </si>
  <si>
    <t>小车</t>
    <phoneticPr fontId="21" type="noConversion"/>
  </si>
  <si>
    <t>小车</t>
    <phoneticPr fontId="21" type="noConversion"/>
  </si>
  <si>
    <t>济南</t>
    <phoneticPr fontId="21" type="noConversion"/>
  </si>
  <si>
    <t>李学忠</t>
    <phoneticPr fontId="21" type="noConversion"/>
  </si>
  <si>
    <t>齐鲁医院专家公寓-济南西站</t>
    <phoneticPr fontId="21" type="noConversion"/>
  </si>
  <si>
    <t>北京</t>
    <phoneticPr fontId="21" type="noConversion"/>
  </si>
  <si>
    <t>小车</t>
    <phoneticPr fontId="21" type="noConversion"/>
  </si>
  <si>
    <t>北京南-首都机场</t>
    <phoneticPr fontId="21" type="noConversion"/>
  </si>
  <si>
    <t>小车</t>
    <phoneticPr fontId="21" type="noConversion"/>
  </si>
  <si>
    <t>首都机场-北京南</t>
    <phoneticPr fontId="21" type="noConversion"/>
  </si>
  <si>
    <t>朱丽</t>
    <phoneticPr fontId="2" type="noConversion"/>
  </si>
  <si>
    <t>昌平区回龙观-首都机场</t>
    <phoneticPr fontId="21" type="noConversion"/>
  </si>
  <si>
    <t>首都机场-昌平区回龙观</t>
    <phoneticPr fontId="21" type="noConversion"/>
  </si>
  <si>
    <t>孙鑫</t>
    <phoneticPr fontId="2" type="noConversion"/>
  </si>
  <si>
    <t>金宝街-首都机场</t>
    <phoneticPr fontId="21" type="noConversion"/>
  </si>
  <si>
    <t>首都机场-刘家窑</t>
    <phoneticPr fontId="21" type="noConversion"/>
  </si>
  <si>
    <t>李厚勇</t>
    <phoneticPr fontId="21" type="noConversion"/>
  </si>
  <si>
    <t>邹华</t>
    <phoneticPr fontId="21" type="noConversion"/>
  </si>
  <si>
    <t>灵石路-浦东机场</t>
    <phoneticPr fontId="21" type="noConversion"/>
  </si>
  <si>
    <t>浦东机场-灵石路</t>
    <phoneticPr fontId="21" type="noConversion"/>
  </si>
  <si>
    <t>广州机场-广东省中医院二沙分院</t>
    <phoneticPr fontId="21" type="noConversion"/>
  </si>
  <si>
    <t>广东省中医院二沙分院-广州机场</t>
    <phoneticPr fontId="21" type="noConversion"/>
  </si>
  <si>
    <t>上海</t>
    <phoneticPr fontId="21" type="noConversion"/>
  </si>
  <si>
    <t>上海</t>
    <phoneticPr fontId="21" type="noConversion"/>
  </si>
  <si>
    <t>广州</t>
    <phoneticPr fontId="21" type="noConversion"/>
  </si>
  <si>
    <t>广州</t>
    <phoneticPr fontId="21" type="noConversion"/>
  </si>
  <si>
    <t>北京</t>
    <phoneticPr fontId="21" type="noConversion"/>
  </si>
  <si>
    <t>济南西站-凤凰路-齐鲁专家公寓</t>
    <phoneticPr fontId="21" type="noConversion"/>
  </si>
  <si>
    <t>SUN/XIN</t>
  </si>
  <si>
    <t>YU/LISHENG</t>
  </si>
  <si>
    <t>ZHU/LI</t>
  </si>
  <si>
    <t>LI/HOUYONG</t>
  </si>
  <si>
    <t>ZOU/HUA</t>
  </si>
  <si>
    <t>LI/XUEZHONG</t>
    <phoneticPr fontId="21" type="noConversion"/>
  </si>
  <si>
    <t xml:space="preserve"> CA938 </t>
  </si>
  <si>
    <t>CA855</t>
    <phoneticPr fontId="21" type="noConversion"/>
  </si>
  <si>
    <t>北京-伦敦</t>
    <phoneticPr fontId="21" type="noConversion"/>
  </si>
  <si>
    <t>伦敦-北京</t>
    <phoneticPr fontId="21" type="noConversion"/>
  </si>
  <si>
    <t>公务舱</t>
    <phoneticPr fontId="21" type="noConversion"/>
  </si>
  <si>
    <t>上海-伦敦</t>
    <phoneticPr fontId="21" type="noConversion"/>
  </si>
  <si>
    <t>伦敦-上海</t>
    <phoneticPr fontId="21" type="noConversion"/>
  </si>
  <si>
    <t>CZ303</t>
    <phoneticPr fontId="21" type="noConversion"/>
  </si>
  <si>
    <t>广州-伦敦</t>
    <phoneticPr fontId="21" type="noConversion"/>
  </si>
  <si>
    <t>伦敦-广州</t>
    <phoneticPr fontId="21" type="noConversion"/>
  </si>
  <si>
    <t>李学忠</t>
    <phoneticPr fontId="21" type="noConversion"/>
  </si>
  <si>
    <t>CZ304</t>
    <phoneticPr fontId="21" type="noConversion"/>
  </si>
  <si>
    <t>MU552</t>
    <phoneticPr fontId="21" type="noConversion"/>
  </si>
  <si>
    <t>MU551</t>
    <phoneticPr fontId="21" type="noConversion"/>
  </si>
  <si>
    <t>CA855</t>
    <phoneticPr fontId="21" type="noConversion"/>
  </si>
  <si>
    <t>CA938</t>
    <phoneticPr fontId="21" type="noConversion"/>
  </si>
  <si>
    <t>一等座</t>
    <phoneticPr fontId="21" type="noConversion"/>
  </si>
  <si>
    <t>济南-北京</t>
    <phoneticPr fontId="21" type="noConversion"/>
  </si>
  <si>
    <t>北京-济南</t>
    <phoneticPr fontId="21" type="noConversion"/>
  </si>
  <si>
    <t>G1568</t>
  </si>
  <si>
    <t>G337</t>
  </si>
  <si>
    <t>未发生此费用</t>
    <phoneticPr fontId="21" type="noConversion"/>
  </si>
  <si>
    <t>普通大床房（4月22日入住3晚）</t>
    <phoneticPr fontId="21" type="noConversion"/>
  </si>
  <si>
    <t>普通大床房（4月25日入住1晚）</t>
    <phoneticPr fontId="21" type="noConversion"/>
  </si>
  <si>
    <t xml:space="preserve">酒店名称：                        Macdonald Randolph Hotel </t>
    <phoneticPr fontId="21" type="noConversion"/>
  </si>
  <si>
    <t>酒店名称：                    Conrad london St. James</t>
    <phoneticPr fontId="21" type="noConversion"/>
  </si>
  <si>
    <t>辆/程</t>
    <phoneticPr fontId="2" type="noConversion"/>
  </si>
  <si>
    <t>怀柔TB用车 丰田海狮</t>
    <phoneticPr fontId="21" type="noConversion"/>
  </si>
  <si>
    <t xml:space="preserve">4座帕萨特（国内） </t>
    <phoneticPr fontId="2" type="noConversion"/>
  </si>
  <si>
    <t>火车票 李学忠</t>
    <phoneticPr fontId="21" type="noConversion"/>
  </si>
  <si>
    <t>怀柔TB费用</t>
    <phoneticPr fontId="21" type="noConversion"/>
  </si>
  <si>
    <t>药费</t>
    <phoneticPr fontId="21" type="noConversion"/>
  </si>
  <si>
    <t>wifi</t>
    <phoneticPr fontId="21" type="noConversion"/>
  </si>
  <si>
    <t>台/天</t>
    <phoneticPr fontId="2" type="noConversion"/>
  </si>
  <si>
    <t xml:space="preserve">送机人员劳务 </t>
    <phoneticPr fontId="21" type="noConversion"/>
  </si>
  <si>
    <t>旅行套装</t>
    <phoneticPr fontId="21" type="noConversion"/>
  </si>
  <si>
    <t>套/天</t>
    <phoneticPr fontId="2" type="noConversion"/>
  </si>
  <si>
    <t>D-3</t>
  </si>
  <si>
    <t>D-4</t>
  </si>
  <si>
    <t>D-5</t>
  </si>
  <si>
    <t>D-6</t>
  </si>
  <si>
    <t>D-7</t>
  </si>
  <si>
    <t>D-8</t>
  </si>
  <si>
    <t>Thames Clippers Greenwich</t>
    <phoneticPr fontId="21" type="noConversion"/>
  </si>
  <si>
    <t>4.23 Yang's Palace</t>
    <phoneticPr fontId="21" type="noConversion"/>
  </si>
  <si>
    <t>222.19磅</t>
    <phoneticPr fontId="21" type="noConversion"/>
  </si>
  <si>
    <t>4.23 Ametsa</t>
    <phoneticPr fontId="21" type="noConversion"/>
  </si>
  <si>
    <t>546.45磅</t>
    <phoneticPr fontId="21" type="noConversion"/>
  </si>
  <si>
    <t>4.24Bright Courtyard</t>
    <phoneticPr fontId="21" type="noConversion"/>
  </si>
  <si>
    <t>4.24Albert 7161</t>
    <phoneticPr fontId="21" type="noConversion"/>
  </si>
  <si>
    <t>335.4磅</t>
    <phoneticPr fontId="21" type="noConversion"/>
  </si>
  <si>
    <t>91.94磅</t>
    <phoneticPr fontId="21" type="noConversion"/>
  </si>
  <si>
    <t xml:space="preserve">4.25Blenheim Palace restaurant </t>
    <phoneticPr fontId="21" type="noConversion"/>
  </si>
  <si>
    <t>4.25 Cheng Du Yin Xiang</t>
    <phoneticPr fontId="21" type="noConversion"/>
  </si>
  <si>
    <t>4.26 1423 china kitchen</t>
    <phoneticPr fontId="21" type="noConversion"/>
  </si>
  <si>
    <t>235.73磅</t>
    <phoneticPr fontId="21" type="noConversion"/>
  </si>
  <si>
    <t>4.24 macdonald - buy coffee</t>
    <phoneticPr fontId="21" type="noConversion"/>
  </si>
  <si>
    <t>8.75磅</t>
    <phoneticPr fontId="21" type="noConversion"/>
  </si>
  <si>
    <t>团/次</t>
    <phoneticPr fontId="21" type="noConversion"/>
  </si>
  <si>
    <t>午餐</t>
    <phoneticPr fontId="21" type="noConversion"/>
  </si>
  <si>
    <t>饮品</t>
    <phoneticPr fontId="21" type="noConversion"/>
  </si>
  <si>
    <t>1813.56磅</t>
    <phoneticPr fontId="21" type="noConversion"/>
  </si>
  <si>
    <t>123.35磅</t>
    <phoneticPr fontId="21" type="noConversion"/>
  </si>
  <si>
    <t>249.75磅</t>
    <phoneticPr fontId="21" type="noConversion"/>
  </si>
  <si>
    <t>B-2</t>
  </si>
  <si>
    <t>B-3</t>
  </si>
  <si>
    <t>B-4</t>
  </si>
  <si>
    <t>B-5</t>
  </si>
  <si>
    <t>B-6</t>
  </si>
  <si>
    <t>B-7</t>
  </si>
  <si>
    <t>B-8</t>
  </si>
  <si>
    <t>B-9</t>
  </si>
  <si>
    <t>当地垫付餐费服务费 8%</t>
    <phoneticPr fontId="21" type="noConversion"/>
  </si>
  <si>
    <t>4.22 7-9座商务车 接送机</t>
    <phoneticPr fontId="21" type="noConversion"/>
  </si>
  <si>
    <t>4.23-26 16座中巴全天用车</t>
    <phoneticPr fontId="21" type="noConversion"/>
  </si>
  <si>
    <t>境外用车</t>
    <phoneticPr fontId="21" type="noConversion"/>
  </si>
  <si>
    <t>矿泉水</t>
    <phoneticPr fontId="21" type="noConversion"/>
  </si>
  <si>
    <t>门票</t>
    <phoneticPr fontId="21" type="noConversion"/>
  </si>
  <si>
    <t>British Musuem Chinese Audio</t>
    <phoneticPr fontId="21" type="noConversion"/>
  </si>
  <si>
    <t>Blenheim Palace</t>
    <phoneticPr fontId="21" type="noConversion"/>
  </si>
  <si>
    <t>Windsor Castle</t>
    <phoneticPr fontId="21" type="noConversion"/>
  </si>
  <si>
    <t xml:space="preserve">Royal Observatory Greenwich  </t>
    <phoneticPr fontId="21" type="noConversion"/>
  </si>
  <si>
    <t xml:space="preserve">Westminster Abbey  </t>
    <phoneticPr fontId="21" type="noConversion"/>
  </si>
  <si>
    <t>团/次</t>
    <phoneticPr fontId="21" type="noConversion"/>
  </si>
  <si>
    <t>中文导游全天 4.22-26</t>
    <phoneticPr fontId="21" type="noConversion"/>
  </si>
  <si>
    <t>中文导游超时 4.22接机当天</t>
    <phoneticPr fontId="21" type="noConversion"/>
  </si>
  <si>
    <t>人/小时</t>
    <phoneticPr fontId="2" type="noConversion"/>
  </si>
  <si>
    <t>间/晚</t>
    <phoneticPr fontId="2" type="noConversion"/>
  </si>
  <si>
    <t>导游、外籍司机外地住补 4.25-26</t>
    <phoneticPr fontId="21" type="noConversion"/>
  </si>
  <si>
    <t>服务费 10%</t>
    <phoneticPr fontId="2" type="noConversion"/>
  </si>
  <si>
    <t>备用金花费</t>
    <phoneticPr fontId="21" type="noConversion"/>
  </si>
  <si>
    <t>团/次</t>
    <phoneticPr fontId="2" type="noConversion"/>
  </si>
  <si>
    <t>Q4 税费</t>
    <phoneticPr fontId="21" type="noConversion"/>
  </si>
  <si>
    <t>749磅</t>
    <phoneticPr fontId="21" type="noConversion"/>
  </si>
  <si>
    <t>849磅</t>
    <phoneticPr fontId="21" type="noConversion"/>
  </si>
  <si>
    <t xml:space="preserve">孙鑫 </t>
    <phoneticPr fontId="21" type="noConversion"/>
  </si>
  <si>
    <t>朱丽、李厚勇</t>
    <phoneticPr fontId="21" type="noConversion"/>
  </si>
  <si>
    <t>李学忠、邹华、余力生 849磅 5% handing fee</t>
    <phoneticPr fontId="21" type="noConversion"/>
  </si>
  <si>
    <t>注册费手续费 5%</t>
    <phoneticPr fontId="21" type="noConversion"/>
  </si>
  <si>
    <t>结算汇率：1英镑=8.7人民币</t>
    <phoneticPr fontId="21" type="noConversion"/>
  </si>
  <si>
    <t>含餐补、交通补、司导消费、通讯补助等</t>
    <phoneticPr fontId="21" type="noConversion"/>
  </si>
  <si>
    <t>医院-签证中心</t>
    <phoneticPr fontId="21" type="noConversion"/>
  </si>
  <si>
    <t>签证中心-医院</t>
    <phoneticPr fontId="21" type="noConversion"/>
  </si>
  <si>
    <t>TB用车</t>
    <phoneticPr fontId="21" type="noConversion"/>
  </si>
  <si>
    <t>9座</t>
    <phoneticPr fontId="21" type="noConversion"/>
  </si>
  <si>
    <t>李厚勇医院费用</t>
    <phoneticPr fontId="21" type="noConversion"/>
  </si>
  <si>
    <t>实际花费金额</t>
    <phoneticPr fontId="21" type="noConversion"/>
  </si>
  <si>
    <t>210磅</t>
    <phoneticPr fontId="21" type="noConversion"/>
  </si>
  <si>
    <t>超市花费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</si>
</sst>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b/>
      <sz val="9"/>
      <color rgb="FFFF0000"/>
      <name val="宋体"/>
      <family val="3"/>
      <charset val="134"/>
    </font>
    <font>
      <sz val="9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 applyNumberFormat="0"/>
    <xf numFmtId="0" fontId="36" fillId="0" borderId="0">
      <alignment vertical="center"/>
    </xf>
  </cellStyleXfs>
  <cellXfs count="172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4" fontId="11" fillId="0" borderId="8" xfId="2" applyNumberFormat="1" applyFont="1" applyFill="1" applyBorder="1">
      <alignment vertical="center"/>
    </xf>
    <xf numFmtId="4" fontId="13" fillId="0" borderId="8" xfId="2" applyNumberFormat="1" applyFont="1" applyBorder="1">
      <alignment vertical="center"/>
    </xf>
    <xf numFmtId="0" fontId="15" fillId="0" borderId="8" xfId="2" applyFont="1" applyFill="1" applyBorder="1" applyAlignment="1">
      <alignment horizontal="left" vertical="center"/>
    </xf>
    <xf numFmtId="0" fontId="13" fillId="0" borderId="6" xfId="2" applyFont="1" applyBorder="1" applyAlignment="1">
      <alignment horizontal="center" vertical="center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4" fontId="13" fillId="0" borderId="20" xfId="2" applyNumberFormat="1" applyFont="1" applyFill="1" applyBorder="1">
      <alignment vertical="center"/>
    </xf>
    <xf numFmtId="0" fontId="2" fillId="0" borderId="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3" fillId="0" borderId="8" xfId="2" applyFont="1" applyBorder="1" applyAlignment="1">
      <alignment horizontal="left" vertical="center"/>
    </xf>
    <xf numFmtId="0" fontId="9" fillId="2" borderId="25" xfId="2" applyFont="1" applyFill="1" applyBorder="1" applyAlignment="1">
      <alignment horizontal="center" vertical="center"/>
    </xf>
    <xf numFmtId="0" fontId="9" fillId="2" borderId="26" xfId="2" applyFont="1" applyFill="1" applyBorder="1" applyAlignment="1">
      <alignment horizontal="center" vertical="center"/>
    </xf>
    <xf numFmtId="0" fontId="2" fillId="0" borderId="29" xfId="2" applyFont="1" applyBorder="1">
      <alignment vertical="center"/>
    </xf>
    <xf numFmtId="0" fontId="2" fillId="0" borderId="31" xfId="2" applyFont="1" applyBorder="1">
      <alignment vertical="center"/>
    </xf>
    <xf numFmtId="0" fontId="9" fillId="2" borderId="35" xfId="2" applyFont="1" applyFill="1" applyBorder="1" applyAlignment="1">
      <alignment horizontal="center" vertical="center"/>
    </xf>
    <xf numFmtId="0" fontId="2" fillId="0" borderId="36" xfId="2" applyFont="1" applyBorder="1">
      <alignment vertical="center"/>
    </xf>
    <xf numFmtId="0" fontId="15" fillId="0" borderId="36" xfId="2" applyFont="1" applyBorder="1" applyAlignment="1">
      <alignment vertical="center" wrapText="1"/>
    </xf>
    <xf numFmtId="0" fontId="2" fillId="0" borderId="19" xfId="2" applyFont="1" applyBorder="1">
      <alignment vertical="center"/>
    </xf>
    <xf numFmtId="0" fontId="9" fillId="2" borderId="38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vertical="center" wrapText="1"/>
    </xf>
    <xf numFmtId="0" fontId="20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1" fillId="5" borderId="8" xfId="2" applyFont="1" applyFill="1" applyBorder="1" applyAlignment="1">
      <alignment horizontal="center" vertical="center"/>
    </xf>
    <xf numFmtId="0" fontId="11" fillId="5" borderId="9" xfId="2" applyFont="1" applyFill="1" applyBorder="1" applyAlignment="1">
      <alignment horizontal="center" vertical="center"/>
    </xf>
    <xf numFmtId="0" fontId="16" fillId="5" borderId="8" xfId="2" applyFont="1" applyFill="1" applyBorder="1" applyAlignment="1">
      <alignment horizontal="center" vertical="center"/>
    </xf>
    <xf numFmtId="0" fontId="11" fillId="5" borderId="11" xfId="2" applyFont="1" applyFill="1" applyBorder="1" applyAlignment="1">
      <alignment horizontal="center" vertical="center"/>
    </xf>
    <xf numFmtId="0" fontId="25" fillId="0" borderId="40" xfId="2" applyFont="1" applyFill="1" applyBorder="1" applyAlignment="1">
      <alignment horizontal="left" vertical="center"/>
    </xf>
    <xf numFmtId="4" fontId="11" fillId="3" borderId="8" xfId="2" applyNumberFormat="1" applyFont="1" applyFill="1" applyBorder="1">
      <alignment vertical="center"/>
    </xf>
    <xf numFmtId="4" fontId="11" fillId="3" borderId="11" xfId="2" applyNumberFormat="1" applyFont="1" applyFill="1" applyBorder="1">
      <alignment vertical="center"/>
    </xf>
    <xf numFmtId="40" fontId="16" fillId="3" borderId="8" xfId="2" applyNumberFormat="1" applyFont="1" applyFill="1" applyBorder="1" applyAlignment="1">
      <alignment horizontal="right" vertical="center"/>
    </xf>
    <xf numFmtId="40" fontId="16" fillId="3" borderId="11" xfId="2" applyNumberFormat="1" applyFont="1" applyFill="1" applyBorder="1" applyAlignment="1">
      <alignment horizontal="right" vertical="center"/>
    </xf>
    <xf numFmtId="176" fontId="11" fillId="3" borderId="8" xfId="2" applyNumberFormat="1" applyFont="1" applyFill="1" applyBorder="1">
      <alignment vertical="center"/>
    </xf>
    <xf numFmtId="0" fontId="23" fillId="7" borderId="12" xfId="2" applyFont="1" applyFill="1" applyBorder="1" applyAlignment="1">
      <alignment vertical="center"/>
    </xf>
    <xf numFmtId="0" fontId="23" fillId="7" borderId="9" xfId="2" applyFont="1" applyFill="1" applyBorder="1" applyAlignment="1">
      <alignment vertical="center"/>
    </xf>
    <xf numFmtId="0" fontId="23" fillId="7" borderId="11" xfId="2" applyFont="1" applyFill="1" applyBorder="1" applyAlignment="1">
      <alignment vertical="center"/>
    </xf>
    <xf numFmtId="176" fontId="23" fillId="7" borderId="8" xfId="2" applyNumberFormat="1" applyFont="1" applyFill="1" applyBorder="1" applyAlignment="1">
      <alignment horizontal="right" vertical="center"/>
    </xf>
    <xf numFmtId="0" fontId="13" fillId="6" borderId="22" xfId="2" applyFont="1" applyFill="1" applyBorder="1" applyAlignment="1">
      <alignment horizontal="left" vertical="center"/>
    </xf>
    <xf numFmtId="0" fontId="13" fillId="6" borderId="23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13" fillId="6" borderId="24" xfId="2" applyFont="1" applyFill="1" applyBorder="1" applyAlignment="1">
      <alignment horizontal="left" vertical="center"/>
    </xf>
    <xf numFmtId="4" fontId="13" fillId="6" borderId="14" xfId="2" applyNumberFormat="1" applyFont="1" applyFill="1" applyBorder="1">
      <alignment vertical="center"/>
    </xf>
    <xf numFmtId="0" fontId="2" fillId="6" borderId="31" xfId="2" applyFont="1" applyFill="1" applyBorder="1">
      <alignment vertical="center"/>
    </xf>
    <xf numFmtId="4" fontId="13" fillId="6" borderId="8" xfId="2" applyNumberFormat="1" applyFont="1" applyFill="1" applyBorder="1">
      <alignment vertical="center"/>
    </xf>
    <xf numFmtId="0" fontId="2" fillId="6" borderId="19" xfId="2" applyFont="1" applyFill="1" applyBorder="1">
      <alignment vertical="center"/>
    </xf>
    <xf numFmtId="0" fontId="2" fillId="6" borderId="36" xfId="2" applyFont="1" applyFill="1" applyBorder="1">
      <alignment vertical="center"/>
    </xf>
    <xf numFmtId="0" fontId="8" fillId="0" borderId="0" xfId="2" applyFont="1" applyBorder="1" applyAlignment="1">
      <alignment horizontal="center" vertical="center"/>
    </xf>
    <xf numFmtId="0" fontId="8" fillId="8" borderId="3" xfId="2" applyFont="1" applyFill="1" applyBorder="1" applyAlignment="1">
      <alignment horizontal="center" vertical="center"/>
    </xf>
    <xf numFmtId="0" fontId="8" fillId="8" borderId="4" xfId="2" applyFont="1" applyFill="1" applyBorder="1" applyAlignment="1">
      <alignment horizontal="center" vertical="center"/>
    </xf>
    <xf numFmtId="0" fontId="8" fillId="8" borderId="35" xfId="2" applyFont="1" applyFill="1" applyBorder="1" applyAlignment="1">
      <alignment horizontal="center" vertical="center"/>
    </xf>
    <xf numFmtId="0" fontId="28" fillId="2" borderId="4" xfId="2" applyFont="1" applyFill="1" applyBorder="1" applyAlignment="1">
      <alignment horizontal="center" vertical="center"/>
    </xf>
    <xf numFmtId="0" fontId="28" fillId="2" borderId="32" xfId="2" applyFont="1" applyFill="1" applyBorder="1" applyAlignment="1">
      <alignment horizontal="center" vertical="center"/>
    </xf>
    <xf numFmtId="0" fontId="28" fillId="2" borderId="30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left" vertical="center"/>
    </xf>
    <xf numFmtId="0" fontId="2" fillId="4" borderId="8" xfId="2" applyFont="1" applyFill="1" applyBorder="1" applyAlignment="1">
      <alignment horizontal="left" vertical="center"/>
    </xf>
    <xf numFmtId="0" fontId="28" fillId="2" borderId="21" xfId="2" applyFont="1" applyFill="1" applyBorder="1" applyAlignment="1">
      <alignment horizontal="center" vertical="center"/>
    </xf>
    <xf numFmtId="0" fontId="29" fillId="0" borderId="36" xfId="2" applyFont="1" applyBorder="1" applyAlignment="1">
      <alignment vertical="center" wrapText="1"/>
    </xf>
    <xf numFmtId="176" fontId="13" fillId="7" borderId="8" xfId="2" applyNumberFormat="1" applyFont="1" applyFill="1" applyBorder="1" applyAlignment="1">
      <alignment horizontal="left" vertical="center"/>
    </xf>
    <xf numFmtId="0" fontId="29" fillId="4" borderId="8" xfId="2" applyFont="1" applyFill="1" applyBorder="1" applyAlignment="1">
      <alignment horizontal="left" vertical="center"/>
    </xf>
    <xf numFmtId="0" fontId="11" fillId="4" borderId="8" xfId="2" applyFont="1" applyFill="1" applyBorder="1" applyAlignment="1">
      <alignment horizontal="center" vertical="center"/>
    </xf>
    <xf numFmtId="0" fontId="15" fillId="4" borderId="10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left" vertical="center" wrapText="1"/>
    </xf>
    <xf numFmtId="0" fontId="0" fillId="4" borderId="0" xfId="0" applyFill="1">
      <alignment vertical="center"/>
    </xf>
    <xf numFmtId="0" fontId="11" fillId="4" borderId="6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8" xfId="2" applyFont="1" applyFill="1" applyBorder="1">
      <alignment vertical="center"/>
    </xf>
    <xf numFmtId="0" fontId="11" fillId="5" borderId="11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left" vertical="center" wrapText="1"/>
    </xf>
    <xf numFmtId="0" fontId="15" fillId="0" borderId="11" xfId="2" applyFont="1" applyFill="1" applyBorder="1" applyAlignment="1">
      <alignment horizontal="left" vertical="center"/>
    </xf>
    <xf numFmtId="0" fontId="11" fillId="5" borderId="11" xfId="2" applyFont="1" applyFill="1" applyBorder="1" applyAlignment="1">
      <alignment horizontal="center" vertical="center"/>
    </xf>
    <xf numFmtId="4" fontId="30" fillId="3" borderId="8" xfId="2" applyNumberFormat="1" applyFont="1" applyFill="1" applyBorder="1">
      <alignment vertical="center"/>
    </xf>
    <xf numFmtId="4" fontId="30" fillId="3" borderId="11" xfId="2" applyNumberFormat="1" applyFont="1" applyFill="1" applyBorder="1">
      <alignment vertical="center"/>
    </xf>
    <xf numFmtId="176" fontId="30" fillId="3" borderId="8" xfId="2" applyNumberFormat="1" applyFont="1" applyFill="1" applyBorder="1">
      <alignment vertical="center"/>
    </xf>
    <xf numFmtId="0" fontId="15" fillId="0" borderId="8" xfId="2" applyFont="1" applyFill="1" applyBorder="1" applyAlignment="1">
      <alignment horizontal="left" vertical="center" wrapText="1"/>
    </xf>
    <xf numFmtId="0" fontId="2" fillId="0" borderId="14" xfId="2" applyFont="1" applyBorder="1" applyAlignment="1">
      <alignment horizontal="left"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4" fillId="9" borderId="8" xfId="0" applyFont="1" applyFill="1" applyBorder="1" applyAlignment="1">
      <alignment horizontal="center" vertical="center"/>
    </xf>
    <xf numFmtId="0" fontId="35" fillId="10" borderId="8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58" fontId="32" fillId="0" borderId="8" xfId="0" applyNumberFormat="1" applyFont="1" applyBorder="1" applyAlignment="1">
      <alignment horizontal="center" vertical="center"/>
    </xf>
    <xf numFmtId="0" fontId="37" fillId="0" borderId="8" xfId="1" applyFont="1" applyFill="1" applyBorder="1" applyAlignment="1">
      <alignment horizontal="center" vertical="center"/>
    </xf>
    <xf numFmtId="0" fontId="37" fillId="0" borderId="8" xfId="5" applyFont="1" applyFill="1" applyBorder="1" applyAlignment="1">
      <alignment horizontal="center" vertical="center"/>
    </xf>
    <xf numFmtId="0" fontId="15" fillId="0" borderId="37" xfId="2" applyFont="1" applyBorder="1" applyAlignment="1">
      <alignment horizontal="left" vertical="center" wrapText="1"/>
    </xf>
    <xf numFmtId="0" fontId="15" fillId="0" borderId="8" xfId="2" applyFont="1" applyBorder="1" applyAlignment="1">
      <alignment horizontal="left" vertical="center" wrapText="1"/>
    </xf>
    <xf numFmtId="0" fontId="15" fillId="0" borderId="8" xfId="2" applyFont="1" applyBorder="1" applyAlignment="1">
      <alignment vertical="center" wrapText="1"/>
    </xf>
    <xf numFmtId="0" fontId="11" fillId="5" borderId="11" xfId="2" applyFont="1" applyFill="1" applyBorder="1" applyAlignment="1">
      <alignment horizontal="center" vertical="center"/>
    </xf>
    <xf numFmtId="0" fontId="2" fillId="0" borderId="36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 wrapText="1"/>
    </xf>
    <xf numFmtId="4" fontId="11" fillId="0" borderId="10" xfId="2" applyNumberFormat="1" applyFont="1" applyFill="1" applyBorder="1">
      <alignment vertical="center"/>
    </xf>
    <xf numFmtId="0" fontId="38" fillId="4" borderId="46" xfId="6" applyFont="1" applyFill="1" applyBorder="1" applyAlignment="1">
      <alignment horizontal="left" vertical="center"/>
    </xf>
    <xf numFmtId="0" fontId="2" fillId="0" borderId="19" xfId="2" applyFont="1" applyBorder="1" applyAlignment="1">
      <alignment horizontal="left" vertical="center"/>
    </xf>
    <xf numFmtId="0" fontId="13" fillId="0" borderId="8" xfId="2" applyFont="1" applyBorder="1" applyAlignment="1">
      <alignment horizontal="center" vertical="center"/>
    </xf>
    <xf numFmtId="0" fontId="38" fillId="4" borderId="8" xfId="6" applyFont="1" applyFill="1" applyBorder="1" applyAlignment="1">
      <alignment horizontal="left" vertical="center"/>
    </xf>
    <xf numFmtId="0" fontId="38" fillId="4" borderId="6" xfId="6" applyFont="1" applyFill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58" fontId="32" fillId="0" borderId="8" xfId="0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3" fillId="3" borderId="8" xfId="0" applyFont="1" applyFill="1" applyBorder="1">
      <alignment vertical="center"/>
    </xf>
    <xf numFmtId="176" fontId="33" fillId="3" borderId="8" xfId="0" applyNumberFormat="1" applyFont="1" applyFill="1" applyBorder="1">
      <alignment vertical="center"/>
    </xf>
    <xf numFmtId="0" fontId="11" fillId="0" borderId="16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3" fillId="0" borderId="12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28" fillId="2" borderId="5" xfId="2" applyFont="1" applyFill="1" applyBorder="1" applyAlignment="1">
      <alignment horizontal="center" vertical="center"/>
    </xf>
    <xf numFmtId="0" fontId="28" fillId="2" borderId="21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14" fontId="2" fillId="0" borderId="10" xfId="2" applyNumberFormat="1" applyFont="1" applyBorder="1" applyAlignment="1">
      <alignment horizontal="left" vertical="center"/>
    </xf>
    <xf numFmtId="14" fontId="2" fillId="0" borderId="14" xfId="2" applyNumberFormat="1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8" fillId="0" borderId="43" xfId="2" applyFont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24" fillId="0" borderId="4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42" xfId="0" applyFont="1" applyBorder="1" applyAlignment="1">
      <alignment horizontal="left" vertical="center" wrapText="1"/>
    </xf>
    <xf numFmtId="0" fontId="26" fillId="8" borderId="15" xfId="2" applyFont="1" applyFill="1" applyBorder="1" applyAlignment="1">
      <alignment horizontal="center" vertical="center"/>
    </xf>
    <xf numFmtId="0" fontId="8" fillId="8" borderId="2" xfId="2" applyFont="1" applyFill="1" applyBorder="1" applyAlignment="1">
      <alignment horizontal="center" vertical="center"/>
    </xf>
    <xf numFmtId="0" fontId="8" fillId="8" borderId="18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2" fillId="5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20" fillId="5" borderId="2" xfId="2" applyFont="1" applyFill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1" fillId="5" borderId="7" xfId="2" applyFont="1" applyFill="1" applyBorder="1" applyAlignment="1">
      <alignment horizontal="center" vertical="center"/>
    </xf>
    <xf numFmtId="0" fontId="11" fillId="5" borderId="11" xfId="2" applyFont="1" applyFill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45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37" xfId="2" applyFont="1" applyBorder="1" applyAlignment="1">
      <alignment horizontal="left" vertical="center"/>
    </xf>
    <xf numFmtId="0" fontId="2" fillId="0" borderId="47" xfId="2" applyFont="1" applyBorder="1" applyAlignment="1">
      <alignment horizontal="left" vertical="center"/>
    </xf>
    <xf numFmtId="0" fontId="2" fillId="0" borderId="48" xfId="2" applyFont="1" applyBorder="1" applyAlignment="1">
      <alignment horizontal="left" vertical="center"/>
    </xf>
    <xf numFmtId="0" fontId="13" fillId="6" borderId="12" xfId="2" applyFont="1" applyFill="1" applyBorder="1" applyAlignment="1">
      <alignment horizontal="left" vertical="center"/>
    </xf>
    <xf numFmtId="0" fontId="13" fillId="6" borderId="9" xfId="2" applyFont="1" applyFill="1" applyBorder="1" applyAlignment="1">
      <alignment horizontal="left" vertical="center"/>
    </xf>
    <xf numFmtId="0" fontId="13" fillId="6" borderId="11" xfId="2" applyFont="1" applyFill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4" fontId="11" fillId="4" borderId="7" xfId="2" applyNumberFormat="1" applyFont="1" applyFill="1" applyBorder="1" applyAlignment="1">
      <alignment horizontal="center" vertical="center"/>
    </xf>
    <xf numFmtId="0" fontId="11" fillId="4" borderId="11" xfId="2" applyFont="1" applyFill="1" applyBorder="1" applyAlignment="1">
      <alignment horizontal="center" vertical="center"/>
    </xf>
    <xf numFmtId="0" fontId="13" fillId="0" borderId="27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8" xfId="2" applyFont="1" applyBorder="1" applyAlignment="1">
      <alignment horizontal="left" vertical="center"/>
    </xf>
    <xf numFmtId="0" fontId="13" fillId="6" borderId="17" xfId="2" applyFont="1" applyFill="1" applyBorder="1" applyAlignment="1">
      <alignment horizontal="left" vertical="center"/>
    </xf>
    <xf numFmtId="0" fontId="37" fillId="0" borderId="8" xfId="5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7" fillId="0" borderId="8" xfId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7" fillId="0" borderId="10" xfId="1" applyFont="1" applyFill="1" applyBorder="1" applyAlignment="1">
      <alignment horizontal="center" vertical="center"/>
    </xf>
    <xf numFmtId="0" fontId="37" fillId="0" borderId="14" xfId="1" applyFont="1" applyFill="1" applyBorder="1" applyAlignment="1">
      <alignment horizontal="center" vertical="center"/>
    </xf>
    <xf numFmtId="0" fontId="37" fillId="0" borderId="10" xfId="5" applyFont="1" applyFill="1" applyBorder="1" applyAlignment="1">
      <alignment horizontal="center" vertical="center"/>
    </xf>
    <xf numFmtId="0" fontId="37" fillId="0" borderId="14" xfId="5" applyFont="1" applyFill="1" applyBorder="1" applyAlignment="1">
      <alignment horizontal="center" vertical="center"/>
    </xf>
  </cellXfs>
  <cellStyles count="7">
    <cellStyle name="常规" xfId="0" builtinId="0"/>
    <cellStyle name="常规 2" xfId="1"/>
    <cellStyle name="常规 3" xfId="3"/>
    <cellStyle name="常规 4" xfId="6"/>
    <cellStyle name="常规 7" xfId="5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topLeftCell="A13" workbookViewId="0">
      <selection activeCell="H92" sqref="H92"/>
    </sheetView>
  </sheetViews>
  <sheetFormatPr defaultRowHeight="20.25" customHeight="1" x14ac:dyDescent="0.15"/>
  <cols>
    <col min="1" max="1" width="8.5" customWidth="1"/>
    <col min="2" max="2" width="26" customWidth="1"/>
    <col min="3" max="3" width="32" customWidth="1"/>
    <col min="7" max="7" width="13.5" customWidth="1"/>
    <col min="8" max="8" width="15.5" customWidth="1"/>
    <col min="9" max="9" width="33.5" customWidth="1"/>
  </cols>
  <sheetData>
    <row r="1" spans="1:9" ht="42" customHeight="1" x14ac:dyDescent="0.15">
      <c r="A1" s="135" t="s">
        <v>103</v>
      </c>
      <c r="B1" s="136"/>
      <c r="C1" s="136"/>
      <c r="D1" s="136"/>
      <c r="E1" s="136"/>
      <c r="F1" s="136"/>
      <c r="G1" s="136"/>
      <c r="H1" s="136"/>
      <c r="I1" s="136"/>
    </row>
    <row r="2" spans="1:9" ht="20.25" customHeight="1" thickBot="1" x14ac:dyDescent="0.2">
      <c r="A2" s="1" t="s">
        <v>0</v>
      </c>
      <c r="B2" s="26" t="s">
        <v>105</v>
      </c>
      <c r="C2" s="52" t="s">
        <v>57</v>
      </c>
      <c r="D2" s="137" t="s">
        <v>104</v>
      </c>
      <c r="E2" s="137"/>
      <c r="F2" s="1" t="s">
        <v>42</v>
      </c>
      <c r="G2" s="2" t="s">
        <v>69</v>
      </c>
      <c r="H2" s="138" t="s">
        <v>112</v>
      </c>
      <c r="I2" s="138"/>
    </row>
    <row r="3" spans="1:9" ht="20.25" customHeight="1" thickBot="1" x14ac:dyDescent="0.2">
      <c r="A3" s="2" t="s">
        <v>40</v>
      </c>
      <c r="B3" s="27" t="s">
        <v>72</v>
      </c>
      <c r="C3" s="2" t="s">
        <v>94</v>
      </c>
      <c r="D3" s="139">
        <v>6</v>
      </c>
      <c r="E3" s="139"/>
      <c r="F3" s="1" t="s">
        <v>41</v>
      </c>
      <c r="G3" s="2" t="s">
        <v>70</v>
      </c>
      <c r="H3" s="134" t="s">
        <v>113</v>
      </c>
      <c r="I3" s="134"/>
    </row>
    <row r="4" spans="1:9" ht="20.25" customHeight="1" thickBot="1" x14ac:dyDescent="0.2">
      <c r="A4" s="2" t="s">
        <v>36</v>
      </c>
      <c r="B4" s="28" t="s">
        <v>106</v>
      </c>
      <c r="C4" s="1"/>
      <c r="F4" s="1" t="s">
        <v>43</v>
      </c>
      <c r="G4" s="2" t="s">
        <v>71</v>
      </c>
      <c r="H4" s="133" t="s">
        <v>114</v>
      </c>
      <c r="I4" s="134"/>
    </row>
    <row r="5" spans="1:9" ht="14.25" customHeight="1" thickBot="1" x14ac:dyDescent="0.2">
      <c r="A5" s="125"/>
      <c r="B5" s="126"/>
      <c r="C5" s="126"/>
      <c r="D5" s="126"/>
      <c r="E5" s="126"/>
      <c r="F5" s="126"/>
      <c r="G5" s="126"/>
      <c r="H5" s="126"/>
      <c r="I5" s="126"/>
    </row>
    <row r="6" spans="1:9" ht="51" customHeight="1" thickTop="1" thickBot="1" x14ac:dyDescent="0.2">
      <c r="A6" s="33" t="s">
        <v>37</v>
      </c>
      <c r="B6" s="127" t="s">
        <v>99</v>
      </c>
      <c r="C6" s="127"/>
      <c r="D6" s="127"/>
      <c r="E6" s="127"/>
      <c r="F6" s="127"/>
      <c r="G6" s="127"/>
      <c r="H6" s="128"/>
      <c r="I6" s="129"/>
    </row>
    <row r="7" spans="1:9" ht="20.25" customHeight="1" thickBot="1" x14ac:dyDescent="0.2">
      <c r="A7" s="130" t="s">
        <v>60</v>
      </c>
      <c r="B7" s="131"/>
      <c r="C7" s="131"/>
      <c r="D7" s="131"/>
      <c r="E7" s="131"/>
      <c r="F7" s="131"/>
      <c r="G7" s="130" t="s">
        <v>61</v>
      </c>
      <c r="H7" s="131"/>
      <c r="I7" s="132"/>
    </row>
    <row r="8" spans="1:9" ht="20.25" customHeight="1" x14ac:dyDescent="0.15">
      <c r="A8" s="53" t="s">
        <v>1</v>
      </c>
      <c r="B8" s="54" t="s">
        <v>2</v>
      </c>
      <c r="C8" s="54" t="s">
        <v>58</v>
      </c>
      <c r="D8" s="54" t="s">
        <v>3</v>
      </c>
      <c r="E8" s="54" t="s">
        <v>12</v>
      </c>
      <c r="F8" s="54" t="s">
        <v>5</v>
      </c>
      <c r="G8" s="54" t="s">
        <v>6</v>
      </c>
      <c r="H8" s="54" t="s">
        <v>59</v>
      </c>
      <c r="I8" s="55" t="s">
        <v>8</v>
      </c>
    </row>
    <row r="9" spans="1:9" ht="39.75" customHeight="1" x14ac:dyDescent="0.15">
      <c r="A9" s="9" t="s">
        <v>44</v>
      </c>
      <c r="B9" s="116" t="s">
        <v>107</v>
      </c>
      <c r="C9" s="117"/>
      <c r="D9" s="117"/>
      <c r="E9" s="117"/>
      <c r="F9" s="117"/>
      <c r="G9" s="117"/>
      <c r="H9" s="118"/>
      <c r="I9" s="62" t="s">
        <v>265</v>
      </c>
    </row>
    <row r="10" spans="1:9" ht="24.95" customHeight="1" x14ac:dyDescent="0.15">
      <c r="A10" s="123" t="s">
        <v>62</v>
      </c>
      <c r="B10" s="79" t="s">
        <v>191</v>
      </c>
      <c r="C10" s="8" t="s">
        <v>188</v>
      </c>
      <c r="D10" s="31">
        <v>7</v>
      </c>
      <c r="E10" s="31">
        <v>3</v>
      </c>
      <c r="F10" s="12" t="s">
        <v>13</v>
      </c>
      <c r="G10" s="36">
        <v>2740.5</v>
      </c>
      <c r="H10" s="6">
        <f t="shared" ref="H10:H11" si="0">D10*E10*G10</f>
        <v>57550.5</v>
      </c>
      <c r="I10" s="90"/>
    </row>
    <row r="11" spans="1:9" ht="24.95" customHeight="1" x14ac:dyDescent="0.15">
      <c r="A11" s="124"/>
      <c r="B11" s="79" t="s">
        <v>190</v>
      </c>
      <c r="C11" s="8" t="s">
        <v>189</v>
      </c>
      <c r="D11" s="31">
        <v>6</v>
      </c>
      <c r="E11" s="31">
        <v>1</v>
      </c>
      <c r="F11" s="12" t="s">
        <v>13</v>
      </c>
      <c r="G11" s="36">
        <v>1935</v>
      </c>
      <c r="H11" s="6">
        <f t="shared" si="0"/>
        <v>11610</v>
      </c>
      <c r="I11" s="91"/>
    </row>
    <row r="12" spans="1:9" s="68" customFormat="1" ht="20.100000000000001" customHeight="1" x14ac:dyDescent="0.15">
      <c r="A12" s="65" t="s">
        <v>73</v>
      </c>
      <c r="B12" s="8" t="s">
        <v>83</v>
      </c>
      <c r="C12" s="8" t="s">
        <v>108</v>
      </c>
      <c r="D12" s="31">
        <v>3</v>
      </c>
      <c r="E12" s="31">
        <v>1</v>
      </c>
      <c r="F12" s="66" t="s">
        <v>13</v>
      </c>
      <c r="G12" s="36"/>
      <c r="H12" s="96">
        <f>D12*E12*G12</f>
        <v>0</v>
      </c>
      <c r="I12" s="67" t="s">
        <v>187</v>
      </c>
    </row>
    <row r="13" spans="1:9" ht="20.100000000000001" customHeight="1" x14ac:dyDescent="0.15">
      <c r="A13" s="109" t="s">
        <v>63</v>
      </c>
      <c r="B13" s="8" t="s">
        <v>86</v>
      </c>
      <c r="C13" s="73" t="s">
        <v>109</v>
      </c>
      <c r="D13" s="31">
        <v>1</v>
      </c>
      <c r="E13" s="31">
        <v>0.5</v>
      </c>
      <c r="F13" s="12" t="s">
        <v>14</v>
      </c>
      <c r="G13" s="37"/>
      <c r="H13" s="6">
        <f t="shared" ref="H13:H15" si="1">D13*E13*G13</f>
        <v>0</v>
      </c>
      <c r="I13" s="67" t="s">
        <v>187</v>
      </c>
    </row>
    <row r="14" spans="1:9" ht="20.100000000000001" customHeight="1" x14ac:dyDescent="0.15">
      <c r="A14" s="110"/>
      <c r="B14" s="8" t="s">
        <v>100</v>
      </c>
      <c r="C14" s="74" t="s">
        <v>50</v>
      </c>
      <c r="D14" s="31">
        <v>1</v>
      </c>
      <c r="E14" s="31">
        <v>0.5</v>
      </c>
      <c r="F14" s="12" t="s">
        <v>46</v>
      </c>
      <c r="G14" s="37"/>
      <c r="H14" s="6">
        <f t="shared" si="1"/>
        <v>0</v>
      </c>
      <c r="I14" s="67" t="s">
        <v>187</v>
      </c>
    </row>
    <row r="15" spans="1:9" ht="20.100000000000001" customHeight="1" x14ac:dyDescent="0.15">
      <c r="A15" s="110"/>
      <c r="B15" s="8" t="s">
        <v>47</v>
      </c>
      <c r="C15" s="74" t="s">
        <v>48</v>
      </c>
      <c r="D15" s="31">
        <v>12</v>
      </c>
      <c r="E15" s="31">
        <v>0.5</v>
      </c>
      <c r="F15" s="12" t="s">
        <v>49</v>
      </c>
      <c r="G15" s="37"/>
      <c r="H15" s="6">
        <f t="shared" si="1"/>
        <v>0</v>
      </c>
      <c r="I15" s="67" t="s">
        <v>187</v>
      </c>
    </row>
    <row r="16" spans="1:9" ht="20.100000000000001" customHeight="1" x14ac:dyDescent="0.15">
      <c r="A16" s="110"/>
      <c r="B16" s="8" t="s">
        <v>51</v>
      </c>
      <c r="C16" s="74" t="s">
        <v>52</v>
      </c>
      <c r="D16" s="31">
        <v>3</v>
      </c>
      <c r="E16" s="31">
        <v>0.5</v>
      </c>
      <c r="F16" s="12" t="s">
        <v>53</v>
      </c>
      <c r="G16" s="37"/>
      <c r="H16" s="6">
        <f>D16*E16*G16</f>
        <v>0</v>
      </c>
      <c r="I16" s="67" t="s">
        <v>187</v>
      </c>
    </row>
    <row r="17" spans="1:9" ht="20.100000000000001" customHeight="1" x14ac:dyDescent="0.15">
      <c r="A17" s="110"/>
      <c r="B17" s="8" t="s">
        <v>101</v>
      </c>
      <c r="C17" s="74" t="s">
        <v>102</v>
      </c>
      <c r="D17" s="31">
        <v>6</v>
      </c>
      <c r="E17" s="31"/>
      <c r="F17" s="12"/>
      <c r="G17" s="37"/>
      <c r="H17" s="6">
        <f>D17*G17</f>
        <v>0</v>
      </c>
      <c r="I17" s="67" t="s">
        <v>187</v>
      </c>
    </row>
    <row r="18" spans="1:9" ht="20.25" customHeight="1" thickBot="1" x14ac:dyDescent="0.2">
      <c r="A18" s="111" t="s">
        <v>54</v>
      </c>
      <c r="B18" s="112"/>
      <c r="C18" s="112"/>
      <c r="D18" s="112"/>
      <c r="E18" s="112"/>
      <c r="F18" s="112"/>
      <c r="G18" s="112"/>
      <c r="H18" s="13">
        <f>SUM(H10:H17)</f>
        <v>69160.5</v>
      </c>
      <c r="I18" s="23"/>
    </row>
    <row r="19" spans="1:9" ht="20.25" customHeight="1" x14ac:dyDescent="0.15">
      <c r="A19" s="3" t="s">
        <v>1</v>
      </c>
      <c r="B19" s="4" t="s">
        <v>2</v>
      </c>
      <c r="C19" s="4" t="s">
        <v>58</v>
      </c>
      <c r="D19" s="56" t="s">
        <v>16</v>
      </c>
      <c r="E19" s="61" t="s">
        <v>31</v>
      </c>
      <c r="F19" s="4" t="s">
        <v>5</v>
      </c>
      <c r="G19" s="4" t="s">
        <v>6</v>
      </c>
      <c r="H19" s="4" t="s">
        <v>7</v>
      </c>
      <c r="I19" s="21" t="s">
        <v>8</v>
      </c>
    </row>
    <row r="20" spans="1:9" ht="20.25" customHeight="1" x14ac:dyDescent="0.15">
      <c r="A20" s="9" t="s">
        <v>45</v>
      </c>
      <c r="B20" s="116" t="s">
        <v>18</v>
      </c>
      <c r="C20" s="117"/>
      <c r="D20" s="117"/>
      <c r="E20" s="117"/>
      <c r="F20" s="117"/>
      <c r="G20" s="117"/>
      <c r="H20" s="118"/>
      <c r="I20" s="22"/>
    </row>
    <row r="21" spans="1:9" ht="20.25" customHeight="1" x14ac:dyDescent="0.15">
      <c r="A21" s="69" t="s">
        <v>74</v>
      </c>
      <c r="B21" s="14" t="s">
        <v>26</v>
      </c>
      <c r="C21" s="59" t="s">
        <v>210</v>
      </c>
      <c r="D21" s="29">
        <v>6</v>
      </c>
      <c r="E21" s="93">
        <v>1</v>
      </c>
      <c r="F21" s="70" t="s">
        <v>17</v>
      </c>
      <c r="G21" s="76">
        <v>322.17549000000002</v>
      </c>
      <c r="H21" s="96">
        <f t="shared" ref="H21:H29" si="2">D21*E21*G21</f>
        <v>1933.05294</v>
      </c>
      <c r="I21" s="22" t="s">
        <v>211</v>
      </c>
    </row>
    <row r="22" spans="1:9" ht="20.25" customHeight="1" x14ac:dyDescent="0.15">
      <c r="A22" s="69" t="s">
        <v>230</v>
      </c>
      <c r="B22" s="14" t="s">
        <v>90</v>
      </c>
      <c r="C22" s="59" t="s">
        <v>212</v>
      </c>
      <c r="D22" s="29">
        <v>6</v>
      </c>
      <c r="E22" s="93">
        <v>1</v>
      </c>
      <c r="F22" s="11" t="s">
        <v>17</v>
      </c>
      <c r="G22" s="76">
        <v>792.35249999999996</v>
      </c>
      <c r="H22" s="6">
        <f t="shared" si="2"/>
        <v>4754.1149999999998</v>
      </c>
      <c r="I22" s="22" t="s">
        <v>213</v>
      </c>
    </row>
    <row r="23" spans="1:9" ht="20.25" customHeight="1" x14ac:dyDescent="0.15">
      <c r="A23" s="69" t="s">
        <v>231</v>
      </c>
      <c r="B23" s="14" t="s">
        <v>26</v>
      </c>
      <c r="C23" s="59" t="s">
        <v>214</v>
      </c>
      <c r="D23" s="29">
        <v>6</v>
      </c>
      <c r="E23" s="93">
        <v>1</v>
      </c>
      <c r="F23" s="11" t="s">
        <v>80</v>
      </c>
      <c r="G23" s="76">
        <v>486.33</v>
      </c>
      <c r="H23" s="96">
        <f t="shared" si="2"/>
        <v>2917.98</v>
      </c>
      <c r="I23" s="94" t="s">
        <v>216</v>
      </c>
    </row>
    <row r="24" spans="1:9" s="68" customFormat="1" ht="20.25" customHeight="1" x14ac:dyDescent="0.15">
      <c r="A24" s="69" t="s">
        <v>232</v>
      </c>
      <c r="B24" s="14" t="s">
        <v>90</v>
      </c>
      <c r="C24" s="59" t="s">
        <v>215</v>
      </c>
      <c r="D24" s="29">
        <v>6</v>
      </c>
      <c r="E24" s="72">
        <v>1</v>
      </c>
      <c r="F24" s="70" t="s">
        <v>17</v>
      </c>
      <c r="G24" s="76">
        <v>133.31299999999999</v>
      </c>
      <c r="H24" s="96">
        <f t="shared" si="2"/>
        <v>799.87799999999993</v>
      </c>
      <c r="I24" s="95" t="s">
        <v>217</v>
      </c>
    </row>
    <row r="25" spans="1:9" ht="20.25" customHeight="1" x14ac:dyDescent="0.15">
      <c r="A25" s="69" t="s">
        <v>233</v>
      </c>
      <c r="B25" s="14" t="s">
        <v>26</v>
      </c>
      <c r="C25" s="59" t="s">
        <v>218</v>
      </c>
      <c r="D25" s="29">
        <v>6</v>
      </c>
      <c r="E25" s="32">
        <v>1</v>
      </c>
      <c r="F25" s="11" t="s">
        <v>17</v>
      </c>
      <c r="G25" s="76">
        <v>178.85749999999999</v>
      </c>
      <c r="H25" s="6">
        <f t="shared" si="2"/>
        <v>1073.145</v>
      </c>
      <c r="I25" s="23" t="s">
        <v>228</v>
      </c>
    </row>
    <row r="26" spans="1:9" ht="20.25" customHeight="1" x14ac:dyDescent="0.15">
      <c r="A26" s="69" t="s">
        <v>234</v>
      </c>
      <c r="B26" s="14" t="s">
        <v>90</v>
      </c>
      <c r="C26" s="59" t="s">
        <v>219</v>
      </c>
      <c r="D26" s="29">
        <v>6</v>
      </c>
      <c r="E26" s="75">
        <v>1</v>
      </c>
      <c r="F26" s="11" t="s">
        <v>91</v>
      </c>
      <c r="G26" s="76">
        <v>341.80849999999998</v>
      </c>
      <c r="H26" s="96">
        <f t="shared" si="2"/>
        <v>2050.8509999999997</v>
      </c>
      <c r="I26" s="23" t="s">
        <v>221</v>
      </c>
    </row>
    <row r="27" spans="1:9" ht="20.25" customHeight="1" x14ac:dyDescent="0.15">
      <c r="A27" s="69" t="s">
        <v>235</v>
      </c>
      <c r="B27" s="14" t="s">
        <v>225</v>
      </c>
      <c r="C27" s="59" t="s">
        <v>220</v>
      </c>
      <c r="D27" s="29">
        <v>6</v>
      </c>
      <c r="E27" s="93">
        <v>1</v>
      </c>
      <c r="F27" s="11" t="s">
        <v>80</v>
      </c>
      <c r="G27" s="76">
        <v>362.13749999999999</v>
      </c>
      <c r="H27" s="96">
        <f t="shared" si="2"/>
        <v>2172.8249999999998</v>
      </c>
      <c r="I27" s="23" t="s">
        <v>229</v>
      </c>
    </row>
    <row r="28" spans="1:9" ht="20.25" customHeight="1" x14ac:dyDescent="0.15">
      <c r="A28" s="69" t="s">
        <v>236</v>
      </c>
      <c r="B28" s="14" t="s">
        <v>226</v>
      </c>
      <c r="C28" s="59" t="s">
        <v>222</v>
      </c>
      <c r="D28" s="29">
        <v>1</v>
      </c>
      <c r="E28" s="93">
        <v>1</v>
      </c>
      <c r="F28" s="11" t="s">
        <v>224</v>
      </c>
      <c r="G28" s="76">
        <v>76.125</v>
      </c>
      <c r="H28" s="96">
        <f t="shared" si="2"/>
        <v>76.125</v>
      </c>
      <c r="I28" s="23" t="s">
        <v>223</v>
      </c>
    </row>
    <row r="29" spans="1:9" ht="20.25" customHeight="1" x14ac:dyDescent="0.15">
      <c r="A29" s="69" t="s">
        <v>237</v>
      </c>
      <c r="B29" s="14"/>
      <c r="C29" s="97" t="s">
        <v>238</v>
      </c>
      <c r="D29" s="29">
        <v>15777.97</v>
      </c>
      <c r="E29" s="93">
        <v>1</v>
      </c>
      <c r="F29" s="11" t="s">
        <v>224</v>
      </c>
      <c r="G29" s="76">
        <v>0.08</v>
      </c>
      <c r="H29" s="96">
        <f t="shared" si="2"/>
        <v>1262.2375999999999</v>
      </c>
      <c r="I29" s="23" t="s">
        <v>227</v>
      </c>
    </row>
    <row r="30" spans="1:9" ht="20.25" customHeight="1" thickBot="1" x14ac:dyDescent="0.2">
      <c r="A30" s="111" t="s">
        <v>54</v>
      </c>
      <c r="B30" s="112"/>
      <c r="C30" s="112"/>
      <c r="D30" s="112"/>
      <c r="E30" s="112"/>
      <c r="F30" s="112"/>
      <c r="G30" s="113"/>
      <c r="H30" s="7">
        <f>SUM(H21:H29)</f>
        <v>17040.20954</v>
      </c>
      <c r="I30" s="22"/>
    </row>
    <row r="31" spans="1:9" ht="20.25" customHeight="1" x14ac:dyDescent="0.15">
      <c r="A31" s="3" t="s">
        <v>1</v>
      </c>
      <c r="B31" s="4" t="s">
        <v>2</v>
      </c>
      <c r="C31" s="4" t="s">
        <v>58</v>
      </c>
      <c r="D31" s="56" t="s">
        <v>3</v>
      </c>
      <c r="E31" s="56" t="s">
        <v>4</v>
      </c>
      <c r="F31" s="4" t="s">
        <v>5</v>
      </c>
      <c r="G31" s="4" t="s">
        <v>6</v>
      </c>
      <c r="H31" s="4" t="s">
        <v>7</v>
      </c>
      <c r="I31" s="21" t="s">
        <v>8</v>
      </c>
    </row>
    <row r="32" spans="1:9" ht="20.25" customHeight="1" x14ac:dyDescent="0.15">
      <c r="A32" s="9" t="s">
        <v>29</v>
      </c>
      <c r="B32" s="116" t="s">
        <v>9</v>
      </c>
      <c r="C32" s="117"/>
      <c r="D32" s="117"/>
      <c r="E32" s="117"/>
      <c r="F32" s="117"/>
      <c r="G32" s="117"/>
      <c r="H32" s="118"/>
      <c r="I32" s="22"/>
    </row>
    <row r="33" spans="1:9" s="68" customFormat="1" ht="20.25" customHeight="1" x14ac:dyDescent="0.15">
      <c r="A33" s="121" t="s">
        <v>64</v>
      </c>
      <c r="B33" s="119" t="s">
        <v>10</v>
      </c>
      <c r="C33" s="71" t="s">
        <v>194</v>
      </c>
      <c r="D33" s="29">
        <v>7</v>
      </c>
      <c r="E33" s="29">
        <v>2</v>
      </c>
      <c r="F33" s="70" t="s">
        <v>11</v>
      </c>
      <c r="G33" s="34">
        <v>300</v>
      </c>
      <c r="H33" s="6">
        <f>D33*E33*G33</f>
        <v>4200</v>
      </c>
      <c r="I33" s="92"/>
    </row>
    <row r="34" spans="1:9" s="68" customFormat="1" ht="20.25" customHeight="1" x14ac:dyDescent="0.15">
      <c r="A34" s="122"/>
      <c r="B34" s="120"/>
      <c r="C34" s="71" t="s">
        <v>193</v>
      </c>
      <c r="D34" s="29">
        <v>1</v>
      </c>
      <c r="E34" s="30">
        <v>2</v>
      </c>
      <c r="F34" s="70" t="s">
        <v>192</v>
      </c>
      <c r="G34" s="35">
        <v>1200</v>
      </c>
      <c r="H34" s="6">
        <f>D34*E34*G34</f>
        <v>2400</v>
      </c>
      <c r="I34" s="92"/>
    </row>
    <row r="35" spans="1:9" s="68" customFormat="1" ht="20.25" customHeight="1" x14ac:dyDescent="0.15">
      <c r="A35" s="121" t="s">
        <v>95</v>
      </c>
      <c r="B35" s="119" t="s">
        <v>241</v>
      </c>
      <c r="C35" s="71" t="s">
        <v>239</v>
      </c>
      <c r="D35" s="29">
        <v>3</v>
      </c>
      <c r="E35" s="30">
        <v>1</v>
      </c>
      <c r="F35" s="70" t="s">
        <v>11</v>
      </c>
      <c r="G35" s="35">
        <v>2175</v>
      </c>
      <c r="H35" s="6">
        <f>D35*E35*G35</f>
        <v>6525</v>
      </c>
      <c r="I35" s="92"/>
    </row>
    <row r="36" spans="1:9" s="68" customFormat="1" ht="20.25" customHeight="1" x14ac:dyDescent="0.15">
      <c r="A36" s="122"/>
      <c r="B36" s="120"/>
      <c r="C36" s="71" t="s">
        <v>240</v>
      </c>
      <c r="D36" s="29">
        <v>4</v>
      </c>
      <c r="E36" s="30">
        <v>1</v>
      </c>
      <c r="F36" s="70" t="s">
        <v>11</v>
      </c>
      <c r="G36" s="35">
        <v>4698</v>
      </c>
      <c r="H36" s="6">
        <f>D36*E36*G36</f>
        <v>18792</v>
      </c>
      <c r="I36" s="92"/>
    </row>
    <row r="37" spans="1:9" ht="20.25" customHeight="1" thickBot="1" x14ac:dyDescent="0.2">
      <c r="A37" s="111" t="s">
        <v>54</v>
      </c>
      <c r="B37" s="112"/>
      <c r="C37" s="112"/>
      <c r="D37" s="112"/>
      <c r="E37" s="112"/>
      <c r="F37" s="112"/>
      <c r="G37" s="113"/>
      <c r="H37" s="7">
        <f>SUM(H33:H36)</f>
        <v>31917</v>
      </c>
      <c r="I37" s="22"/>
    </row>
    <row r="38" spans="1:9" ht="20.25" customHeight="1" x14ac:dyDescent="0.15">
      <c r="A38" s="3" t="s">
        <v>1</v>
      </c>
      <c r="B38" s="4" t="s">
        <v>2</v>
      </c>
      <c r="C38" s="4" t="s">
        <v>58</v>
      </c>
      <c r="D38" s="114" t="s">
        <v>3</v>
      </c>
      <c r="E38" s="115"/>
      <c r="F38" s="4" t="s">
        <v>5</v>
      </c>
      <c r="G38" s="4" t="s">
        <v>6</v>
      </c>
      <c r="H38" s="4" t="s">
        <v>7</v>
      </c>
      <c r="I38" s="21" t="s">
        <v>8</v>
      </c>
    </row>
    <row r="39" spans="1:9" ht="20.25" customHeight="1" x14ac:dyDescent="0.15">
      <c r="A39" s="9" t="s">
        <v>30</v>
      </c>
      <c r="B39" s="116" t="s">
        <v>20</v>
      </c>
      <c r="C39" s="117"/>
      <c r="D39" s="117"/>
      <c r="E39" s="117"/>
      <c r="F39" s="117"/>
      <c r="G39" s="117"/>
      <c r="H39" s="118"/>
      <c r="I39" s="24"/>
    </row>
    <row r="40" spans="1:9" ht="20.25" customHeight="1" x14ac:dyDescent="0.15">
      <c r="A40" s="15" t="s">
        <v>65</v>
      </c>
      <c r="B40" s="14" t="s">
        <v>21</v>
      </c>
      <c r="C40" s="59" t="s">
        <v>84</v>
      </c>
      <c r="D40" s="141">
        <v>6</v>
      </c>
      <c r="E40" s="142"/>
      <c r="F40" s="11" t="s">
        <v>17</v>
      </c>
      <c r="G40" s="35">
        <v>100</v>
      </c>
      <c r="H40" s="6">
        <f>D40*G40</f>
        <v>600</v>
      </c>
      <c r="I40" s="24"/>
    </row>
    <row r="41" spans="1:9" ht="20.25" customHeight="1" x14ac:dyDescent="0.15">
      <c r="A41" s="15" t="s">
        <v>66</v>
      </c>
      <c r="B41" s="143" t="s">
        <v>78</v>
      </c>
      <c r="C41" s="59" t="s">
        <v>261</v>
      </c>
      <c r="D41" s="141">
        <v>1</v>
      </c>
      <c r="E41" s="142"/>
      <c r="F41" s="11" t="s">
        <v>27</v>
      </c>
      <c r="G41" s="77">
        <f>749*8.7</f>
        <v>6516.2999999999993</v>
      </c>
      <c r="H41" s="6">
        <f>D41*G41</f>
        <v>6516.2999999999993</v>
      </c>
      <c r="I41" s="24" t="s">
        <v>259</v>
      </c>
    </row>
    <row r="42" spans="1:9" ht="20.25" customHeight="1" x14ac:dyDescent="0.15">
      <c r="A42" s="15"/>
      <c r="B42" s="144"/>
      <c r="C42" s="59" t="s">
        <v>262</v>
      </c>
      <c r="D42" s="141">
        <v>2</v>
      </c>
      <c r="E42" s="142"/>
      <c r="F42" s="11" t="s">
        <v>27</v>
      </c>
      <c r="G42" s="77">
        <v>7386.3</v>
      </c>
      <c r="H42" s="6">
        <f>D42*G42</f>
        <v>14772.6</v>
      </c>
      <c r="I42" s="24" t="s">
        <v>260</v>
      </c>
    </row>
    <row r="43" spans="1:9" ht="20.25" customHeight="1" x14ac:dyDescent="0.15">
      <c r="A43" s="15"/>
      <c r="B43" s="144"/>
      <c r="C43" s="59" t="s">
        <v>263</v>
      </c>
      <c r="D43" s="141">
        <v>3</v>
      </c>
      <c r="E43" s="142"/>
      <c r="F43" s="11" t="s">
        <v>27</v>
      </c>
      <c r="G43" s="77">
        <v>7386.3</v>
      </c>
      <c r="H43" s="6">
        <f>D43*G43</f>
        <v>22158.9</v>
      </c>
      <c r="I43" s="24" t="s">
        <v>260</v>
      </c>
    </row>
    <row r="44" spans="1:9" ht="20.25" customHeight="1" x14ac:dyDescent="0.15">
      <c r="A44" s="15"/>
      <c r="B44" s="145"/>
      <c r="C44" s="59" t="s">
        <v>264</v>
      </c>
      <c r="D44" s="29">
        <v>3</v>
      </c>
      <c r="E44" s="29">
        <v>0.05</v>
      </c>
      <c r="F44" s="11" t="s">
        <v>110</v>
      </c>
      <c r="G44" s="77">
        <v>7386.3</v>
      </c>
      <c r="H44" s="6">
        <f>D44*G44*E44</f>
        <v>1107.9450000000002</v>
      </c>
      <c r="I44" s="24"/>
    </row>
    <row r="45" spans="1:9" ht="20.25" customHeight="1" x14ac:dyDescent="0.15">
      <c r="A45" s="15" t="s">
        <v>203</v>
      </c>
      <c r="B45" s="14"/>
      <c r="C45" s="71" t="s">
        <v>196</v>
      </c>
      <c r="D45" s="141">
        <v>1</v>
      </c>
      <c r="E45" s="142"/>
      <c r="F45" s="11" t="s">
        <v>110</v>
      </c>
      <c r="G45" s="35">
        <v>5273</v>
      </c>
      <c r="H45" s="6">
        <f>D45*G45</f>
        <v>5273</v>
      </c>
      <c r="I45" s="24"/>
    </row>
    <row r="46" spans="1:9" ht="20.25" customHeight="1" x14ac:dyDescent="0.15">
      <c r="A46" s="15" t="s">
        <v>204</v>
      </c>
      <c r="B46" s="14"/>
      <c r="C46" s="71" t="s">
        <v>197</v>
      </c>
      <c r="D46" s="141">
        <v>1</v>
      </c>
      <c r="E46" s="142"/>
      <c r="F46" s="11" t="s">
        <v>110</v>
      </c>
      <c r="G46" s="35">
        <v>316.3</v>
      </c>
      <c r="H46" s="6">
        <f t="shared" ref="H46" si="3">D46*G46</f>
        <v>316.3</v>
      </c>
      <c r="I46" s="10"/>
    </row>
    <row r="47" spans="1:9" ht="20.25" customHeight="1" x14ac:dyDescent="0.15">
      <c r="A47" s="15" t="s">
        <v>205</v>
      </c>
      <c r="B47" s="14"/>
      <c r="C47" s="71" t="s">
        <v>198</v>
      </c>
      <c r="D47" s="29">
        <v>1</v>
      </c>
      <c r="E47" s="29">
        <v>6</v>
      </c>
      <c r="F47" s="11" t="s">
        <v>199</v>
      </c>
      <c r="G47" s="35">
        <v>22</v>
      </c>
      <c r="H47" s="96">
        <f>D47*G47*E47</f>
        <v>132</v>
      </c>
      <c r="I47" s="10"/>
    </row>
    <row r="48" spans="1:9" ht="20.25" customHeight="1" x14ac:dyDescent="0.15">
      <c r="A48" s="15" t="s">
        <v>206</v>
      </c>
      <c r="B48" s="14"/>
      <c r="C48" s="71" t="s">
        <v>201</v>
      </c>
      <c r="D48" s="141">
        <v>6</v>
      </c>
      <c r="E48" s="142"/>
      <c r="F48" s="11" t="s">
        <v>202</v>
      </c>
      <c r="G48" s="35">
        <v>100</v>
      </c>
      <c r="H48" s="96">
        <f>D48*G48</f>
        <v>600</v>
      </c>
      <c r="I48" s="10"/>
    </row>
    <row r="49" spans="1:9" ht="20.25" customHeight="1" x14ac:dyDescent="0.15">
      <c r="A49" s="15"/>
      <c r="B49" s="14"/>
      <c r="C49" s="71" t="s">
        <v>256</v>
      </c>
      <c r="D49" s="29">
        <v>1</v>
      </c>
      <c r="E49" s="29">
        <v>1</v>
      </c>
      <c r="F49" s="11" t="s">
        <v>257</v>
      </c>
      <c r="G49" s="35">
        <v>1827</v>
      </c>
      <c r="H49" s="96">
        <f>D49*G49*E49</f>
        <v>1827</v>
      </c>
      <c r="I49" s="10" t="s">
        <v>273</v>
      </c>
    </row>
    <row r="50" spans="1:9" ht="20.25" customHeight="1" x14ac:dyDescent="0.15">
      <c r="A50" s="15"/>
      <c r="B50" s="14"/>
      <c r="C50" s="71" t="s">
        <v>274</v>
      </c>
      <c r="D50" s="29">
        <v>1</v>
      </c>
      <c r="E50" s="29">
        <v>1</v>
      </c>
      <c r="F50" s="11" t="s">
        <v>257</v>
      </c>
      <c r="G50" s="35">
        <v>900</v>
      </c>
      <c r="H50" s="96">
        <f>D50*G50*E50</f>
        <v>900</v>
      </c>
      <c r="I50" s="10"/>
    </row>
    <row r="51" spans="1:9" ht="20.25" customHeight="1" x14ac:dyDescent="0.15">
      <c r="A51" s="15"/>
      <c r="B51" s="14"/>
      <c r="C51" s="71" t="s">
        <v>258</v>
      </c>
      <c r="D51" s="29">
        <v>1</v>
      </c>
      <c r="E51" s="29">
        <v>1</v>
      </c>
      <c r="F51" s="11" t="s">
        <v>257</v>
      </c>
      <c r="G51" s="35">
        <v>1200</v>
      </c>
      <c r="H51" s="96">
        <f>D51*G51*E51</f>
        <v>1200</v>
      </c>
      <c r="I51" s="10"/>
    </row>
    <row r="52" spans="1:9" ht="20.25" customHeight="1" x14ac:dyDescent="0.15">
      <c r="A52" s="15" t="s">
        <v>207</v>
      </c>
      <c r="B52" s="14" t="s">
        <v>92</v>
      </c>
      <c r="C52" s="14" t="s">
        <v>96</v>
      </c>
      <c r="D52" s="141">
        <v>8</v>
      </c>
      <c r="E52" s="142"/>
      <c r="F52" s="11" t="s">
        <v>89</v>
      </c>
      <c r="G52" s="77"/>
      <c r="H52" s="96">
        <f>D52*E52*G52</f>
        <v>0</v>
      </c>
      <c r="I52" s="67" t="s">
        <v>187</v>
      </c>
    </row>
    <row r="53" spans="1:9" ht="20.25" customHeight="1" x14ac:dyDescent="0.15">
      <c r="A53" s="15" t="s">
        <v>208</v>
      </c>
      <c r="B53" s="14" t="s">
        <v>82</v>
      </c>
      <c r="C53" s="64" t="s">
        <v>81</v>
      </c>
      <c r="D53" s="141">
        <v>7</v>
      </c>
      <c r="E53" s="142"/>
      <c r="F53" s="11" t="s">
        <v>80</v>
      </c>
      <c r="G53" s="35">
        <v>1250</v>
      </c>
      <c r="H53" s="6">
        <f>D53*G53</f>
        <v>8750</v>
      </c>
      <c r="I53" s="10"/>
    </row>
    <row r="54" spans="1:9" ht="20.25" customHeight="1" x14ac:dyDescent="0.15">
      <c r="A54" s="15"/>
      <c r="B54" s="14"/>
      <c r="C54" s="71" t="s">
        <v>242</v>
      </c>
      <c r="D54" s="29">
        <v>6</v>
      </c>
      <c r="E54" s="29">
        <v>5</v>
      </c>
      <c r="F54" s="11" t="s">
        <v>80</v>
      </c>
      <c r="G54" s="35">
        <v>17.399999999999999</v>
      </c>
      <c r="H54" s="6">
        <f>D54*G54*E54</f>
        <v>522</v>
      </c>
      <c r="I54" s="24"/>
    </row>
    <row r="55" spans="1:9" ht="20.25" customHeight="1" x14ac:dyDescent="0.15">
      <c r="A55" s="15"/>
      <c r="B55" s="146" t="s">
        <v>243</v>
      </c>
      <c r="C55" s="71" t="s">
        <v>244</v>
      </c>
      <c r="D55" s="29">
        <v>7</v>
      </c>
      <c r="E55" s="29">
        <v>1</v>
      </c>
      <c r="F55" s="11" t="s">
        <v>80</v>
      </c>
      <c r="G55" s="35">
        <v>60.9</v>
      </c>
      <c r="H55" s="6">
        <f t="shared" ref="H55:H60" si="4">D55*G55*E55</f>
        <v>426.3</v>
      </c>
      <c r="I55" s="98"/>
    </row>
    <row r="56" spans="1:9" ht="20.25" customHeight="1" x14ac:dyDescent="0.15">
      <c r="A56" s="15"/>
      <c r="B56" s="147"/>
      <c r="C56" s="71" t="s">
        <v>245</v>
      </c>
      <c r="D56" s="29">
        <v>7</v>
      </c>
      <c r="E56" s="29">
        <v>1</v>
      </c>
      <c r="F56" s="11" t="s">
        <v>80</v>
      </c>
      <c r="G56" s="35">
        <v>226.2</v>
      </c>
      <c r="H56" s="6">
        <f t="shared" si="4"/>
        <v>1583.3999999999999</v>
      </c>
      <c r="I56" s="98"/>
    </row>
    <row r="57" spans="1:9" ht="20.25" customHeight="1" x14ac:dyDescent="0.15">
      <c r="A57" s="15"/>
      <c r="B57" s="147"/>
      <c r="C57" s="71" t="s">
        <v>246</v>
      </c>
      <c r="D57" s="29">
        <v>7</v>
      </c>
      <c r="E57" s="29">
        <v>1</v>
      </c>
      <c r="F57" s="11" t="s">
        <v>80</v>
      </c>
      <c r="G57" s="35">
        <v>184.44</v>
      </c>
      <c r="H57" s="6">
        <f t="shared" si="4"/>
        <v>1291.08</v>
      </c>
      <c r="I57" s="98"/>
    </row>
    <row r="58" spans="1:9" ht="20.25" customHeight="1" x14ac:dyDescent="0.15">
      <c r="A58" s="15"/>
      <c r="B58" s="147"/>
      <c r="C58" s="71" t="s">
        <v>209</v>
      </c>
      <c r="D58" s="29">
        <v>1</v>
      </c>
      <c r="E58" s="29">
        <v>1</v>
      </c>
      <c r="F58" s="11" t="s">
        <v>249</v>
      </c>
      <c r="G58" s="35">
        <v>417.6</v>
      </c>
      <c r="H58" s="6">
        <f t="shared" si="4"/>
        <v>417.6</v>
      </c>
      <c r="I58" s="98"/>
    </row>
    <row r="59" spans="1:9" ht="20.25" customHeight="1" x14ac:dyDescent="0.15">
      <c r="A59" s="15"/>
      <c r="B59" s="147"/>
      <c r="C59" s="71" t="s">
        <v>247</v>
      </c>
      <c r="D59" s="29">
        <v>1</v>
      </c>
      <c r="E59" s="29">
        <v>1</v>
      </c>
      <c r="F59" s="11" t="s">
        <v>249</v>
      </c>
      <c r="G59" s="35">
        <v>435</v>
      </c>
      <c r="H59" s="6">
        <f t="shared" si="4"/>
        <v>435</v>
      </c>
      <c r="I59" s="98"/>
    </row>
    <row r="60" spans="1:9" ht="20.25" customHeight="1" x14ac:dyDescent="0.15">
      <c r="A60" s="15"/>
      <c r="B60" s="148"/>
      <c r="C60" s="71" t="s">
        <v>248</v>
      </c>
      <c r="D60" s="29">
        <v>1</v>
      </c>
      <c r="E60" s="29">
        <v>1</v>
      </c>
      <c r="F60" s="11" t="s">
        <v>249</v>
      </c>
      <c r="G60" s="35">
        <v>957</v>
      </c>
      <c r="H60" s="6">
        <f t="shared" si="4"/>
        <v>957</v>
      </c>
      <c r="I60" s="98"/>
    </row>
    <row r="61" spans="1:9" ht="20.25" customHeight="1" thickBot="1" x14ac:dyDescent="0.2">
      <c r="A61" s="111" t="s">
        <v>54</v>
      </c>
      <c r="B61" s="112"/>
      <c r="C61" s="112"/>
      <c r="D61" s="112"/>
      <c r="E61" s="112"/>
      <c r="F61" s="112"/>
      <c r="G61" s="113"/>
      <c r="H61" s="7">
        <f>SUM(H40:H60)</f>
        <v>69786.425000000017</v>
      </c>
      <c r="I61" s="24"/>
    </row>
    <row r="62" spans="1:9" ht="20.25" customHeight="1" thickBot="1" x14ac:dyDescent="0.2">
      <c r="A62" s="17" t="s">
        <v>1</v>
      </c>
      <c r="B62" s="18" t="s">
        <v>2</v>
      </c>
      <c r="C62" s="18" t="s">
        <v>58</v>
      </c>
      <c r="D62" s="57" t="s">
        <v>33</v>
      </c>
      <c r="E62" s="58" t="s">
        <v>34</v>
      </c>
      <c r="F62" s="18" t="s">
        <v>5</v>
      </c>
      <c r="G62" s="18" t="s">
        <v>6</v>
      </c>
      <c r="H62" s="18" t="s">
        <v>7</v>
      </c>
      <c r="I62" s="25" t="s">
        <v>8</v>
      </c>
    </row>
    <row r="63" spans="1:9" ht="20.25" customHeight="1" x14ac:dyDescent="0.15">
      <c r="A63" s="9" t="s">
        <v>19</v>
      </c>
      <c r="B63" s="158" t="s">
        <v>32</v>
      </c>
      <c r="C63" s="158"/>
      <c r="D63" s="158"/>
      <c r="E63" s="158"/>
      <c r="F63" s="158"/>
      <c r="G63" s="158"/>
      <c r="H63" s="158"/>
      <c r="I63" s="159"/>
    </row>
    <row r="64" spans="1:9" ht="20.25" customHeight="1" x14ac:dyDescent="0.15">
      <c r="A64" s="99"/>
      <c r="B64" s="16"/>
      <c r="C64" s="100" t="s">
        <v>250</v>
      </c>
      <c r="D64" s="29">
        <v>1</v>
      </c>
      <c r="E64" s="29">
        <v>5</v>
      </c>
      <c r="F64" s="11" t="s">
        <v>15</v>
      </c>
      <c r="G64" s="34">
        <v>2600</v>
      </c>
      <c r="H64" s="6">
        <f>D64*E64*G64</f>
        <v>13000</v>
      </c>
      <c r="I64" s="19" t="s">
        <v>266</v>
      </c>
    </row>
    <row r="65" spans="1:9" ht="20.25" customHeight="1" x14ac:dyDescent="0.15">
      <c r="A65" s="99"/>
      <c r="B65" s="16"/>
      <c r="C65" s="100" t="s">
        <v>251</v>
      </c>
      <c r="D65" s="29">
        <v>1</v>
      </c>
      <c r="E65" s="29">
        <v>4.5</v>
      </c>
      <c r="F65" s="11" t="s">
        <v>252</v>
      </c>
      <c r="G65" s="34">
        <v>600</v>
      </c>
      <c r="H65" s="6">
        <f>D65*E65*G65</f>
        <v>2700</v>
      </c>
      <c r="I65" s="19"/>
    </row>
    <row r="66" spans="1:9" ht="20.25" customHeight="1" x14ac:dyDescent="0.15">
      <c r="A66" s="99"/>
      <c r="B66" s="16"/>
      <c r="C66" s="101" t="s">
        <v>254</v>
      </c>
      <c r="D66" s="29">
        <v>2</v>
      </c>
      <c r="E66" s="29">
        <v>1</v>
      </c>
      <c r="F66" s="11" t="s">
        <v>253</v>
      </c>
      <c r="G66" s="34">
        <v>870</v>
      </c>
      <c r="H66" s="6">
        <f>D66*E66*G66</f>
        <v>1740</v>
      </c>
      <c r="I66" s="19"/>
    </row>
    <row r="67" spans="1:9" ht="20.25" customHeight="1" x14ac:dyDescent="0.15">
      <c r="A67" s="160" t="s">
        <v>54</v>
      </c>
      <c r="B67" s="160"/>
      <c r="C67" s="160"/>
      <c r="D67" s="160"/>
      <c r="E67" s="160"/>
      <c r="F67" s="160"/>
      <c r="G67" s="160"/>
      <c r="H67" s="7">
        <f>SUM(H64:H66)</f>
        <v>17440</v>
      </c>
      <c r="I67" s="20"/>
    </row>
    <row r="68" spans="1:9" ht="20.25" customHeight="1" thickBot="1" x14ac:dyDescent="0.2">
      <c r="A68" s="43" t="s">
        <v>55</v>
      </c>
      <c r="B68" s="44"/>
      <c r="C68" s="44"/>
      <c r="D68" s="45"/>
      <c r="E68" s="45"/>
      <c r="F68" s="44"/>
      <c r="G68" s="46"/>
      <c r="H68" s="47">
        <f>H37+H18+H30+H61+H67</f>
        <v>205344.13454</v>
      </c>
      <c r="I68" s="48"/>
    </row>
    <row r="69" spans="1:9" ht="20.25" customHeight="1" x14ac:dyDescent="0.15">
      <c r="A69" s="3" t="s">
        <v>1</v>
      </c>
      <c r="B69" s="4" t="s">
        <v>2</v>
      </c>
      <c r="C69" s="4" t="s">
        <v>58</v>
      </c>
      <c r="D69" s="114" t="s">
        <v>3</v>
      </c>
      <c r="E69" s="115"/>
      <c r="F69" s="4" t="s">
        <v>5</v>
      </c>
      <c r="G69" s="4" t="s">
        <v>6</v>
      </c>
      <c r="H69" s="4" t="s">
        <v>7</v>
      </c>
      <c r="I69" s="21" t="s">
        <v>8</v>
      </c>
    </row>
    <row r="70" spans="1:9" ht="20.25" customHeight="1" x14ac:dyDescent="0.15">
      <c r="A70" s="9" t="s">
        <v>22</v>
      </c>
      <c r="B70" s="116" t="s">
        <v>79</v>
      </c>
      <c r="C70" s="117"/>
      <c r="D70" s="117"/>
      <c r="E70" s="117"/>
      <c r="F70" s="117"/>
      <c r="G70" s="117"/>
      <c r="H70" s="117"/>
      <c r="I70" s="140"/>
    </row>
    <row r="71" spans="1:9" ht="20.25" customHeight="1" x14ac:dyDescent="0.15">
      <c r="A71" s="5" t="s">
        <v>67</v>
      </c>
      <c r="B71" s="10" t="s">
        <v>255</v>
      </c>
      <c r="C71" s="10"/>
      <c r="D71" s="156">
        <f>H68</f>
        <v>205344.13454</v>
      </c>
      <c r="E71" s="157"/>
      <c r="F71" s="11" t="s">
        <v>110</v>
      </c>
      <c r="G71" s="38">
        <v>0.1</v>
      </c>
      <c r="H71" s="6">
        <f>D71*G71</f>
        <v>20534.413454000001</v>
      </c>
      <c r="I71" s="22"/>
    </row>
    <row r="72" spans="1:9" ht="20.25" customHeight="1" thickBot="1" x14ac:dyDescent="0.2">
      <c r="A72" s="149" t="s">
        <v>54</v>
      </c>
      <c r="B72" s="150"/>
      <c r="C72" s="150"/>
      <c r="D72" s="161"/>
      <c r="E72" s="161"/>
      <c r="F72" s="150"/>
      <c r="G72" s="151"/>
      <c r="H72" s="49">
        <f>SUM(H71:H71)</f>
        <v>20534.413454000001</v>
      </c>
      <c r="I72" s="50"/>
    </row>
    <row r="73" spans="1:9" ht="20.25" customHeight="1" x14ac:dyDescent="0.15">
      <c r="A73" s="3" t="s">
        <v>1</v>
      </c>
      <c r="B73" s="4" t="s">
        <v>2</v>
      </c>
      <c r="C73" s="4" t="s">
        <v>58</v>
      </c>
      <c r="D73" s="56" t="s">
        <v>16</v>
      </c>
      <c r="E73" s="56" t="s">
        <v>12</v>
      </c>
      <c r="F73" s="4" t="s">
        <v>5</v>
      </c>
      <c r="G73" s="4" t="s">
        <v>6</v>
      </c>
      <c r="H73" s="4" t="s">
        <v>7</v>
      </c>
      <c r="I73" s="21" t="s">
        <v>8</v>
      </c>
    </row>
    <row r="74" spans="1:9" ht="20.25" customHeight="1" x14ac:dyDescent="0.15">
      <c r="A74" s="9" t="s">
        <v>23</v>
      </c>
      <c r="B74" s="116" t="s">
        <v>24</v>
      </c>
      <c r="C74" s="117"/>
      <c r="D74" s="117"/>
      <c r="E74" s="117"/>
      <c r="F74" s="117"/>
      <c r="G74" s="117"/>
      <c r="H74" s="117"/>
      <c r="I74" s="140"/>
    </row>
    <row r="75" spans="1:9" ht="20.25" customHeight="1" x14ac:dyDescent="0.15">
      <c r="A75" s="5" t="s">
        <v>68</v>
      </c>
      <c r="B75" s="10" t="s">
        <v>25</v>
      </c>
      <c r="C75" s="10" t="s">
        <v>200</v>
      </c>
      <c r="D75" s="29">
        <v>1</v>
      </c>
      <c r="E75" s="29">
        <v>1</v>
      </c>
      <c r="F75" s="11" t="s">
        <v>15</v>
      </c>
      <c r="G75" s="38">
        <v>400</v>
      </c>
      <c r="H75" s="6">
        <f>D75*E75*G75</f>
        <v>400</v>
      </c>
      <c r="I75" s="22" t="s">
        <v>93</v>
      </c>
    </row>
    <row r="76" spans="1:9" ht="20.25" customHeight="1" thickBot="1" x14ac:dyDescent="0.2">
      <c r="A76" s="149" t="s">
        <v>54</v>
      </c>
      <c r="B76" s="150"/>
      <c r="C76" s="150"/>
      <c r="D76" s="150"/>
      <c r="E76" s="150"/>
      <c r="F76" s="150"/>
      <c r="G76" s="151"/>
      <c r="H76" s="49">
        <f>SUM(H75:H75)</f>
        <v>400</v>
      </c>
      <c r="I76" s="51"/>
    </row>
    <row r="77" spans="1:9" ht="20.25" customHeight="1" x14ac:dyDescent="0.15">
      <c r="A77" s="3" t="s">
        <v>1</v>
      </c>
      <c r="B77" s="4" t="s">
        <v>2</v>
      </c>
      <c r="C77" s="4" t="s">
        <v>58</v>
      </c>
      <c r="D77" s="114" t="s">
        <v>16</v>
      </c>
      <c r="E77" s="115"/>
      <c r="F77" s="4" t="s">
        <v>5</v>
      </c>
      <c r="G77" s="4" t="s">
        <v>6</v>
      </c>
      <c r="H77" s="4" t="s">
        <v>7</v>
      </c>
      <c r="I77" s="21" t="s">
        <v>8</v>
      </c>
    </row>
    <row r="78" spans="1:9" ht="20.25" customHeight="1" x14ac:dyDescent="0.15">
      <c r="A78" s="9" t="s">
        <v>35</v>
      </c>
      <c r="B78" s="116" t="s">
        <v>28</v>
      </c>
      <c r="C78" s="117"/>
      <c r="D78" s="117"/>
      <c r="E78" s="117"/>
      <c r="F78" s="117"/>
      <c r="G78" s="117"/>
      <c r="H78" s="117"/>
      <c r="I78" s="140"/>
    </row>
    <row r="79" spans="1:9" ht="20.25" customHeight="1" x14ac:dyDescent="0.15">
      <c r="A79" s="5" t="s">
        <v>77</v>
      </c>
      <c r="B79" s="14" t="s">
        <v>97</v>
      </c>
      <c r="C79" s="14" t="s">
        <v>195</v>
      </c>
      <c r="D79" s="29">
        <v>1</v>
      </c>
      <c r="E79" s="29">
        <v>2</v>
      </c>
      <c r="F79" s="11" t="s">
        <v>39</v>
      </c>
      <c r="G79" s="77">
        <v>314.5</v>
      </c>
      <c r="H79" s="6">
        <f>D79*E79*G79</f>
        <v>629</v>
      </c>
      <c r="I79" s="22"/>
    </row>
    <row r="80" spans="1:9" ht="20.25" customHeight="1" x14ac:dyDescent="0.15">
      <c r="A80" s="5" t="s">
        <v>75</v>
      </c>
      <c r="B80" s="60" t="s">
        <v>76</v>
      </c>
      <c r="C80" s="80" t="s">
        <v>98</v>
      </c>
      <c r="D80" s="29">
        <v>6</v>
      </c>
      <c r="E80" s="29">
        <v>1</v>
      </c>
      <c r="F80" s="11" t="s">
        <v>39</v>
      </c>
      <c r="G80" s="77">
        <v>38128.332999999999</v>
      </c>
      <c r="H80" s="6">
        <f>D80*E80*G80</f>
        <v>228769.99799999999</v>
      </c>
      <c r="I80" s="22"/>
    </row>
    <row r="81" spans="1:9" ht="20.25" customHeight="1" thickBot="1" x14ac:dyDescent="0.2">
      <c r="A81" s="149" t="s">
        <v>54</v>
      </c>
      <c r="B81" s="150"/>
      <c r="C81" s="150"/>
      <c r="D81" s="150"/>
      <c r="E81" s="150"/>
      <c r="F81" s="150"/>
      <c r="G81" s="151"/>
      <c r="H81" s="49">
        <f>SUM(H79:H80)</f>
        <v>229398.99799999999</v>
      </c>
      <c r="I81" s="51"/>
    </row>
    <row r="82" spans="1:9" ht="20.25" customHeight="1" x14ac:dyDescent="0.15">
      <c r="A82" s="3" t="s">
        <v>1</v>
      </c>
      <c r="B82" s="4" t="s">
        <v>2</v>
      </c>
      <c r="C82" s="4" t="s">
        <v>58</v>
      </c>
      <c r="D82" s="114" t="s">
        <v>3</v>
      </c>
      <c r="E82" s="115"/>
      <c r="F82" s="4" t="s">
        <v>5</v>
      </c>
      <c r="G82" s="4" t="s">
        <v>6</v>
      </c>
      <c r="H82" s="4" t="s">
        <v>7</v>
      </c>
      <c r="I82" s="21" t="s">
        <v>8</v>
      </c>
    </row>
    <row r="83" spans="1:9" ht="20.25" customHeight="1" x14ac:dyDescent="0.15">
      <c r="A83" s="9" t="s">
        <v>87</v>
      </c>
      <c r="B83" s="116" t="s">
        <v>38</v>
      </c>
      <c r="C83" s="117"/>
      <c r="D83" s="117"/>
      <c r="E83" s="117"/>
      <c r="F83" s="117"/>
      <c r="G83" s="117"/>
      <c r="H83" s="117"/>
      <c r="I83" s="140"/>
    </row>
    <row r="84" spans="1:9" ht="20.25" customHeight="1" x14ac:dyDescent="0.15">
      <c r="A84" s="5" t="s">
        <v>88</v>
      </c>
      <c r="B84" s="10" t="s">
        <v>111</v>
      </c>
      <c r="C84" s="10"/>
      <c r="D84" s="156">
        <f>H68+H72+H76+H81</f>
        <v>455677.54599399999</v>
      </c>
      <c r="E84" s="157"/>
      <c r="F84" s="11"/>
      <c r="G84" s="78">
        <v>0.06</v>
      </c>
      <c r="H84" s="6">
        <f>D84*G84</f>
        <v>27340.652759639997</v>
      </c>
      <c r="I84" s="22"/>
    </row>
    <row r="85" spans="1:9" ht="20.25" customHeight="1" x14ac:dyDescent="0.15">
      <c r="A85" s="149" t="s">
        <v>54</v>
      </c>
      <c r="B85" s="150"/>
      <c r="C85" s="150"/>
      <c r="D85" s="150"/>
      <c r="E85" s="150"/>
      <c r="F85" s="150"/>
      <c r="G85" s="151"/>
      <c r="H85" s="49">
        <f>SUM(H83:H84)</f>
        <v>27340.652759639997</v>
      </c>
      <c r="I85" s="51"/>
    </row>
    <row r="86" spans="1:9" ht="20.25" customHeight="1" x14ac:dyDescent="0.15">
      <c r="A86" s="39" t="s">
        <v>56</v>
      </c>
      <c r="B86" s="40"/>
      <c r="C86" s="40"/>
      <c r="D86" s="40"/>
      <c r="E86" s="40"/>
      <c r="F86" s="40"/>
      <c r="G86" s="41"/>
      <c r="H86" s="42">
        <f>H68+H72+H76+H81+H85</f>
        <v>483018.19875364</v>
      </c>
      <c r="I86" s="63"/>
    </row>
    <row r="87" spans="1:9" ht="20.25" customHeight="1" thickBot="1" x14ac:dyDescent="0.2">
      <c r="A87" s="152" t="s">
        <v>85</v>
      </c>
      <c r="B87" s="153"/>
      <c r="C87" s="153"/>
      <c r="D87" s="153"/>
      <c r="E87" s="153"/>
      <c r="F87" s="153"/>
      <c r="G87" s="154"/>
      <c r="H87" s="154"/>
      <c r="I87" s="155"/>
    </row>
    <row r="88" spans="1:9" ht="20.25" customHeight="1" x14ac:dyDescent="0.15">
      <c r="G88" s="107" t="s">
        <v>271</v>
      </c>
      <c r="H88" s="108">
        <v>31300</v>
      </c>
    </row>
    <row r="89" spans="1:9" ht="20.25" customHeight="1" x14ac:dyDescent="0.15">
      <c r="G89" s="107" t="s">
        <v>272</v>
      </c>
      <c r="H89" s="108">
        <f>H86-H88</f>
        <v>451718.19875364</v>
      </c>
    </row>
  </sheetData>
  <mergeCells count="52">
    <mergeCell ref="A85:G85"/>
    <mergeCell ref="A87:I87"/>
    <mergeCell ref="D52:E52"/>
    <mergeCell ref="D82:E82"/>
    <mergeCell ref="B83:I83"/>
    <mergeCell ref="D84:E84"/>
    <mergeCell ref="A81:G81"/>
    <mergeCell ref="A61:G61"/>
    <mergeCell ref="B63:I63"/>
    <mergeCell ref="A67:G67"/>
    <mergeCell ref="D69:E69"/>
    <mergeCell ref="B70:I70"/>
    <mergeCell ref="D71:E71"/>
    <mergeCell ref="A72:G72"/>
    <mergeCell ref="B74:I74"/>
    <mergeCell ref="A76:G76"/>
    <mergeCell ref="D77:E77"/>
    <mergeCell ref="B78:I78"/>
    <mergeCell ref="D53:E53"/>
    <mergeCell ref="D46:E46"/>
    <mergeCell ref="B20:H20"/>
    <mergeCell ref="A30:G30"/>
    <mergeCell ref="B32:H32"/>
    <mergeCell ref="D40:E40"/>
    <mergeCell ref="D41:E41"/>
    <mergeCell ref="D45:E45"/>
    <mergeCell ref="D48:E48"/>
    <mergeCell ref="D42:E42"/>
    <mergeCell ref="D43:E43"/>
    <mergeCell ref="B41:B44"/>
    <mergeCell ref="B55:B60"/>
    <mergeCell ref="H4:I4"/>
    <mergeCell ref="A1:I1"/>
    <mergeCell ref="D2:E2"/>
    <mergeCell ref="H2:I2"/>
    <mergeCell ref="D3:E3"/>
    <mergeCell ref="H3:I3"/>
    <mergeCell ref="A10:A11"/>
    <mergeCell ref="A5:I5"/>
    <mergeCell ref="B6:I6"/>
    <mergeCell ref="A7:F7"/>
    <mergeCell ref="G7:I7"/>
    <mergeCell ref="B9:H9"/>
    <mergeCell ref="A13:A17"/>
    <mergeCell ref="A18:G18"/>
    <mergeCell ref="A37:G37"/>
    <mergeCell ref="D38:E38"/>
    <mergeCell ref="B39:H39"/>
    <mergeCell ref="B33:B34"/>
    <mergeCell ref="A33:A34"/>
    <mergeCell ref="B35:B36"/>
    <mergeCell ref="A35:A36"/>
  </mergeCells>
  <phoneticPr fontId="21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I17" sqref="I17"/>
    </sheetView>
  </sheetViews>
  <sheetFormatPr defaultRowHeight="13.5" x14ac:dyDescent="0.15"/>
  <cols>
    <col min="1" max="1" width="7.125" customWidth="1"/>
    <col min="2" max="2" width="12.25" bestFit="1" customWidth="1"/>
    <col min="3" max="3" width="8.875" customWidth="1"/>
    <col min="4" max="4" width="10.875" customWidth="1"/>
    <col min="7" max="7" width="11.375" bestFit="1" customWidth="1"/>
  </cols>
  <sheetData>
    <row r="1" spans="1:9" s="81" customFormat="1" ht="20.100000000000001" customHeight="1" x14ac:dyDescent="0.15">
      <c r="A1" s="83" t="s">
        <v>118</v>
      </c>
      <c r="B1" s="83" t="s">
        <v>115</v>
      </c>
      <c r="C1" s="83" t="s">
        <v>119</v>
      </c>
      <c r="D1" s="83" t="s">
        <v>120</v>
      </c>
      <c r="E1" s="83" t="s">
        <v>121</v>
      </c>
      <c r="F1" s="83" t="s">
        <v>122</v>
      </c>
      <c r="G1" s="83" t="s">
        <v>116</v>
      </c>
      <c r="H1" s="83" t="s">
        <v>123</v>
      </c>
      <c r="I1" s="83" t="s">
        <v>117</v>
      </c>
    </row>
    <row r="2" spans="1:9" s="82" customFormat="1" ht="20.100000000000001" customHeight="1" x14ac:dyDescent="0.15">
      <c r="A2" s="165">
        <v>1</v>
      </c>
      <c r="B2" s="166" t="s">
        <v>165</v>
      </c>
      <c r="C2" s="88" t="s">
        <v>167</v>
      </c>
      <c r="D2" s="88" t="s">
        <v>168</v>
      </c>
      <c r="E2" s="87">
        <v>43212</v>
      </c>
      <c r="F2" s="165" t="s">
        <v>170</v>
      </c>
      <c r="G2" s="166">
        <v>30900</v>
      </c>
      <c r="H2" s="166">
        <v>5727</v>
      </c>
      <c r="I2" s="167">
        <v>39624</v>
      </c>
    </row>
    <row r="3" spans="1:9" s="82" customFormat="1" ht="20.100000000000001" customHeight="1" x14ac:dyDescent="0.15">
      <c r="A3" s="165"/>
      <c r="B3" s="166"/>
      <c r="C3" s="88" t="s">
        <v>166</v>
      </c>
      <c r="D3" s="86" t="s">
        <v>169</v>
      </c>
      <c r="E3" s="87">
        <v>43216</v>
      </c>
      <c r="F3" s="165"/>
      <c r="G3" s="166"/>
      <c r="H3" s="166"/>
      <c r="I3" s="167"/>
    </row>
    <row r="4" spans="1:9" s="82" customFormat="1" ht="20.100000000000001" customHeight="1" x14ac:dyDescent="0.15">
      <c r="A4" s="165">
        <v>2</v>
      </c>
      <c r="B4" s="166" t="s">
        <v>160</v>
      </c>
      <c r="C4" s="88" t="s">
        <v>167</v>
      </c>
      <c r="D4" s="88" t="s">
        <v>168</v>
      </c>
      <c r="E4" s="87">
        <v>43212</v>
      </c>
      <c r="F4" s="165" t="s">
        <v>170</v>
      </c>
      <c r="G4" s="166">
        <v>30900</v>
      </c>
      <c r="H4" s="166">
        <v>5727</v>
      </c>
      <c r="I4" s="167">
        <v>39624</v>
      </c>
    </row>
    <row r="5" spans="1:9" s="82" customFormat="1" ht="20.100000000000001" customHeight="1" x14ac:dyDescent="0.15">
      <c r="A5" s="165"/>
      <c r="B5" s="166"/>
      <c r="C5" s="88" t="s">
        <v>166</v>
      </c>
      <c r="D5" s="86" t="s">
        <v>169</v>
      </c>
      <c r="E5" s="87">
        <v>43216</v>
      </c>
      <c r="F5" s="165"/>
      <c r="G5" s="166"/>
      <c r="H5" s="166"/>
      <c r="I5" s="167"/>
    </row>
    <row r="6" spans="1:9" s="82" customFormat="1" ht="20.100000000000001" customHeight="1" x14ac:dyDescent="0.15">
      <c r="A6" s="165">
        <v>3</v>
      </c>
      <c r="B6" s="166" t="s">
        <v>161</v>
      </c>
      <c r="C6" s="88" t="s">
        <v>167</v>
      </c>
      <c r="D6" s="88" t="s">
        <v>168</v>
      </c>
      <c r="E6" s="87">
        <v>43212</v>
      </c>
      <c r="F6" s="165" t="s">
        <v>170</v>
      </c>
      <c r="G6" s="166">
        <v>30900</v>
      </c>
      <c r="H6" s="166">
        <v>5727</v>
      </c>
      <c r="I6" s="167">
        <v>39624</v>
      </c>
    </row>
    <row r="7" spans="1:9" s="82" customFormat="1" ht="20.100000000000001" customHeight="1" x14ac:dyDescent="0.15">
      <c r="A7" s="165"/>
      <c r="B7" s="166"/>
      <c r="C7" s="88" t="s">
        <v>166</v>
      </c>
      <c r="D7" s="86" t="s">
        <v>169</v>
      </c>
      <c r="E7" s="87">
        <v>43216</v>
      </c>
      <c r="F7" s="165"/>
      <c r="G7" s="166"/>
      <c r="H7" s="166"/>
      <c r="I7" s="167"/>
    </row>
    <row r="8" spans="1:9" s="82" customFormat="1" ht="20.100000000000001" customHeight="1" x14ac:dyDescent="0.15">
      <c r="A8" s="165">
        <v>4</v>
      </c>
      <c r="B8" s="166" t="s">
        <v>162</v>
      </c>
      <c r="C8" s="88" t="s">
        <v>180</v>
      </c>
      <c r="D8" s="88" t="s">
        <v>168</v>
      </c>
      <c r="E8" s="87">
        <v>43212</v>
      </c>
      <c r="F8" s="165" t="s">
        <v>170</v>
      </c>
      <c r="G8" s="166">
        <v>30900</v>
      </c>
      <c r="H8" s="166">
        <v>5727</v>
      </c>
      <c r="I8" s="167">
        <v>39624</v>
      </c>
    </row>
    <row r="9" spans="1:9" s="82" customFormat="1" ht="20.100000000000001" customHeight="1" x14ac:dyDescent="0.15">
      <c r="A9" s="165"/>
      <c r="B9" s="166"/>
      <c r="C9" s="88" t="s">
        <v>181</v>
      </c>
      <c r="D9" s="86" t="s">
        <v>169</v>
      </c>
      <c r="E9" s="87">
        <v>43216</v>
      </c>
      <c r="F9" s="165"/>
      <c r="G9" s="166"/>
      <c r="H9" s="166"/>
      <c r="I9" s="167"/>
    </row>
    <row r="10" spans="1:9" s="82" customFormat="1" ht="20.100000000000001" customHeight="1" x14ac:dyDescent="0.15">
      <c r="A10" s="165">
        <v>5</v>
      </c>
      <c r="B10" s="166" t="s">
        <v>163</v>
      </c>
      <c r="C10" s="88" t="s">
        <v>179</v>
      </c>
      <c r="D10" s="86" t="s">
        <v>171</v>
      </c>
      <c r="E10" s="87">
        <v>43212</v>
      </c>
      <c r="F10" s="165" t="s">
        <v>170</v>
      </c>
      <c r="G10" s="168">
        <v>32350</v>
      </c>
      <c r="H10" s="168">
        <v>4325</v>
      </c>
      <c r="I10" s="167">
        <v>37766</v>
      </c>
    </row>
    <row r="11" spans="1:9" s="82" customFormat="1" ht="20.100000000000001" customHeight="1" x14ac:dyDescent="0.15">
      <c r="A11" s="165"/>
      <c r="B11" s="166"/>
      <c r="C11" s="88" t="s">
        <v>178</v>
      </c>
      <c r="D11" s="86" t="s">
        <v>172</v>
      </c>
      <c r="E11" s="87">
        <v>43216</v>
      </c>
      <c r="F11" s="165"/>
      <c r="G11" s="169"/>
      <c r="H11" s="169"/>
      <c r="I11" s="167"/>
    </row>
    <row r="12" spans="1:9" s="82" customFormat="1" ht="20.100000000000001" customHeight="1" x14ac:dyDescent="0.15">
      <c r="A12" s="165">
        <v>6</v>
      </c>
      <c r="B12" s="162" t="s">
        <v>164</v>
      </c>
      <c r="C12" s="89" t="s">
        <v>173</v>
      </c>
      <c r="D12" s="86" t="s">
        <v>174</v>
      </c>
      <c r="E12" s="87">
        <v>43212</v>
      </c>
      <c r="F12" s="165" t="s">
        <v>170</v>
      </c>
      <c r="G12" s="170">
        <v>21960</v>
      </c>
      <c r="H12" s="170">
        <v>5130</v>
      </c>
      <c r="I12" s="167">
        <v>32508</v>
      </c>
    </row>
    <row r="13" spans="1:9" s="82" customFormat="1" ht="20.100000000000001" customHeight="1" x14ac:dyDescent="0.15">
      <c r="A13" s="165"/>
      <c r="B13" s="162"/>
      <c r="C13" s="86" t="s">
        <v>177</v>
      </c>
      <c r="D13" s="86" t="s">
        <v>175</v>
      </c>
      <c r="E13" s="87">
        <v>43225</v>
      </c>
      <c r="F13" s="165"/>
      <c r="G13" s="171"/>
      <c r="H13" s="171"/>
      <c r="I13" s="167"/>
    </row>
    <row r="14" spans="1:9" s="82" customFormat="1" ht="20.100000000000001" customHeight="1" x14ac:dyDescent="0.15">
      <c r="A14" s="165">
        <v>7</v>
      </c>
      <c r="B14" s="162" t="s">
        <v>176</v>
      </c>
      <c r="C14" s="86" t="s">
        <v>185</v>
      </c>
      <c r="D14" s="86" t="s">
        <v>183</v>
      </c>
      <c r="E14" s="87">
        <v>43212</v>
      </c>
      <c r="F14" s="163" t="s">
        <v>182</v>
      </c>
      <c r="G14" s="89">
        <v>314.5</v>
      </c>
      <c r="H14" s="89">
        <v>0</v>
      </c>
      <c r="I14" s="86">
        <f>G14+H14</f>
        <v>314.5</v>
      </c>
    </row>
    <row r="15" spans="1:9" s="82" customFormat="1" ht="20.100000000000001" customHeight="1" x14ac:dyDescent="0.15">
      <c r="A15" s="165"/>
      <c r="B15" s="162"/>
      <c r="C15" s="86" t="s">
        <v>186</v>
      </c>
      <c r="D15" s="86" t="s">
        <v>184</v>
      </c>
      <c r="E15" s="87">
        <v>43216</v>
      </c>
      <c r="F15" s="164"/>
      <c r="G15" s="89">
        <v>314.5</v>
      </c>
      <c r="H15" s="86">
        <v>0</v>
      </c>
      <c r="I15" s="86">
        <f>G15+H15</f>
        <v>314.5</v>
      </c>
    </row>
    <row r="16" spans="1:9" s="81" customFormat="1" ht="20.100000000000001" customHeight="1" x14ac:dyDescent="0.15">
      <c r="I16" s="82">
        <f>SUM(I2:I15)</f>
        <v>229399</v>
      </c>
    </row>
    <row r="17" s="81" customFormat="1" ht="20.100000000000001" customHeight="1" x14ac:dyDescent="0.15"/>
    <row r="18" s="81" customFormat="1" ht="20.100000000000001" customHeight="1" x14ac:dyDescent="0.15"/>
    <row r="19" s="81" customFormat="1" ht="20.100000000000001" customHeight="1" x14ac:dyDescent="0.15"/>
    <row r="20" s="81" customFormat="1" ht="20.100000000000001" customHeight="1" x14ac:dyDescent="0.15"/>
    <row r="21" s="81" customFormat="1" ht="20.100000000000001" customHeight="1" x14ac:dyDescent="0.15"/>
    <row r="22" s="81" customFormat="1" ht="20.100000000000001" customHeight="1" x14ac:dyDescent="0.15"/>
    <row r="23" s="81" customFormat="1" ht="20.100000000000001" customHeight="1" x14ac:dyDescent="0.15"/>
    <row r="24" s="81" customFormat="1" ht="20.100000000000001" customHeight="1" x14ac:dyDescent="0.15"/>
    <row r="25" s="81" customFormat="1" ht="20.100000000000001" customHeight="1" x14ac:dyDescent="0.15"/>
    <row r="26" s="81" customFormat="1" ht="20.100000000000001" customHeight="1" x14ac:dyDescent="0.15"/>
    <row r="27" s="81" customFormat="1" ht="20.100000000000001" customHeight="1" x14ac:dyDescent="0.15"/>
    <row r="28" s="81" customFormat="1" ht="20.100000000000001" customHeight="1" x14ac:dyDescent="0.15"/>
    <row r="29" s="81" customFormat="1" ht="20.100000000000001" customHeight="1" x14ac:dyDescent="0.15"/>
    <row r="30" s="81" customFormat="1" ht="20.100000000000001" customHeight="1" x14ac:dyDescent="0.15"/>
    <row r="31" s="81" customFormat="1" ht="20.100000000000001" customHeight="1" x14ac:dyDescent="0.15"/>
    <row r="32" s="81" customFormat="1" ht="20.100000000000001" customHeight="1" x14ac:dyDescent="0.15"/>
    <row r="33" s="81" customFormat="1" ht="20.100000000000001" customHeight="1" x14ac:dyDescent="0.15"/>
    <row r="34" s="81" customFormat="1" ht="20.100000000000001" customHeight="1" x14ac:dyDescent="0.15"/>
    <row r="35" s="81" customFormat="1" ht="20.100000000000001" customHeight="1" x14ac:dyDescent="0.15"/>
    <row r="36" s="81" customFormat="1" ht="20.100000000000001" customHeight="1" x14ac:dyDescent="0.15"/>
    <row r="37" s="81" customFormat="1" ht="20.100000000000001" customHeight="1" x14ac:dyDescent="0.15"/>
    <row r="38" s="81" customFormat="1" ht="20.100000000000001" customHeight="1" x14ac:dyDescent="0.15"/>
    <row r="39" s="81" customFormat="1" ht="20.100000000000001" customHeight="1" x14ac:dyDescent="0.15"/>
    <row r="40" s="81" customFormat="1" ht="20.100000000000001" customHeight="1" x14ac:dyDescent="0.15"/>
    <row r="41" s="81" customFormat="1" ht="20.100000000000001" customHeight="1" x14ac:dyDescent="0.15"/>
    <row r="42" s="81" customFormat="1" ht="20.100000000000001" customHeight="1" x14ac:dyDescent="0.15"/>
    <row r="43" s="81" customFormat="1" ht="20.100000000000001" customHeight="1" x14ac:dyDescent="0.15"/>
    <row r="44" s="81" customFormat="1" ht="20.100000000000001" customHeight="1" x14ac:dyDescent="0.15"/>
    <row r="45" s="81" customFormat="1" ht="20.100000000000001" customHeight="1" x14ac:dyDescent="0.15"/>
    <row r="46" s="81" customFormat="1" ht="20.100000000000001" customHeight="1" x14ac:dyDescent="0.15"/>
    <row r="47" s="81" customFormat="1" ht="20.100000000000001" customHeight="1" x14ac:dyDescent="0.15"/>
    <row r="48" s="81" customFormat="1" ht="20.100000000000001" customHeight="1" x14ac:dyDescent="0.15"/>
    <row r="49" s="81" customFormat="1" ht="20.100000000000001" customHeight="1" x14ac:dyDescent="0.15"/>
    <row r="50" s="81" customFormat="1" ht="20.100000000000001" customHeight="1" x14ac:dyDescent="0.15"/>
    <row r="51" s="81" customFormat="1" ht="20.100000000000001" customHeight="1" x14ac:dyDescent="0.15"/>
    <row r="52" s="81" customFormat="1" ht="20.100000000000001" customHeight="1" x14ac:dyDescent="0.15"/>
    <row r="53" s="81" customFormat="1" ht="20.100000000000001" customHeight="1" x14ac:dyDescent="0.15"/>
    <row r="54" s="81" customFormat="1" ht="20.100000000000001" customHeight="1" x14ac:dyDescent="0.15"/>
    <row r="55" s="81" customFormat="1" ht="20.100000000000001" customHeight="1" x14ac:dyDescent="0.15"/>
    <row r="56" s="81" customFormat="1" ht="20.100000000000001" customHeight="1" x14ac:dyDescent="0.15"/>
    <row r="57" s="81" customFormat="1" ht="20.100000000000001" customHeight="1" x14ac:dyDescent="0.15"/>
    <row r="58" s="81" customFormat="1" ht="20.100000000000001" customHeight="1" x14ac:dyDescent="0.15"/>
    <row r="59" s="81" customFormat="1" ht="20.100000000000001" customHeight="1" x14ac:dyDescent="0.15"/>
    <row r="60" s="81" customFormat="1" ht="20.100000000000001" customHeight="1" x14ac:dyDescent="0.15"/>
    <row r="61" s="81" customFormat="1" ht="20.100000000000001" customHeight="1" x14ac:dyDescent="0.15"/>
    <row r="62" s="81" customFormat="1" ht="20.100000000000001" customHeight="1" x14ac:dyDescent="0.15"/>
    <row r="63" s="81" customFormat="1" ht="20.100000000000001" customHeight="1" x14ac:dyDescent="0.15"/>
  </sheetData>
  <mergeCells count="39">
    <mergeCell ref="G8:G9"/>
    <mergeCell ref="H8:H9"/>
    <mergeCell ref="B8:B9"/>
    <mergeCell ref="F2:F3"/>
    <mergeCell ref="F4:F5"/>
    <mergeCell ref="F6:F7"/>
    <mergeCell ref="F8:F9"/>
    <mergeCell ref="G2:G3"/>
    <mergeCell ref="H2:H3"/>
    <mergeCell ref="G4:G5"/>
    <mergeCell ref="H4:H5"/>
    <mergeCell ref="G6:G7"/>
    <mergeCell ref="H6:H7"/>
    <mergeCell ref="I12:I13"/>
    <mergeCell ref="G10:G11"/>
    <mergeCell ref="H10:H11"/>
    <mergeCell ref="G12:G13"/>
    <mergeCell ref="H12:H13"/>
    <mergeCell ref="I2:I3"/>
    <mergeCell ref="I4:I5"/>
    <mergeCell ref="I6:I7"/>
    <mergeCell ref="I8:I9"/>
    <mergeCell ref="I10:I11"/>
    <mergeCell ref="B14:B15"/>
    <mergeCell ref="F14:F15"/>
    <mergeCell ref="A2:A3"/>
    <mergeCell ref="A4:A5"/>
    <mergeCell ref="A6:A7"/>
    <mergeCell ref="A8:A9"/>
    <mergeCell ref="A10:A11"/>
    <mergeCell ref="A12:A13"/>
    <mergeCell ref="A14:A15"/>
    <mergeCell ref="F10:F11"/>
    <mergeCell ref="F12:F13"/>
    <mergeCell ref="B10:B11"/>
    <mergeCell ref="B12:B13"/>
    <mergeCell ref="B2:B3"/>
    <mergeCell ref="B4:B5"/>
    <mergeCell ref="B6:B7"/>
  </mergeCells>
  <phoneticPr fontId="21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4" workbookViewId="0">
      <selection activeCell="G14" sqref="G14"/>
    </sheetView>
  </sheetViews>
  <sheetFormatPr defaultRowHeight="13.5" x14ac:dyDescent="0.15"/>
  <cols>
    <col min="1" max="1" width="7" customWidth="1"/>
    <col min="3" max="3" width="11.125" customWidth="1"/>
    <col min="7" max="7" width="33.875" bestFit="1" customWidth="1"/>
  </cols>
  <sheetData>
    <row r="1" spans="1:7" ht="20.100000000000001" customHeight="1" x14ac:dyDescent="0.15">
      <c r="A1" s="84" t="s">
        <v>124</v>
      </c>
      <c r="B1" s="84" t="s">
        <v>125</v>
      </c>
      <c r="C1" s="84" t="s">
        <v>126</v>
      </c>
      <c r="D1" s="84" t="s">
        <v>127</v>
      </c>
      <c r="E1" s="84" t="s">
        <v>128</v>
      </c>
      <c r="F1" s="84" t="s">
        <v>117</v>
      </c>
      <c r="G1" s="84" t="s">
        <v>129</v>
      </c>
    </row>
    <row r="2" spans="1:7" s="82" customFormat="1" ht="20.100000000000001" customHeight="1" x14ac:dyDescent="0.15">
      <c r="A2" s="86"/>
      <c r="B2" s="86" t="s">
        <v>137</v>
      </c>
      <c r="C2" s="85" t="s">
        <v>142</v>
      </c>
      <c r="D2" s="87">
        <v>43212</v>
      </c>
      <c r="E2" s="86" t="s">
        <v>138</v>
      </c>
      <c r="F2" s="86">
        <v>300</v>
      </c>
      <c r="G2" s="86" t="s">
        <v>143</v>
      </c>
    </row>
    <row r="3" spans="1:7" s="82" customFormat="1" ht="20.100000000000001" customHeight="1" x14ac:dyDescent="0.15">
      <c r="A3" s="86"/>
      <c r="B3" s="86" t="s">
        <v>137</v>
      </c>
      <c r="C3" s="85" t="s">
        <v>142</v>
      </c>
      <c r="D3" s="87">
        <v>43217</v>
      </c>
      <c r="E3" s="86" t="s">
        <v>138</v>
      </c>
      <c r="F3" s="102">
        <v>300</v>
      </c>
      <c r="G3" s="86" t="s">
        <v>144</v>
      </c>
    </row>
    <row r="4" spans="1:7" s="82" customFormat="1" ht="20.100000000000001" customHeight="1" x14ac:dyDescent="0.15">
      <c r="A4" s="103"/>
      <c r="B4" s="103" t="s">
        <v>137</v>
      </c>
      <c r="C4" s="104" t="s">
        <v>142</v>
      </c>
      <c r="D4" s="87">
        <v>43181</v>
      </c>
      <c r="E4" s="103" t="s">
        <v>132</v>
      </c>
      <c r="F4" s="103">
        <v>300</v>
      </c>
      <c r="G4" s="103" t="s">
        <v>267</v>
      </c>
    </row>
    <row r="5" spans="1:7" s="82" customFormat="1" ht="20.100000000000001" customHeight="1" x14ac:dyDescent="0.15">
      <c r="A5" s="103"/>
      <c r="B5" s="103" t="s">
        <v>137</v>
      </c>
      <c r="C5" s="104" t="s">
        <v>142</v>
      </c>
      <c r="D5" s="87">
        <v>43181</v>
      </c>
      <c r="E5" s="103" t="s">
        <v>132</v>
      </c>
      <c r="F5" s="103">
        <v>300</v>
      </c>
      <c r="G5" s="103" t="s">
        <v>268</v>
      </c>
    </row>
    <row r="6" spans="1:7" s="82" customFormat="1" ht="20.100000000000001" customHeight="1" x14ac:dyDescent="0.15">
      <c r="A6" s="86"/>
      <c r="B6" s="86" t="s">
        <v>137</v>
      </c>
      <c r="C6" s="85" t="s">
        <v>145</v>
      </c>
      <c r="D6" s="87">
        <v>43212</v>
      </c>
      <c r="E6" s="86" t="s">
        <v>138</v>
      </c>
      <c r="F6" s="102">
        <v>300</v>
      </c>
      <c r="G6" s="86" t="s">
        <v>146</v>
      </c>
    </row>
    <row r="7" spans="1:7" s="82" customFormat="1" ht="20.100000000000001" customHeight="1" x14ac:dyDescent="0.15">
      <c r="A7" s="86"/>
      <c r="B7" s="86" t="s">
        <v>137</v>
      </c>
      <c r="C7" s="85" t="s">
        <v>145</v>
      </c>
      <c r="D7" s="87">
        <v>43217</v>
      </c>
      <c r="E7" s="86" t="s">
        <v>138</v>
      </c>
      <c r="F7" s="102">
        <v>300</v>
      </c>
      <c r="G7" s="85" t="s">
        <v>147</v>
      </c>
    </row>
    <row r="8" spans="1:7" s="82" customFormat="1" ht="20.100000000000001" customHeight="1" x14ac:dyDescent="0.15">
      <c r="A8" s="86"/>
      <c r="B8" s="86" t="s">
        <v>137</v>
      </c>
      <c r="C8" s="86" t="s">
        <v>131</v>
      </c>
      <c r="D8" s="87">
        <v>43212</v>
      </c>
      <c r="E8" s="86" t="s">
        <v>138</v>
      </c>
      <c r="F8" s="102">
        <v>300</v>
      </c>
      <c r="G8" s="86" t="s">
        <v>139</v>
      </c>
    </row>
    <row r="9" spans="1:7" s="82" customFormat="1" ht="20.100000000000001" customHeight="1" x14ac:dyDescent="0.15">
      <c r="A9" s="86"/>
      <c r="B9" s="86" t="s">
        <v>137</v>
      </c>
      <c r="C9" s="86" t="s">
        <v>131</v>
      </c>
      <c r="D9" s="87">
        <v>43217</v>
      </c>
      <c r="E9" s="86" t="s">
        <v>140</v>
      </c>
      <c r="F9" s="102">
        <v>300</v>
      </c>
      <c r="G9" s="86" t="s">
        <v>141</v>
      </c>
    </row>
    <row r="10" spans="1:7" s="82" customFormat="1" ht="20.100000000000001" customHeight="1" x14ac:dyDescent="0.15">
      <c r="A10" s="86"/>
      <c r="B10" s="86" t="s">
        <v>130</v>
      </c>
      <c r="C10" s="86" t="s">
        <v>131</v>
      </c>
      <c r="D10" s="87">
        <v>43212</v>
      </c>
      <c r="E10" s="86" t="s">
        <v>132</v>
      </c>
      <c r="F10" s="102">
        <v>300</v>
      </c>
      <c r="G10" s="86" t="s">
        <v>136</v>
      </c>
    </row>
    <row r="11" spans="1:7" s="82" customFormat="1" ht="20.100000000000001" customHeight="1" x14ac:dyDescent="0.15">
      <c r="A11" s="86"/>
      <c r="B11" s="86" t="s">
        <v>134</v>
      </c>
      <c r="C11" s="86" t="s">
        <v>135</v>
      </c>
      <c r="D11" s="87">
        <v>43217</v>
      </c>
      <c r="E11" s="86" t="s">
        <v>133</v>
      </c>
      <c r="F11" s="102">
        <v>300</v>
      </c>
      <c r="G11" s="86" t="s">
        <v>159</v>
      </c>
    </row>
    <row r="12" spans="1:7" s="82" customFormat="1" ht="20.100000000000001" customHeight="1" x14ac:dyDescent="0.15">
      <c r="A12" s="86"/>
      <c r="B12" s="86" t="s">
        <v>154</v>
      </c>
      <c r="C12" s="85" t="s">
        <v>148</v>
      </c>
      <c r="D12" s="87">
        <v>43212</v>
      </c>
      <c r="E12" s="86" t="s">
        <v>138</v>
      </c>
      <c r="F12" s="102">
        <v>300</v>
      </c>
      <c r="G12" s="86" t="s">
        <v>150</v>
      </c>
    </row>
    <row r="13" spans="1:7" s="82" customFormat="1" ht="20.100000000000001" customHeight="1" x14ac:dyDescent="0.15">
      <c r="A13" s="86"/>
      <c r="B13" s="86" t="s">
        <v>155</v>
      </c>
      <c r="C13" s="85" t="s">
        <v>148</v>
      </c>
      <c r="D13" s="87">
        <v>43217</v>
      </c>
      <c r="E13" s="86" t="s">
        <v>138</v>
      </c>
      <c r="F13" s="102">
        <v>300</v>
      </c>
      <c r="G13" s="86" t="s">
        <v>151</v>
      </c>
    </row>
    <row r="14" spans="1:7" s="82" customFormat="1" ht="20.100000000000001" customHeight="1" x14ac:dyDescent="0.15">
      <c r="A14" s="86"/>
      <c r="B14" s="86" t="s">
        <v>156</v>
      </c>
      <c r="C14" s="86" t="s">
        <v>149</v>
      </c>
      <c r="D14" s="87">
        <v>43212</v>
      </c>
      <c r="E14" s="86" t="s">
        <v>138</v>
      </c>
      <c r="F14" s="102">
        <v>300</v>
      </c>
      <c r="G14" s="86" t="s">
        <v>153</v>
      </c>
    </row>
    <row r="15" spans="1:7" s="82" customFormat="1" ht="20.100000000000001" customHeight="1" x14ac:dyDescent="0.15">
      <c r="A15" s="86"/>
      <c r="B15" s="86" t="s">
        <v>157</v>
      </c>
      <c r="C15" s="86" t="s">
        <v>149</v>
      </c>
      <c r="D15" s="87">
        <v>43226</v>
      </c>
      <c r="E15" s="86" t="s">
        <v>138</v>
      </c>
      <c r="F15" s="102">
        <v>300</v>
      </c>
      <c r="G15" s="86" t="s">
        <v>152</v>
      </c>
    </row>
    <row r="16" spans="1:7" s="106" customFormat="1" ht="20.100000000000001" customHeight="1" x14ac:dyDescent="0.15">
      <c r="A16" s="104"/>
      <c r="B16" s="104" t="s">
        <v>158</v>
      </c>
      <c r="C16" s="104" t="s">
        <v>269</v>
      </c>
      <c r="D16" s="105">
        <v>43210</v>
      </c>
      <c r="E16" s="104" t="s">
        <v>270</v>
      </c>
      <c r="F16" s="104">
        <v>1200</v>
      </c>
      <c r="G16" s="104"/>
    </row>
    <row r="17" spans="1:7" s="106" customFormat="1" ht="20.100000000000001" customHeight="1" x14ac:dyDescent="0.15">
      <c r="A17" s="104"/>
      <c r="B17" s="104" t="s">
        <v>137</v>
      </c>
      <c r="C17" s="104" t="s">
        <v>269</v>
      </c>
      <c r="D17" s="105">
        <v>43211</v>
      </c>
      <c r="E17" s="104" t="s">
        <v>270</v>
      </c>
      <c r="F17" s="104">
        <v>1200</v>
      </c>
      <c r="G17" s="104"/>
    </row>
    <row r="18" spans="1:7" ht="20.100000000000001" customHeight="1" x14ac:dyDescent="0.15"/>
    <row r="19" spans="1:7" ht="20.100000000000001" customHeight="1" x14ac:dyDescent="0.15"/>
    <row r="20" spans="1:7" ht="20.100000000000001" customHeight="1" x14ac:dyDescent="0.15"/>
    <row r="21" spans="1:7" ht="20.100000000000001" customHeight="1" x14ac:dyDescent="0.15"/>
    <row r="22" spans="1:7" ht="20.100000000000001" customHeight="1" x14ac:dyDescent="0.15"/>
    <row r="23" spans="1:7" ht="20.100000000000001" customHeight="1" x14ac:dyDescent="0.15"/>
    <row r="24" spans="1:7" ht="20.100000000000001" customHeight="1" x14ac:dyDescent="0.15"/>
    <row r="25" spans="1:7" ht="20.100000000000001" customHeight="1" x14ac:dyDescent="0.15"/>
    <row r="26" spans="1:7" ht="20.100000000000001" customHeight="1" x14ac:dyDescent="0.15"/>
    <row r="27" spans="1:7" ht="20.100000000000001" customHeight="1" x14ac:dyDescent="0.15"/>
    <row r="28" spans="1:7" ht="20.100000000000001" customHeight="1" x14ac:dyDescent="0.15"/>
    <row r="29" spans="1:7" ht="20.100000000000001" customHeight="1" x14ac:dyDescent="0.15"/>
    <row r="30" spans="1:7" ht="20.100000000000001" customHeight="1" x14ac:dyDescent="0.15"/>
    <row r="31" spans="1:7" ht="20.100000000000001" customHeight="1" x14ac:dyDescent="0.15"/>
    <row r="32" spans="1:7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</sheetData>
  <phoneticPr fontId="2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ERS</vt:lpstr>
      <vt:lpstr>机票火车票明细</vt:lpstr>
      <vt:lpstr>用车明细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2018-05-15T03:09:32Z</dcterms:modified>
</cp:coreProperties>
</file>