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结算-地接社" sheetId="18" r:id="rId1"/>
  </sheets>
  <definedNames>
    <definedName name="_xlnm.Print_Area" localSheetId="0">'结算-地接社'!$A$1:$G$7</definedName>
    <definedName name="_xlnm.Print_Titles" localSheetId="0">'结算-地接社'!#REF!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<sst xmlns="http://schemas.openxmlformats.org/spreadsheetml/2006/main" count="44" uniqueCount="40">
  <si>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先声药业会务服务结算单-地接社</t>
  </si>
  <si>
    <t>项目名称：急危重卒中全程管理能力提升培训项目NeuroC复刻会(伊宁站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</si>
  <si>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</si>
  <si>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</si>
  <si>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活动时间：7.12-7.14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</si>
  <si>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</si>
  <si>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</si>
  <si>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活动地点：伊犁宾馆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</si>
  <si>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</si>
  <si>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</si>
  <si>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实际参加人数：64人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</si>
  <si>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</si>
  <si>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</si>
  <si>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地接社</t>
  </si>
  <si>
    <t>报价</t>
  </si>
  <si>
    <t>结算</t>
  </si>
  <si>
    <t>服务内容</t>
  </si>
  <si>
    <t>服务描述</t>
  </si>
  <si>
    <t>单价</t>
  </si>
  <si>
    <t>数量1</t>
  </si>
  <si>
    <t>数量2</t>
  </si>
  <si>
    <t>小计</t>
  </si>
  <si>
    <t>结算小计</t>
  </si>
  <si>
    <t>差异金额</t>
  </si>
  <si>
    <t>差异说明</t>
  </si>
  <si>
    <t>A. 主要费用-地接社</t>
  </si>
  <si>
    <t>接送机-伊宁机场&amp;伊宁火车站（合计5辆）</t>
  </si>
  <si>
    <t>（接送机场）帕萨特或同级（车不够时升级7座丰田霸道车或同级）</t>
  </si>
  <si>
    <t>（接送火车站）帕萨特或同级（车不够时升级7座丰田霸道车或同级）</t>
  </si>
  <si>
    <t>外采酒水</t>
  </si>
  <si>
    <t>费用垫付 据实结算</t>
  </si>
  <si>
    <t>1930+1960</t>
  </si>
  <si>
    <t>费用合计</t>
  </si>
  <si>
    <t>B. 其余费用</t>
  </si>
  <si>
    <t>/</t>
  </si>
  <si>
    <t>服务费</t>
  </si>
  <si>
    <t>A-C费用合计</t>
  </si>
  <si>
    <t>D. 税</t>
  </si>
  <si>
    <t>增值税</t>
  </si>
  <si>
    <r>
      <rPr>
        <b/>
        <sz val="9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</si>
</sst>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4">
    <font>
      <sz val="12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26" applyNumberFormat="0" applyAlignment="0" applyProtection="0">
      <alignment vertical="center"/>
    </xf>
    <xf numFmtId="0" fontId="23" fillId="12" borderId="27" applyNumberFormat="0" applyAlignment="0" applyProtection="0">
      <alignment vertical="center"/>
    </xf>
    <xf numFmtId="0" fontId="24" fillId="12" borderId="26" applyNumberFormat="0" applyAlignment="0" applyProtection="0">
      <alignment vertical="center"/>
    </xf>
    <xf numFmtId="0" fontId="25" fillId="13" borderId="28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9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49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9" fontId="9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right" vertical="center" wrapText="1"/>
    </xf>
    <xf numFmtId="176" fontId="9" fillId="7" borderId="11" xfId="0" applyNumberFormat="1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left" vertical="center"/>
    </xf>
    <xf numFmtId="0" fontId="9" fillId="8" borderId="10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left" vertical="center"/>
    </xf>
    <xf numFmtId="0" fontId="9" fillId="8" borderId="12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10" fontId="9" fillId="2" borderId="10" xfId="0" applyNumberFormat="1" applyFont="1" applyFill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right" vertical="center" wrapText="1"/>
    </xf>
    <xf numFmtId="0" fontId="9" fillId="7" borderId="14" xfId="0" applyFont="1" applyFill="1" applyBorder="1" applyAlignment="1">
      <alignment horizontal="right" vertical="center" wrapText="1"/>
    </xf>
    <xf numFmtId="178" fontId="9" fillId="9" borderId="15" xfId="0" applyNumberFormat="1" applyFont="1" applyFill="1" applyBorder="1" applyAlignment="1">
      <alignment horizontal="center" vertical="center"/>
    </xf>
    <xf numFmtId="178" fontId="9" fillId="9" borderId="16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9" fillId="7" borderId="10" xfId="0" applyFont="1" applyFill="1" applyBorder="1" applyAlignment="1">
      <alignment vertical="center" wrapText="1"/>
    </xf>
    <xf numFmtId="0" fontId="9" fillId="7" borderId="19" xfId="0" applyFont="1" applyFill="1" applyBorder="1" applyAlignment="1">
      <alignment vertical="center" wrapText="1"/>
    </xf>
    <xf numFmtId="0" fontId="9" fillId="8" borderId="1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342900</xdr:colOff>
      <xdr:row>2</xdr:row>
      <xdr:rowOff>252730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568450" cy="46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3"/>
  <sheetViews>
    <sheetView tabSelected="1" zoomScale="85" zoomScaleNormal="85" workbookViewId="0">
      <selection activeCell="G28" sqref="G28"/>
    </sheetView>
  </sheetViews>
  <sheetFormatPr defaultColWidth="9" defaultRowHeight="13.2"/>
  <cols>
    <col min="1" max="1" width="7.25" style="2" customWidth="1"/>
    <col min="2" max="2" width="9.875" style="2" customWidth="1"/>
    <col min="3" max="3" width="26.3583333333333" style="3" customWidth="1"/>
    <col min="4" max="4" width="7.83333333333333" style="4" customWidth="1"/>
    <col min="5" max="6" width="5.25" style="4" customWidth="1"/>
    <col min="7" max="7" width="8.75" style="4" customWidth="1"/>
    <col min="8" max="8" width="7.25" style="4" customWidth="1"/>
    <col min="9" max="9" width="8.75" style="2" customWidth="1"/>
    <col min="10" max="10" width="5.25" style="2" customWidth="1"/>
    <col min="11" max="11" width="5.125" style="2" customWidth="1"/>
    <col min="12" max="12" width="7.5" style="2" customWidth="1"/>
    <col min="13" max="13" width="18.5833333333333" style="2" customWidth="1"/>
    <col min="14" max="16384" width="9" style="2"/>
  </cols>
  <sheetData>
    <row r="1" spans="1:7">
      <c r="A1" s="5"/>
      <c r="B1" s="5"/>
      <c r="C1" s="6"/>
      <c r="D1" s="7"/>
      <c r="E1" s="2"/>
      <c r="F1" s="2"/>
      <c r="G1" s="2"/>
    </row>
    <row r="2" spans="1:7">
      <c r="A2" s="5"/>
      <c r="B2" s="5"/>
      <c r="C2" s="6"/>
      <c r="D2" s="7"/>
      <c r="E2" s="2"/>
      <c r="F2" s="2"/>
      <c r="G2" s="2"/>
    </row>
    <row r="3" ht="45.75" customHeight="1" spans="1:13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17.25" customHeight="1" spans="1:11">
      <c r="A4" s="9" t="s">
        <v>1</v>
      </c>
      <c r="B4" s="9"/>
      <c r="C4" s="10"/>
      <c r="D4" s="9"/>
      <c r="E4" s="9"/>
      <c r="H4" s="9" t="s">
        <v>2</v>
      </c>
      <c r="I4" s="9" t="s">
        <v>3</v>
      </c>
      <c r="J4" s="9"/>
      <c r="K4" s="9"/>
    </row>
    <row r="5" s="1" customFormat="1" ht="17.25" customHeight="1" spans="1:11">
      <c r="A5" s="11" t="s">
        <v>4</v>
      </c>
      <c r="B5" s="11"/>
      <c r="C5" s="12"/>
      <c r="D5" s="9"/>
      <c r="E5" s="9"/>
      <c r="H5" s="9" t="s">
        <v>5</v>
      </c>
      <c r="I5" s="9" t="s">
        <v>6</v>
      </c>
      <c r="J5" s="9"/>
      <c r="K5" s="9"/>
    </row>
    <row r="6" s="1" customFormat="1" ht="17.25" customHeight="1" spans="1:11">
      <c r="A6" s="11" t="s">
        <v>7</v>
      </c>
      <c r="B6" s="11"/>
      <c r="C6" s="13"/>
      <c r="D6" s="9"/>
      <c r="E6" s="14"/>
      <c r="H6" s="9" t="s">
        <v>8</v>
      </c>
      <c r="I6" s="14" t="s">
        <v>9</v>
      </c>
      <c r="J6" s="9"/>
      <c r="K6" s="9"/>
    </row>
    <row r="7" s="1" customFormat="1" ht="17.25" customHeight="1" spans="1:11">
      <c r="A7" s="11" t="s">
        <v>10</v>
      </c>
      <c r="B7" s="11"/>
      <c r="C7" s="13"/>
      <c r="D7" s="15"/>
      <c r="E7" s="9"/>
      <c r="H7" s="15" t="s">
        <v>11</v>
      </c>
      <c r="I7" s="9" t="s">
        <v>12</v>
      </c>
      <c r="J7" s="9"/>
      <c r="K7" s="9"/>
    </row>
    <row r="8" ht="13.95"/>
    <row r="9" ht="15.6" spans="1:13">
      <c r="A9" s="16" t="s">
        <v>13</v>
      </c>
      <c r="B9" s="17"/>
      <c r="C9" s="17"/>
      <c r="D9" s="18" t="s">
        <v>14</v>
      </c>
      <c r="E9" s="18"/>
      <c r="F9" s="18"/>
      <c r="G9" s="19"/>
      <c r="H9" s="20" t="s">
        <v>15</v>
      </c>
      <c r="I9" s="72"/>
      <c r="J9" s="72"/>
      <c r="K9" s="72"/>
      <c r="L9" s="72"/>
      <c r="M9" s="73"/>
    </row>
    <row r="10" spans="1:13">
      <c r="A10" s="21" t="s">
        <v>16</v>
      </c>
      <c r="B10" s="22"/>
      <c r="C10" s="23" t="s">
        <v>17</v>
      </c>
      <c r="D10" s="23" t="s">
        <v>18</v>
      </c>
      <c r="E10" s="23" t="s">
        <v>19</v>
      </c>
      <c r="F10" s="23" t="s">
        <v>20</v>
      </c>
      <c r="G10" s="24" t="s">
        <v>21</v>
      </c>
      <c r="H10" s="25" t="s">
        <v>22</v>
      </c>
      <c r="I10" s="23" t="s">
        <v>18</v>
      </c>
      <c r="J10" s="23" t="s">
        <v>19</v>
      </c>
      <c r="K10" s="23" t="s">
        <v>20</v>
      </c>
      <c r="L10" s="23" t="s">
        <v>23</v>
      </c>
      <c r="M10" s="74" t="s">
        <v>24</v>
      </c>
    </row>
    <row r="11" spans="1:13">
      <c r="A11" s="26" t="s">
        <v>25</v>
      </c>
      <c r="B11" s="27"/>
      <c r="C11" s="27"/>
      <c r="D11" s="27"/>
      <c r="E11" s="27"/>
      <c r="F11" s="27"/>
      <c r="G11" s="28"/>
      <c r="H11" s="29"/>
      <c r="I11" s="27"/>
      <c r="J11" s="27"/>
      <c r="K11" s="27"/>
      <c r="L11" s="27"/>
      <c r="M11" s="75"/>
    </row>
    <row r="12" ht="26.4" spans="1:13">
      <c r="A12" s="30"/>
      <c r="B12" s="31" t="s">
        <v>26</v>
      </c>
      <c r="C12" s="31" t="s">
        <v>27</v>
      </c>
      <c r="D12" s="32">
        <v>240</v>
      </c>
      <c r="E12" s="32">
        <v>3</v>
      </c>
      <c r="F12" s="32">
        <v>2</v>
      </c>
      <c r="G12" s="33">
        <f t="shared" ref="G12:G15" si="0">F12*E12*D12</f>
        <v>1440</v>
      </c>
      <c r="H12" s="34">
        <f t="shared" ref="H12:H15" si="1">I12*J12*K12</f>
        <v>0</v>
      </c>
      <c r="I12" s="76">
        <v>240</v>
      </c>
      <c r="J12" s="76">
        <v>0</v>
      </c>
      <c r="K12" s="76">
        <v>2</v>
      </c>
      <c r="L12" s="76">
        <f t="shared" ref="L12:L15" si="2">H12-G12</f>
        <v>-1440</v>
      </c>
      <c r="M12" s="77"/>
    </row>
    <row r="13" ht="26.4" spans="1:13">
      <c r="A13" s="30"/>
      <c r="B13" s="31"/>
      <c r="C13" s="31" t="s">
        <v>28</v>
      </c>
      <c r="D13" s="32">
        <v>240</v>
      </c>
      <c r="E13" s="32">
        <v>2</v>
      </c>
      <c r="F13" s="32">
        <v>2</v>
      </c>
      <c r="G13" s="33">
        <f t="shared" si="0"/>
        <v>960</v>
      </c>
      <c r="H13" s="34">
        <f t="shared" si="1"/>
        <v>0</v>
      </c>
      <c r="I13" s="76">
        <v>240</v>
      </c>
      <c r="J13" s="76">
        <v>0</v>
      </c>
      <c r="K13" s="76">
        <v>2</v>
      </c>
      <c r="L13" s="76">
        <f t="shared" si="2"/>
        <v>-960</v>
      </c>
      <c r="M13" s="77"/>
    </row>
    <row r="14" spans="1:13">
      <c r="A14" s="30"/>
      <c r="B14" s="31" t="s">
        <v>29</v>
      </c>
      <c r="C14" s="31" t="s">
        <v>30</v>
      </c>
      <c r="D14" s="32">
        <v>1730</v>
      </c>
      <c r="E14" s="32">
        <v>1</v>
      </c>
      <c r="F14" s="32">
        <v>1</v>
      </c>
      <c r="G14" s="33">
        <f t="shared" si="0"/>
        <v>1730</v>
      </c>
      <c r="H14" s="34">
        <f t="shared" si="1"/>
        <v>3890</v>
      </c>
      <c r="I14" s="78">
        <f>1930+1960</f>
        <v>3890</v>
      </c>
      <c r="J14" s="78">
        <v>1</v>
      </c>
      <c r="K14" s="78">
        <v>1</v>
      </c>
      <c r="L14" s="78">
        <f t="shared" si="2"/>
        <v>2160</v>
      </c>
      <c r="M14" s="79" t="s">
        <v>31</v>
      </c>
    </row>
    <row r="15" spans="1:13">
      <c r="A15" s="30"/>
      <c r="B15" s="31"/>
      <c r="C15" s="31"/>
      <c r="D15" s="32"/>
      <c r="E15" s="32"/>
      <c r="F15" s="32"/>
      <c r="G15" s="33">
        <f t="shared" si="0"/>
        <v>0</v>
      </c>
      <c r="H15" s="34">
        <f t="shared" si="1"/>
        <v>0</v>
      </c>
      <c r="I15" s="76"/>
      <c r="J15" s="76"/>
      <c r="K15" s="76"/>
      <c r="L15" s="76">
        <f t="shared" si="2"/>
        <v>0</v>
      </c>
      <c r="M15" s="77"/>
    </row>
    <row r="16" spans="1:13">
      <c r="A16" s="35" t="s">
        <v>32</v>
      </c>
      <c r="B16" s="36"/>
      <c r="C16" s="36"/>
      <c r="D16" s="36"/>
      <c r="E16" s="36"/>
      <c r="F16" s="36"/>
      <c r="G16" s="37">
        <f>SUM(G12:G15)</f>
        <v>4130</v>
      </c>
      <c r="H16" s="38">
        <f>H12+H13+H14+H15</f>
        <v>3890</v>
      </c>
      <c r="I16" s="80"/>
      <c r="J16" s="80"/>
      <c r="K16" s="80"/>
      <c r="L16" s="80"/>
      <c r="M16" s="81"/>
    </row>
    <row r="17" spans="1:13">
      <c r="A17" s="39" t="s">
        <v>33</v>
      </c>
      <c r="B17" s="40"/>
      <c r="C17" s="40"/>
      <c r="D17" s="40"/>
      <c r="E17" s="40"/>
      <c r="F17" s="40"/>
      <c r="G17" s="41"/>
      <c r="H17" s="42"/>
      <c r="I17" s="40"/>
      <c r="J17" s="40"/>
      <c r="K17" s="40"/>
      <c r="L17" s="40"/>
      <c r="M17" s="82"/>
    </row>
    <row r="18" spans="1:13">
      <c r="A18" s="43" t="s">
        <v>34</v>
      </c>
      <c r="B18" s="44"/>
      <c r="C18" s="45" t="s">
        <v>34</v>
      </c>
      <c r="D18" s="46">
        <v>0</v>
      </c>
      <c r="E18" s="47">
        <v>0</v>
      </c>
      <c r="F18" s="47">
        <v>0</v>
      </c>
      <c r="G18" s="48">
        <f>F18*E18*D18</f>
        <v>0</v>
      </c>
      <c r="H18" s="49"/>
      <c r="I18" s="83"/>
      <c r="J18" s="83"/>
      <c r="K18" s="83"/>
      <c r="L18" s="83"/>
      <c r="M18" s="84"/>
    </row>
    <row r="19" spans="1:13">
      <c r="A19" s="50" t="s">
        <v>35</v>
      </c>
      <c r="B19" s="51"/>
      <c r="C19" s="52">
        <v>0.06</v>
      </c>
      <c r="D19" s="52">
        <v>0.06</v>
      </c>
      <c r="E19" s="52"/>
      <c r="F19" s="52"/>
      <c r="G19" s="53">
        <f>(G16+G18)*D19</f>
        <v>247.8</v>
      </c>
      <c r="H19" s="54">
        <f>H16*6%</f>
        <v>233.4</v>
      </c>
      <c r="I19" s="51"/>
      <c r="J19" s="51"/>
      <c r="K19" s="51"/>
      <c r="L19" s="51"/>
      <c r="M19" s="85"/>
    </row>
    <row r="20" spans="1:13">
      <c r="A20" s="55" t="s">
        <v>36</v>
      </c>
      <c r="B20" s="56"/>
      <c r="C20" s="56"/>
      <c r="D20" s="56"/>
      <c r="E20" s="56"/>
      <c r="F20" s="56"/>
      <c r="G20" s="57">
        <f>G16+G19+G18</f>
        <v>4377.8</v>
      </c>
      <c r="H20" s="58">
        <f>H16+H19</f>
        <v>4123.4</v>
      </c>
      <c r="I20" s="86"/>
      <c r="J20" s="86"/>
      <c r="K20" s="86"/>
      <c r="L20" s="86"/>
      <c r="M20" s="87"/>
    </row>
    <row r="21" spans="1:13">
      <c r="A21" s="59" t="s">
        <v>37</v>
      </c>
      <c r="B21" s="60"/>
      <c r="C21" s="60"/>
      <c r="D21" s="60"/>
      <c r="E21" s="60"/>
      <c r="F21" s="60"/>
      <c r="G21" s="61"/>
      <c r="H21" s="62"/>
      <c r="I21" s="60"/>
      <c r="J21" s="60"/>
      <c r="K21" s="60"/>
      <c r="L21" s="60"/>
      <c r="M21" s="88"/>
    </row>
    <row r="22" spans="1:13">
      <c r="A22" s="63" t="s">
        <v>38</v>
      </c>
      <c r="B22" s="64"/>
      <c r="C22" s="65">
        <v>0.06</v>
      </c>
      <c r="D22" s="65">
        <v>0.06</v>
      </c>
      <c r="E22" s="65"/>
      <c r="F22" s="65"/>
      <c r="G22" s="66">
        <f>G20*D22</f>
        <v>262.668</v>
      </c>
      <c r="H22" s="67">
        <f>H20*6%</f>
        <v>247.404</v>
      </c>
      <c r="I22" s="89"/>
      <c r="J22" s="89"/>
      <c r="K22" s="89"/>
      <c r="L22" s="89"/>
      <c r="M22" s="90"/>
    </row>
    <row r="23" ht="13.95" spans="1:13">
      <c r="A23" s="68" t="s">
        <v>39</v>
      </c>
      <c r="B23" s="69"/>
      <c r="C23" s="69"/>
      <c r="D23" s="69"/>
      <c r="E23" s="69"/>
      <c r="F23" s="69"/>
      <c r="G23" s="70">
        <f>G20+G22</f>
        <v>4640.468</v>
      </c>
      <c r="H23" s="71">
        <f>H20+H22</f>
        <v>4370.804</v>
      </c>
      <c r="I23" s="91"/>
      <c r="J23" s="92"/>
      <c r="K23" s="92"/>
      <c r="L23" s="92"/>
      <c r="M23" s="93"/>
    </row>
  </sheetData>
  <mergeCells count="26">
    <mergeCell ref="A3:M3"/>
    <mergeCell ref="A5:B5"/>
    <mergeCell ref="A9:C9"/>
    <mergeCell ref="D9:G9"/>
    <mergeCell ref="H9:M9"/>
    <mergeCell ref="A10:B10"/>
    <mergeCell ref="A11:G11"/>
    <mergeCell ref="H11:M11"/>
    <mergeCell ref="A16:F16"/>
    <mergeCell ref="I16:M16"/>
    <mergeCell ref="A17:G17"/>
    <mergeCell ref="H17:M17"/>
    <mergeCell ref="A18:B18"/>
    <mergeCell ref="A19:B19"/>
    <mergeCell ref="C19:F19"/>
    <mergeCell ref="A20:F20"/>
    <mergeCell ref="A21:G21"/>
    <mergeCell ref="H21:M21"/>
    <mergeCell ref="A22:B22"/>
    <mergeCell ref="C22:F22"/>
    <mergeCell ref="I22:M22"/>
    <mergeCell ref="A23:F23"/>
    <mergeCell ref="I23:M23"/>
    <mergeCell ref="A12:A15"/>
    <mergeCell ref="B12:B13"/>
    <mergeCell ref="B14:B1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2024-07-15T07:48:47Z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2052-12.1.0.17468</vt:lpwstr>
  </property>
</Properties>
</file>