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活动结算（潍坊）" sheetId="17" r:id="rId1"/>
  </sheets>
  <calcPr calcId="144525" concurrentCalc="0"/>
</workbook>
</file>

<file path=xl/sharedStrings.xml><?xml version="1.0" encoding="utf-8"?>
<sst xmlns="http://schemas.openxmlformats.org/spreadsheetml/2006/main" count="85">
  <si>
    <t>会务服务结算单</t>
  </si>
  <si>
    <t>行程安排：
9.15 报到
9.16 会议
9.17 会议
9.18 会议
9.19 撤离</t>
  </si>
  <si>
    <t>负责人/联系电话:</t>
  </si>
  <si>
    <t>邓老师</t>
  </si>
  <si>
    <t>报价有效期</t>
  </si>
  <si>
    <t>国内出发地:</t>
  </si>
  <si>
    <t>各地(国内、国际）</t>
  </si>
  <si>
    <t>目的地:</t>
  </si>
  <si>
    <t>潍坊</t>
  </si>
  <si>
    <t>项目人数：</t>
  </si>
  <si>
    <t>行程时间(天数):</t>
  </si>
  <si>
    <t>对会议室(设备、茶歇等)的要求:</t>
  </si>
  <si>
    <t>对酒店(星级)及房间(朝向等)的要求:</t>
  </si>
  <si>
    <t>对用餐(中、晚餐及特色餐)的要求:</t>
  </si>
  <si>
    <t>对用车车况(旅游、机场接送)的要求:</t>
  </si>
  <si>
    <t>其他描述:</t>
  </si>
  <si>
    <t>旅行社名称：</t>
  </si>
  <si>
    <t>康辉集团北京国际会议展览有限公司</t>
  </si>
  <si>
    <t>账单日期：</t>
  </si>
  <si>
    <t>2018.10.11</t>
  </si>
  <si>
    <t>负责人：</t>
  </si>
  <si>
    <t>曹园</t>
  </si>
  <si>
    <t>联系电话：</t>
  </si>
  <si>
    <t>接待费用</t>
  </si>
  <si>
    <t>名称</t>
  </si>
  <si>
    <t>数量</t>
  </si>
  <si>
    <t>单价(人民币）</t>
  </si>
  <si>
    <t>次数</t>
  </si>
  <si>
    <t>总价</t>
  </si>
  <si>
    <t>备注</t>
  </si>
  <si>
    <t>网站搭建</t>
  </si>
  <si>
    <t>网站搭建，日常维护</t>
  </si>
  <si>
    <t>现场搭建</t>
  </si>
  <si>
    <t>100个空白胸卡（设计文件制作不填写姓名单位）+543个有参会人信息的胸卡，卡套+挂绳+卡芯</t>
  </si>
  <si>
    <t>黄河厅（15m×5m）LEDP3屏，75平米，600元/平米/天，共使用3天</t>
  </si>
  <si>
    <t>泰山厅（8m×4m）LEDP3屏，32平米，600元/平米/天，共使用3天</t>
  </si>
  <si>
    <t>长江厅（6m×4m）LEDP3屏，24平米，600元/平米/天，共使用3天</t>
  </si>
  <si>
    <t>LED屏幕切换器</t>
  </si>
  <si>
    <t>会议中心签到背景板（6m×4m）</t>
  </si>
  <si>
    <t>酒店入住签到背景板（5m×3m）</t>
  </si>
  <si>
    <t>一米线</t>
  </si>
  <si>
    <t>印刷制作</t>
  </si>
  <si>
    <t>双肩背书包按550个计算，实发570个</t>
  </si>
  <si>
    <t>100个带logo刺绣的书包</t>
  </si>
  <si>
    <t>摘要手册, A4大小，册子竖版 210*285_共220P_700本_无线胶订_封面单面哑膜__封面：157克铜版纸_内页：80克双胶纸彩色_会前制作600本，现场增印100本</t>
  </si>
  <si>
    <t>增印100本摘要手册运费</t>
  </si>
  <si>
    <t>现场易拉宝</t>
  </si>
  <si>
    <t>条幅</t>
  </si>
  <si>
    <t>餐券，彩印，100g双胶纸，上面轧4道齿线</t>
  </si>
  <si>
    <t>15日临时增印餐券，黑白打印，每页6张餐券，共计600张餐券</t>
  </si>
  <si>
    <t>打印机每天/台价格，1台，使用5天</t>
  </si>
  <si>
    <t>接机、接站手举牌（A3大小，KT板材质）赠送</t>
  </si>
  <si>
    <t>大巴车车头纸（A3大小）赠送</t>
  </si>
  <si>
    <t>得力签字笔，12支/盒，</t>
  </si>
  <si>
    <t>得力签字笔，现场增加临时购买，12支/盒</t>
  </si>
  <si>
    <t>剩余会议手册顺丰快递回京费用</t>
  </si>
  <si>
    <t>接送安排</t>
  </si>
  <si>
    <t>14日北大工作人员接站用车，考斯特，赠送</t>
  </si>
  <si>
    <t>15日用车 - 45座大巴（潍坊高铁 - 富华酒店），1小时1班，早10点，晚10点</t>
  </si>
  <si>
    <t>15日用车 - 51座大巴（青岛机场 - 富华酒店）2小时1班，早10点，晚10点</t>
  </si>
  <si>
    <t>19日用车 - 45座大巴（富华酒店 - 潍坊高铁），1小时1班，早8点，下午14点</t>
  </si>
  <si>
    <t>19日用车 - 51座大巴（富华酒店 - 青岛机场），2小时1班，早8点，下午14点</t>
  </si>
  <si>
    <t>15日和19日，19座考斯特（潍坊高铁站备车）8小时工作时间，100公里内，超时超公里另计（超公里20元/公里；超时200元/小时），早10点-晚6点</t>
  </si>
  <si>
    <t>前期工作人员（工资）</t>
  </si>
  <si>
    <t>7月1日--9月1日 （前期免费）</t>
  </si>
  <si>
    <t>现场工作人员（工资+交通+用餐）</t>
  </si>
  <si>
    <t>9月14日--9月19日 工资，康辉工作人员3人</t>
  </si>
  <si>
    <t>9月14日当地工作人员5人</t>
  </si>
  <si>
    <t>9月15日青岛机场，潍坊高铁站接机、接站，共计7人</t>
  </si>
  <si>
    <t>9月15日当地工作人员11人，胸卡分发、分房、物料、签到等</t>
  </si>
  <si>
    <t>9月16日当地工作人员9人，胸卡分发、分房、物料、会场</t>
  </si>
  <si>
    <t>9月17日当地工作人员5人</t>
  </si>
  <si>
    <t>9月18日当地工作人员4人</t>
  </si>
  <si>
    <t>9月19日当地工作人员3人</t>
  </si>
  <si>
    <t>二等座+当地交通（往返），康辉人员大交通</t>
  </si>
  <si>
    <t>青岛会议工作人员大交通，青岛-潍坊往返火车票</t>
  </si>
  <si>
    <t>青岛会议工作人员住宿费用，会议酒店周边酒店</t>
  </si>
  <si>
    <t>工作人员午餐+晚餐，8人，6天</t>
  </si>
  <si>
    <t>以上合计</t>
  </si>
  <si>
    <t>服务费（10%）</t>
  </si>
  <si>
    <t>按照600人*2000元计算</t>
  </si>
  <si>
    <t>会议共计</t>
  </si>
  <si>
    <t>费用合计</t>
  </si>
  <si>
    <t>发票税金</t>
  </si>
  <si>
    <t>总费用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</si>
</sst>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177" formatCode="&quot;￥&quot;#,##0.00_);[Red]\(&quot;￥&quot;#,##0.00\)"/>
    <numFmt numFmtId="7" formatCode="&quot;￥&quot;#,##0.00;&quot;￥&quot;\-#,##0.00"/>
  </numFmts>
  <fonts count="33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0"/>
      <name val="华文细黑"/>
      <charset val="134"/>
    </font>
    <font>
      <sz val="12"/>
      <name val="华文细黑"/>
      <charset val="134"/>
    </font>
    <font>
      <sz val="12"/>
      <color indexed="8"/>
      <name val="华文细黑"/>
      <charset val="134"/>
    </font>
    <font>
      <b/>
      <sz val="22"/>
      <color indexed="8"/>
      <name val="华文细黑"/>
      <charset val="134"/>
    </font>
    <font>
      <b/>
      <sz val="12"/>
      <color rgb="FFFF0000"/>
      <name val="华文细黑"/>
      <charset val="134"/>
    </font>
    <font>
      <b/>
      <sz val="10"/>
      <color indexed="8"/>
      <name val="华文细黑"/>
      <charset val="134"/>
    </font>
    <font>
      <b/>
      <sz val="10"/>
      <color rgb="FFFF0000"/>
      <name val="华文细黑"/>
      <charset val="134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color rgb="FFFF0000"/>
      <name val="华文细黑"/>
      <charset val="134"/>
    </font>
    <font>
      <b/>
      <sz val="14"/>
      <color indexed="8"/>
      <name val="华文细黑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4506668294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32" fillId="36" borderId="16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/>
    <xf numFmtId="0" fontId="28" fillId="0" borderId="0">
      <alignment horizontal="justify" vertical="justify" textRotation="127" wrapText="1"/>
      <protection hidden="1"/>
    </xf>
    <xf numFmtId="0" fontId="28" fillId="0" borderId="0">
      <alignment vertical="center"/>
    </xf>
    <xf numFmtId="0" fontId="2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58" fontId="7" fillId="2" borderId="1" xfId="5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vertical="center" wrapText="1"/>
    </xf>
    <xf numFmtId="0" fontId="8" fillId="2" borderId="1" xfId="5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50" applyFont="1" applyFill="1" applyBorder="1" applyAlignment="1">
      <alignment horizontal="right" vertical="center" wrapText="1"/>
    </xf>
    <xf numFmtId="176" fontId="7" fillId="3" borderId="1" xfId="50" applyNumberFormat="1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7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0" borderId="4" xfId="5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9" fontId="7" fillId="6" borderId="1" xfId="0" applyNumberFormat="1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常规 2" xfId="51"/>
    <cellStyle name="常规 3" xfId="52"/>
    <cellStyle name="常规 4" xfId="53"/>
  </cellStyles>
  <tableStyles count="0" defaultTableStyle="TableStyleMedium9" defaultPivotStyle="PivotStyleLight16"/>
  <colors>
    <mruColors>
      <color rgb="00FFC000"/>
      <color rgb="00FCD5B4"/>
      <color rgb="0000FF00"/>
      <color rgb="00FF99CC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0"/>
  <sheetViews>
    <sheetView tabSelected="1" zoomScale="87" zoomScaleNormal="87" topLeftCell="A57" workbookViewId="0">
      <selection activeCell="F70" sqref="F70"/>
    </sheetView>
  </sheetViews>
  <sheetFormatPr defaultColWidth="9" defaultRowHeight="18"/>
  <cols>
    <col min="1" max="1" width="0.2" style="3" customWidth="1"/>
    <col min="2" max="2" width="25.2" style="4"/>
    <col min="3" max="3" width="17.5" style="4"/>
    <col min="4" max="4" width="16.4" style="5"/>
    <col min="5" max="5" width="11.7" style="5"/>
    <col min="6" max="6" width="15" style="5"/>
    <col min="7" max="7" width="40.1272727272727" style="6" customWidth="1"/>
    <col min="8" max="11" width="4.5" style="3" customWidth="1"/>
    <col min="12" max="12" width="12.1272727272727" style="3" customWidth="1"/>
    <col min="13" max="17" width="4.5" style="3" customWidth="1"/>
    <col min="18" max="16384" width="9" style="3"/>
  </cols>
  <sheetData>
    <row r="1" ht="33" spans="2:7">
      <c r="B1" s="7" t="s">
        <v>0</v>
      </c>
      <c r="C1" s="7"/>
      <c r="D1" s="7"/>
      <c r="E1" s="7"/>
      <c r="F1" s="7"/>
      <c r="G1" s="8"/>
    </row>
    <row r="2" s="1" customFormat="1" ht="21.9" customHeight="1" spans="2:7">
      <c r="B2" s="9" t="s">
        <v>1</v>
      </c>
      <c r="C2" s="10" t="s">
        <v>2</v>
      </c>
      <c r="D2" s="11" t="s">
        <v>3</v>
      </c>
      <c r="E2" s="10" t="s">
        <v>4</v>
      </c>
      <c r="F2" s="12"/>
      <c r="G2" s="12"/>
    </row>
    <row r="3" s="1" customFormat="1" ht="21.9" customHeight="1" spans="2:7">
      <c r="B3" s="13"/>
      <c r="C3" s="10" t="s">
        <v>5</v>
      </c>
      <c r="D3" s="11" t="s">
        <v>6</v>
      </c>
      <c r="E3" s="10" t="s">
        <v>7</v>
      </c>
      <c r="F3" s="14" t="s">
        <v>8</v>
      </c>
      <c r="G3" s="15"/>
    </row>
    <row r="4" s="1" customFormat="1" ht="21.9" customHeight="1" spans="2:7">
      <c r="B4" s="13"/>
      <c r="C4" s="10" t="s">
        <v>9</v>
      </c>
      <c r="D4" s="11">
        <v>600</v>
      </c>
      <c r="E4" s="11"/>
      <c r="F4" s="11"/>
      <c r="G4" s="10"/>
    </row>
    <row r="5" s="1" customFormat="1" ht="21.9" customHeight="1" spans="2:7">
      <c r="B5" s="13"/>
      <c r="C5" s="10" t="s">
        <v>10</v>
      </c>
      <c r="D5" s="11">
        <v>5</v>
      </c>
      <c r="E5" s="11"/>
      <c r="F5" s="11"/>
      <c r="G5" s="10"/>
    </row>
    <row r="6" s="1" customFormat="1" ht="21.9" customHeight="1" spans="2:7">
      <c r="B6" s="13"/>
      <c r="C6" s="16" t="s">
        <v>11</v>
      </c>
      <c r="D6" s="16"/>
      <c r="E6" s="17"/>
      <c r="F6" s="17"/>
      <c r="G6" s="17"/>
    </row>
    <row r="7" s="1" customFormat="1" ht="21.9" customHeight="1" spans="2:7">
      <c r="B7" s="13"/>
      <c r="C7" s="16" t="s">
        <v>12</v>
      </c>
      <c r="D7" s="16"/>
      <c r="E7" s="17"/>
      <c r="F7" s="17"/>
      <c r="G7" s="17"/>
    </row>
    <row r="8" s="1" customFormat="1" ht="21.9" customHeight="1" spans="2:7">
      <c r="B8" s="13"/>
      <c r="C8" s="16" t="s">
        <v>13</v>
      </c>
      <c r="D8" s="16"/>
      <c r="E8" s="17"/>
      <c r="F8" s="17"/>
      <c r="G8" s="17"/>
    </row>
    <row r="9" s="1" customFormat="1" ht="21.9" customHeight="1" spans="2:7">
      <c r="B9" s="13"/>
      <c r="C9" s="16" t="s">
        <v>14</v>
      </c>
      <c r="D9" s="16"/>
      <c r="E9" s="17"/>
      <c r="F9" s="17"/>
      <c r="G9" s="17"/>
    </row>
    <row r="10" s="1" customFormat="1" ht="21.9" customHeight="1" spans="2:7">
      <c r="B10" s="13"/>
      <c r="C10" s="10" t="s">
        <v>15</v>
      </c>
      <c r="D10" s="18"/>
      <c r="E10" s="18"/>
      <c r="F10" s="18"/>
      <c r="G10" s="18"/>
    </row>
    <row r="11" s="2" customFormat="1" ht="21.9" customHeight="1" spans="2:7">
      <c r="B11" s="19" t="s">
        <v>16</v>
      </c>
      <c r="C11" s="20" t="s">
        <v>17</v>
      </c>
      <c r="D11" s="20"/>
      <c r="E11" s="21" t="s">
        <v>18</v>
      </c>
      <c r="F11" s="22" t="s">
        <v>19</v>
      </c>
      <c r="G11" s="22"/>
    </row>
    <row r="12" s="2" customFormat="1" ht="21.9" customHeight="1" spans="2:7">
      <c r="B12" s="23" t="s">
        <v>20</v>
      </c>
      <c r="C12" s="23" t="s">
        <v>21</v>
      </c>
      <c r="D12" s="23"/>
      <c r="E12" s="21" t="s">
        <v>22</v>
      </c>
      <c r="F12" s="23">
        <v>18810105420</v>
      </c>
      <c r="G12" s="23"/>
    </row>
    <row r="13" s="2" customFormat="1" ht="21.9" customHeight="1" spans="2:7">
      <c r="B13" s="10" t="s">
        <v>23</v>
      </c>
      <c r="C13" s="10"/>
      <c r="D13" s="10"/>
      <c r="E13" s="10"/>
      <c r="F13" s="10"/>
      <c r="G13" s="10"/>
    </row>
    <row r="14" s="2" customFormat="1" ht="21.9" customHeight="1" spans="1:7">
      <c r="A14" s="24"/>
      <c r="B14" s="20" t="s">
        <v>24</v>
      </c>
      <c r="C14" s="19" t="s">
        <v>25</v>
      </c>
      <c r="D14" s="19" t="s">
        <v>26</v>
      </c>
      <c r="E14" s="19" t="s">
        <v>27</v>
      </c>
      <c r="F14" s="19" t="s">
        <v>28</v>
      </c>
      <c r="G14" s="19" t="s">
        <v>29</v>
      </c>
    </row>
    <row r="15" s="2" customFormat="1" ht="21.9" customHeight="1" spans="1:7">
      <c r="A15" s="24"/>
      <c r="B15" s="25" t="s">
        <v>30</v>
      </c>
      <c r="C15" s="26">
        <v>1</v>
      </c>
      <c r="D15" s="27">
        <v>50000</v>
      </c>
      <c r="E15" s="26">
        <v>1</v>
      </c>
      <c r="F15" s="27">
        <f>E15*D15*C15</f>
        <v>50000</v>
      </c>
      <c r="G15" s="28" t="s">
        <v>31</v>
      </c>
    </row>
    <row r="16" s="2" customFormat="1" ht="21.9" hidden="1" customHeight="1" spans="1:7">
      <c r="A16" s="24"/>
      <c r="B16" s="25" t="s">
        <v>32</v>
      </c>
      <c r="C16" s="26"/>
      <c r="D16" s="27"/>
      <c r="E16" s="26"/>
      <c r="F16" s="27"/>
      <c r="G16" s="28"/>
    </row>
    <row r="17" s="2" customFormat="1" ht="21.9" hidden="1" customHeight="1" spans="1:7">
      <c r="A17" s="24"/>
      <c r="B17" s="25"/>
      <c r="C17" s="26"/>
      <c r="D17" s="27"/>
      <c r="E17" s="26"/>
      <c r="F17" s="27"/>
      <c r="G17" s="28"/>
    </row>
    <row r="18" s="2" customFormat="1" ht="21.9" hidden="1" customHeight="1" spans="1:7">
      <c r="A18" s="24"/>
      <c r="B18" s="25"/>
      <c r="C18" s="26"/>
      <c r="D18" s="27"/>
      <c r="E18" s="26"/>
      <c r="F18" s="27"/>
      <c r="G18" s="28"/>
    </row>
    <row r="19" s="2" customFormat="1" ht="21.9" customHeight="1" spans="1:7">
      <c r="A19" s="24"/>
      <c r="B19" s="25"/>
      <c r="C19" s="26">
        <v>643</v>
      </c>
      <c r="D19" s="29">
        <v>10</v>
      </c>
      <c r="E19" s="26">
        <v>1</v>
      </c>
      <c r="F19" s="27">
        <f>E19*D19*C19</f>
        <v>6430</v>
      </c>
      <c r="G19" s="30" t="s">
        <v>33</v>
      </c>
    </row>
    <row r="20" s="2" customFormat="1" ht="21.9" hidden="1" customHeight="1" spans="1:7">
      <c r="A20" s="24"/>
      <c r="B20" s="25"/>
      <c r="C20" s="26"/>
      <c r="D20" s="27"/>
      <c r="E20" s="26"/>
      <c r="F20" s="27"/>
      <c r="G20" s="31"/>
    </row>
    <row r="21" s="2" customFormat="1" ht="21.9" hidden="1" customHeight="1" spans="1:7">
      <c r="A21" s="24"/>
      <c r="B21" s="25"/>
      <c r="C21" s="26"/>
      <c r="D21" s="27"/>
      <c r="E21" s="26"/>
      <c r="F21" s="27"/>
      <c r="G21" s="31"/>
    </row>
    <row r="22" s="2" customFormat="1" ht="21.9" hidden="1" customHeight="1" spans="1:7">
      <c r="A22" s="24"/>
      <c r="B22" s="25"/>
      <c r="C22" s="26"/>
      <c r="D22" s="27"/>
      <c r="E22" s="26"/>
      <c r="F22" s="27"/>
      <c r="G22" s="31"/>
    </row>
    <row r="23" s="2" customFormat="1" ht="21.9" hidden="1" customHeight="1" spans="1:7">
      <c r="A23" s="24"/>
      <c r="B23" s="25"/>
      <c r="C23" s="26"/>
      <c r="D23" s="27"/>
      <c r="E23" s="26"/>
      <c r="F23" s="27"/>
      <c r="G23" s="31"/>
    </row>
    <row r="24" s="2" customFormat="1" ht="21.9" customHeight="1" spans="1:11">
      <c r="A24" s="24"/>
      <c r="B24" s="25"/>
      <c r="C24" s="26">
        <f>15*5</f>
        <v>75</v>
      </c>
      <c r="D24" s="27">
        <v>600</v>
      </c>
      <c r="E24" s="26">
        <v>3</v>
      </c>
      <c r="F24" s="27">
        <f t="shared" ref="F24:F30" si="0">C24*D24*E24</f>
        <v>135000</v>
      </c>
      <c r="G24" s="30" t="s">
        <v>34</v>
      </c>
      <c r="K24" s="44"/>
    </row>
    <row r="25" s="2" customFormat="1" ht="21.9" customHeight="1" spans="1:7">
      <c r="A25" s="24"/>
      <c r="B25" s="25"/>
      <c r="C25" s="26">
        <f>8*4</f>
        <v>32</v>
      </c>
      <c r="D25" s="27">
        <v>600</v>
      </c>
      <c r="E25" s="26">
        <v>3</v>
      </c>
      <c r="F25" s="27">
        <f t="shared" si="0"/>
        <v>57600</v>
      </c>
      <c r="G25" s="30" t="s">
        <v>35</v>
      </c>
    </row>
    <row r="26" s="2" customFormat="1" ht="21.9" customHeight="1" spans="1:7">
      <c r="A26" s="24"/>
      <c r="B26" s="25"/>
      <c r="C26" s="26">
        <f>6*4</f>
        <v>24</v>
      </c>
      <c r="D26" s="27">
        <v>600</v>
      </c>
      <c r="E26" s="26">
        <v>3</v>
      </c>
      <c r="F26" s="27">
        <f t="shared" si="0"/>
        <v>43200</v>
      </c>
      <c r="G26" s="30" t="s">
        <v>36</v>
      </c>
    </row>
    <row r="27" s="2" customFormat="1" ht="21.9" customHeight="1" spans="1:11">
      <c r="A27" s="24"/>
      <c r="B27" s="25"/>
      <c r="C27" s="26">
        <v>3</v>
      </c>
      <c r="D27" s="27">
        <v>2000</v>
      </c>
      <c r="E27" s="26">
        <v>1</v>
      </c>
      <c r="F27" s="27">
        <f t="shared" si="0"/>
        <v>6000</v>
      </c>
      <c r="G27" s="31" t="s">
        <v>37</v>
      </c>
      <c r="K27" s="44"/>
    </row>
    <row r="28" s="2" customFormat="1" ht="21.9" customHeight="1" spans="1:7">
      <c r="A28" s="24"/>
      <c r="B28" s="25"/>
      <c r="C28" s="26">
        <v>24</v>
      </c>
      <c r="D28" s="27">
        <v>150</v>
      </c>
      <c r="E28" s="26">
        <v>1</v>
      </c>
      <c r="F28" s="27">
        <f t="shared" si="0"/>
        <v>3600</v>
      </c>
      <c r="G28" s="31" t="s">
        <v>38</v>
      </c>
    </row>
    <row r="29" s="2" customFormat="1" ht="21.9" customHeight="1" spans="1:7">
      <c r="A29" s="24"/>
      <c r="B29" s="25"/>
      <c r="C29" s="26">
        <f>5*3</f>
        <v>15</v>
      </c>
      <c r="D29" s="27">
        <v>150</v>
      </c>
      <c r="E29" s="26">
        <v>1</v>
      </c>
      <c r="F29" s="27">
        <f t="shared" si="0"/>
        <v>2250</v>
      </c>
      <c r="G29" s="31" t="s">
        <v>39</v>
      </c>
    </row>
    <row r="30" s="2" customFormat="1" ht="21.9" customHeight="1" spans="1:7">
      <c r="A30" s="24"/>
      <c r="B30" s="25"/>
      <c r="C30" s="26">
        <v>8</v>
      </c>
      <c r="D30" s="27">
        <v>150</v>
      </c>
      <c r="E30" s="26">
        <v>1</v>
      </c>
      <c r="F30" s="27">
        <f t="shared" si="0"/>
        <v>1200</v>
      </c>
      <c r="G30" s="31" t="s">
        <v>40</v>
      </c>
    </row>
    <row r="31" s="2" customFormat="1" ht="21.9" customHeight="1" spans="1:12">
      <c r="A31" s="24"/>
      <c r="B31" s="25" t="s">
        <v>41</v>
      </c>
      <c r="C31" s="26">
        <v>550</v>
      </c>
      <c r="D31" s="29">
        <v>100</v>
      </c>
      <c r="E31" s="26">
        <v>1</v>
      </c>
      <c r="F31" s="27">
        <f t="shared" ref="F31:F36" si="1">E31*D31*C31</f>
        <v>55000</v>
      </c>
      <c r="G31" s="31" t="s">
        <v>42</v>
      </c>
      <c r="L31" s="45"/>
    </row>
    <row r="32" s="2" customFormat="1" ht="21.9" customHeight="1" spans="1:12">
      <c r="A32" s="24"/>
      <c r="B32" s="25"/>
      <c r="C32" s="26">
        <v>100</v>
      </c>
      <c r="D32" s="29">
        <v>120</v>
      </c>
      <c r="E32" s="26">
        <v>1</v>
      </c>
      <c r="F32" s="27">
        <f t="shared" si="1"/>
        <v>12000</v>
      </c>
      <c r="G32" s="31" t="s">
        <v>43</v>
      </c>
      <c r="L32" s="45"/>
    </row>
    <row r="33" s="2" customFormat="1" ht="21.9" customHeight="1" spans="1:19">
      <c r="A33" s="24"/>
      <c r="B33" s="25"/>
      <c r="C33" s="26">
        <v>700</v>
      </c>
      <c r="D33" s="29">
        <v>50</v>
      </c>
      <c r="E33" s="26">
        <v>1</v>
      </c>
      <c r="F33" s="27">
        <f t="shared" si="1"/>
        <v>35000</v>
      </c>
      <c r="G33" s="30" t="s">
        <v>44</v>
      </c>
      <c r="S33" s="44"/>
    </row>
    <row r="34" s="2" customFormat="1" ht="21.9" customHeight="1" spans="1:19">
      <c r="A34" s="24"/>
      <c r="B34" s="25"/>
      <c r="C34" s="26">
        <v>1</v>
      </c>
      <c r="D34" s="29">
        <v>160</v>
      </c>
      <c r="E34" s="26">
        <v>1</v>
      </c>
      <c r="F34" s="27">
        <f t="shared" si="1"/>
        <v>160</v>
      </c>
      <c r="G34" s="30" t="s">
        <v>45</v>
      </c>
      <c r="S34" s="44"/>
    </row>
    <row r="35" s="2" customFormat="1" ht="21.9" customHeight="1" spans="1:14">
      <c r="A35" s="24"/>
      <c r="B35" s="25"/>
      <c r="C35" s="26">
        <v>11</v>
      </c>
      <c r="D35" s="27">
        <v>300</v>
      </c>
      <c r="E35" s="26">
        <v>1</v>
      </c>
      <c r="F35" s="27">
        <f t="shared" si="1"/>
        <v>3300</v>
      </c>
      <c r="G35" s="31" t="s">
        <v>46</v>
      </c>
      <c r="N35" s="44"/>
    </row>
    <row r="36" s="2" customFormat="1" ht="21.9" customHeight="1" spans="1:14">
      <c r="A36" s="24"/>
      <c r="B36" s="25"/>
      <c r="C36" s="32">
        <v>1</v>
      </c>
      <c r="D36" s="33">
        <v>400</v>
      </c>
      <c r="E36" s="32">
        <v>1</v>
      </c>
      <c r="F36" s="33">
        <f t="shared" si="1"/>
        <v>400</v>
      </c>
      <c r="G36" s="34" t="s">
        <v>47</v>
      </c>
      <c r="N36" s="44"/>
    </row>
    <row r="37" s="2" customFormat="1" ht="21.9" customHeight="1" spans="1:14">
      <c r="A37" s="24"/>
      <c r="B37" s="25"/>
      <c r="C37" s="32">
        <v>600</v>
      </c>
      <c r="D37" s="33">
        <v>2</v>
      </c>
      <c r="E37" s="32">
        <v>1</v>
      </c>
      <c r="F37" s="33">
        <f>C37*D37*E37</f>
        <v>1200</v>
      </c>
      <c r="G37" s="34" t="s">
        <v>48</v>
      </c>
      <c r="N37" s="44"/>
    </row>
    <row r="38" s="2" customFormat="1" ht="21.9" customHeight="1" spans="1:14">
      <c r="A38" s="24"/>
      <c r="B38" s="25"/>
      <c r="C38" s="32">
        <v>100</v>
      </c>
      <c r="D38" s="33">
        <v>2.5</v>
      </c>
      <c r="E38" s="32">
        <v>1</v>
      </c>
      <c r="F38" s="33">
        <f>C38*D38*E38</f>
        <v>250</v>
      </c>
      <c r="G38" s="35" t="s">
        <v>49</v>
      </c>
      <c r="N38" s="44"/>
    </row>
    <row r="39" s="2" customFormat="1" ht="21.9" customHeight="1" spans="1:14">
      <c r="A39" s="24"/>
      <c r="B39" s="25"/>
      <c r="C39" s="32">
        <v>1</v>
      </c>
      <c r="D39" s="33">
        <v>300</v>
      </c>
      <c r="E39" s="32">
        <v>5</v>
      </c>
      <c r="F39" s="33">
        <f t="shared" ref="F39:F45" si="2">C39*D39*E39</f>
        <v>1500</v>
      </c>
      <c r="G39" s="34" t="s">
        <v>50</v>
      </c>
      <c r="N39" s="44"/>
    </row>
    <row r="40" s="2" customFormat="1" ht="21.9" customHeight="1" spans="1:7">
      <c r="A40" s="24"/>
      <c r="B40" s="25"/>
      <c r="C40" s="32">
        <v>3</v>
      </c>
      <c r="D40" s="33">
        <v>30</v>
      </c>
      <c r="E40" s="32">
        <v>0</v>
      </c>
      <c r="F40" s="33">
        <f t="shared" si="2"/>
        <v>0</v>
      </c>
      <c r="G40" s="34" t="s">
        <v>51</v>
      </c>
    </row>
    <row r="41" s="2" customFormat="1" ht="21.9" customHeight="1" spans="1:7">
      <c r="A41" s="24"/>
      <c r="B41" s="25"/>
      <c r="C41" s="32">
        <v>25</v>
      </c>
      <c r="D41" s="33">
        <v>25</v>
      </c>
      <c r="E41" s="32">
        <v>0</v>
      </c>
      <c r="F41" s="33">
        <f t="shared" si="2"/>
        <v>0</v>
      </c>
      <c r="G41" s="34" t="s">
        <v>52</v>
      </c>
    </row>
    <row r="42" s="2" customFormat="1" ht="21.9" customHeight="1" spans="1:7">
      <c r="A42" s="24"/>
      <c r="B42" s="25"/>
      <c r="C42" s="32">
        <v>50</v>
      </c>
      <c r="D42" s="33">
        <v>24.5</v>
      </c>
      <c r="E42" s="32">
        <v>1</v>
      </c>
      <c r="F42" s="33">
        <f t="shared" si="2"/>
        <v>1225</v>
      </c>
      <c r="G42" s="34" t="s">
        <v>53</v>
      </c>
    </row>
    <row r="43" s="2" customFormat="1" ht="21.9" customHeight="1" spans="1:7">
      <c r="A43" s="24"/>
      <c r="B43" s="25"/>
      <c r="C43" s="32">
        <v>20</v>
      </c>
      <c r="D43" s="33">
        <v>24.5</v>
      </c>
      <c r="E43" s="32">
        <v>1</v>
      </c>
      <c r="F43" s="33">
        <f t="shared" si="2"/>
        <v>490</v>
      </c>
      <c r="G43" s="34" t="s">
        <v>54</v>
      </c>
    </row>
    <row r="44" s="2" customFormat="1" ht="21.9" customHeight="1" spans="1:7">
      <c r="A44" s="24"/>
      <c r="B44" s="25"/>
      <c r="C44" s="32">
        <v>1</v>
      </c>
      <c r="D44" s="33">
        <v>340</v>
      </c>
      <c r="E44" s="32">
        <v>1</v>
      </c>
      <c r="F44" s="33">
        <f t="shared" si="2"/>
        <v>340</v>
      </c>
      <c r="G44" s="34" t="s">
        <v>55</v>
      </c>
    </row>
    <row r="45" s="2" customFormat="1" ht="21.9" customHeight="1" spans="1:7">
      <c r="A45" s="24"/>
      <c r="B45" s="36" t="s">
        <v>56</v>
      </c>
      <c r="C45" s="32">
        <v>1</v>
      </c>
      <c r="D45" s="33">
        <v>500</v>
      </c>
      <c r="E45" s="32">
        <v>0</v>
      </c>
      <c r="F45" s="33">
        <f t="shared" si="2"/>
        <v>0</v>
      </c>
      <c r="G45" s="34" t="s">
        <v>57</v>
      </c>
    </row>
    <row r="46" s="2" customFormat="1" ht="26" customHeight="1" spans="1:7">
      <c r="A46" s="24"/>
      <c r="B46" s="37"/>
      <c r="C46" s="26">
        <v>13</v>
      </c>
      <c r="D46" s="27">
        <v>1000</v>
      </c>
      <c r="E46" s="26">
        <v>1</v>
      </c>
      <c r="F46" s="27">
        <f>E46*D46*C46</f>
        <v>13000</v>
      </c>
      <c r="G46" s="38" t="s">
        <v>58</v>
      </c>
    </row>
    <row r="47" s="2" customFormat="1" ht="26" customHeight="1" spans="1:7">
      <c r="A47" s="24"/>
      <c r="B47" s="37"/>
      <c r="C47" s="26">
        <v>7</v>
      </c>
      <c r="D47" s="27">
        <v>2500</v>
      </c>
      <c r="E47" s="26">
        <v>1</v>
      </c>
      <c r="F47" s="27">
        <f>E47*D47*C47</f>
        <v>17500</v>
      </c>
      <c r="G47" s="38" t="s">
        <v>59</v>
      </c>
    </row>
    <row r="48" s="2" customFormat="1" ht="26" customHeight="1" spans="1:7">
      <c r="A48" s="24"/>
      <c r="B48" s="37"/>
      <c r="C48" s="26">
        <v>7</v>
      </c>
      <c r="D48" s="27">
        <v>1000</v>
      </c>
      <c r="E48" s="26">
        <v>1</v>
      </c>
      <c r="F48" s="27">
        <f>C48*D48*E48</f>
        <v>7000</v>
      </c>
      <c r="G48" s="38" t="s">
        <v>60</v>
      </c>
    </row>
    <row r="49" s="2" customFormat="1" ht="26" customHeight="1" spans="1:7">
      <c r="A49" s="24"/>
      <c r="B49" s="37"/>
      <c r="C49" s="26">
        <v>4</v>
      </c>
      <c r="D49" s="27">
        <v>2500</v>
      </c>
      <c r="E49" s="26">
        <v>1</v>
      </c>
      <c r="F49" s="27">
        <f>C49*D49*E49</f>
        <v>10000</v>
      </c>
      <c r="G49" s="38" t="s">
        <v>61</v>
      </c>
    </row>
    <row r="50" s="2" customFormat="1" ht="26" customHeight="1" spans="1:7">
      <c r="A50" s="24"/>
      <c r="B50" s="39"/>
      <c r="C50" s="26">
        <v>1</v>
      </c>
      <c r="D50" s="27">
        <v>1200</v>
      </c>
      <c r="E50" s="26">
        <v>2</v>
      </c>
      <c r="F50" s="27">
        <f>C50*D50*E50</f>
        <v>2400</v>
      </c>
      <c r="G50" s="38" t="s">
        <v>62</v>
      </c>
    </row>
    <row r="51" s="2" customFormat="1" ht="21.9" customHeight="1" spans="1:7">
      <c r="A51" s="24"/>
      <c r="B51" s="25" t="s">
        <v>63</v>
      </c>
      <c r="C51" s="26">
        <v>2</v>
      </c>
      <c r="D51" s="29">
        <v>450</v>
      </c>
      <c r="E51" s="40">
        <v>60</v>
      </c>
      <c r="F51" s="29">
        <f>E51*D51*C51</f>
        <v>54000</v>
      </c>
      <c r="G51" s="28" t="s">
        <v>64</v>
      </c>
    </row>
    <row r="52" s="2" customFormat="1" ht="21.9" customHeight="1" spans="1:7">
      <c r="A52" s="24"/>
      <c r="B52" s="25" t="s">
        <v>65</v>
      </c>
      <c r="C52" s="26">
        <v>3</v>
      </c>
      <c r="D52" s="27">
        <v>500</v>
      </c>
      <c r="E52" s="26">
        <v>6</v>
      </c>
      <c r="F52" s="27">
        <f>E52*D52*C52</f>
        <v>9000</v>
      </c>
      <c r="G52" s="28" t="s">
        <v>66</v>
      </c>
    </row>
    <row r="53" s="2" customFormat="1" ht="21.9" customHeight="1" spans="1:7">
      <c r="A53" s="24"/>
      <c r="B53" s="25"/>
      <c r="C53" s="26">
        <v>5</v>
      </c>
      <c r="D53" s="27">
        <v>500</v>
      </c>
      <c r="E53" s="26">
        <v>1</v>
      </c>
      <c r="F53" s="27">
        <f t="shared" ref="F53:F59" si="3">C53*D53*E53</f>
        <v>2500</v>
      </c>
      <c r="G53" s="28" t="s">
        <v>67</v>
      </c>
    </row>
    <row r="54" s="2" customFormat="1" ht="21.9" customHeight="1" spans="1:7">
      <c r="A54" s="24"/>
      <c r="B54" s="25"/>
      <c r="C54" s="26">
        <v>7</v>
      </c>
      <c r="D54" s="27">
        <v>500</v>
      </c>
      <c r="E54" s="26">
        <v>1</v>
      </c>
      <c r="F54" s="27">
        <f t="shared" si="3"/>
        <v>3500</v>
      </c>
      <c r="G54" s="38" t="s">
        <v>68</v>
      </c>
    </row>
    <row r="55" s="2" customFormat="1" ht="21.9" customHeight="1" spans="1:7">
      <c r="A55" s="24"/>
      <c r="B55" s="25"/>
      <c r="C55" s="26">
        <v>11</v>
      </c>
      <c r="D55" s="27">
        <v>500</v>
      </c>
      <c r="E55" s="26">
        <v>1</v>
      </c>
      <c r="F55" s="27">
        <f t="shared" si="3"/>
        <v>5500</v>
      </c>
      <c r="G55" s="38" t="s">
        <v>69</v>
      </c>
    </row>
    <row r="56" s="2" customFormat="1" ht="21.9" customHeight="1" spans="1:7">
      <c r="A56" s="24"/>
      <c r="B56" s="25"/>
      <c r="C56" s="26">
        <v>9</v>
      </c>
      <c r="D56" s="27">
        <v>500</v>
      </c>
      <c r="E56" s="26">
        <v>1</v>
      </c>
      <c r="F56" s="27">
        <f t="shared" si="3"/>
        <v>4500</v>
      </c>
      <c r="G56" s="38" t="s">
        <v>70</v>
      </c>
    </row>
    <row r="57" s="2" customFormat="1" ht="21.9" customHeight="1" spans="1:7">
      <c r="A57" s="24"/>
      <c r="B57" s="25"/>
      <c r="C57" s="26">
        <v>5</v>
      </c>
      <c r="D57" s="27">
        <v>500</v>
      </c>
      <c r="E57" s="26">
        <v>1</v>
      </c>
      <c r="F57" s="27">
        <f t="shared" si="3"/>
        <v>2500</v>
      </c>
      <c r="G57" s="28" t="s">
        <v>71</v>
      </c>
    </row>
    <row r="58" s="2" customFormat="1" ht="21.9" customHeight="1" spans="1:7">
      <c r="A58" s="24"/>
      <c r="B58" s="25"/>
      <c r="C58" s="26">
        <v>4</v>
      </c>
      <c r="D58" s="27">
        <v>500</v>
      </c>
      <c r="E58" s="26">
        <v>1</v>
      </c>
      <c r="F58" s="27">
        <f t="shared" si="3"/>
        <v>2000</v>
      </c>
      <c r="G58" s="28" t="s">
        <v>72</v>
      </c>
    </row>
    <row r="59" s="2" customFormat="1" ht="21.9" customHeight="1" spans="1:7">
      <c r="A59" s="24"/>
      <c r="B59" s="25"/>
      <c r="C59" s="26">
        <v>3</v>
      </c>
      <c r="D59" s="27">
        <v>500</v>
      </c>
      <c r="E59" s="26">
        <v>1</v>
      </c>
      <c r="F59" s="27">
        <f t="shared" si="3"/>
        <v>1500</v>
      </c>
      <c r="G59" s="28" t="s">
        <v>73</v>
      </c>
    </row>
    <row r="60" s="2" customFormat="1" ht="21.9" customHeight="1" spans="1:7">
      <c r="A60" s="24"/>
      <c r="B60" s="25"/>
      <c r="C60" s="26">
        <v>3</v>
      </c>
      <c r="D60" s="27">
        <v>300</v>
      </c>
      <c r="E60" s="26">
        <v>2</v>
      </c>
      <c r="F60" s="27">
        <f>E60*D60*C60</f>
        <v>1800</v>
      </c>
      <c r="G60" s="28" t="s">
        <v>74</v>
      </c>
    </row>
    <row r="61" s="2" customFormat="1" ht="21.9" customHeight="1" spans="1:7">
      <c r="A61" s="24"/>
      <c r="B61" s="25"/>
      <c r="C61" s="26">
        <v>4</v>
      </c>
      <c r="D61" s="27">
        <v>110</v>
      </c>
      <c r="E61" s="26">
        <v>2</v>
      </c>
      <c r="F61" s="27">
        <f>C61*D61*E61</f>
        <v>880</v>
      </c>
      <c r="G61" s="28" t="s">
        <v>75</v>
      </c>
    </row>
    <row r="62" s="2" customFormat="1" ht="21.9" customHeight="1" spans="1:7">
      <c r="A62" s="24"/>
      <c r="B62" s="25"/>
      <c r="C62" s="26">
        <v>2</v>
      </c>
      <c r="D62" s="27">
        <v>200</v>
      </c>
      <c r="E62" s="26">
        <v>4</v>
      </c>
      <c r="F62" s="27">
        <f>C62*D62*E62</f>
        <v>1600</v>
      </c>
      <c r="G62" s="28" t="s">
        <v>76</v>
      </c>
    </row>
    <row r="63" s="2" customFormat="1" ht="21.9" customHeight="1" spans="1:7">
      <c r="A63" s="24"/>
      <c r="B63" s="25"/>
      <c r="C63" s="26">
        <v>8</v>
      </c>
      <c r="D63" s="27">
        <v>100</v>
      </c>
      <c r="E63" s="26">
        <v>6</v>
      </c>
      <c r="F63" s="27">
        <f>E63*D63*C63</f>
        <v>4800</v>
      </c>
      <c r="G63" s="28" t="s">
        <v>77</v>
      </c>
    </row>
    <row r="64" s="2" customFormat="1" ht="21.9" customHeight="1" spans="1:7">
      <c r="A64" s="24"/>
      <c r="B64" s="41" t="s">
        <v>78</v>
      </c>
      <c r="C64" s="42"/>
      <c r="D64" s="42"/>
      <c r="E64" s="43"/>
      <c r="F64" s="27">
        <f>SUM(F15:F63)</f>
        <v>560125</v>
      </c>
      <c r="G64" s="28"/>
    </row>
    <row r="65" s="2" customFormat="1" ht="21.9" customHeight="1" spans="1:7">
      <c r="A65" s="24"/>
      <c r="B65" s="25" t="s">
        <v>79</v>
      </c>
      <c r="C65" s="26">
        <v>600</v>
      </c>
      <c r="D65" s="27">
        <v>2000</v>
      </c>
      <c r="E65" s="26">
        <v>1</v>
      </c>
      <c r="F65" s="27">
        <f>E65*D65*C65*0.1</f>
        <v>120000</v>
      </c>
      <c r="G65" s="28" t="s">
        <v>80</v>
      </c>
    </row>
    <row r="66" s="2" customFormat="1" ht="21.9" customHeight="1" spans="1:7">
      <c r="A66" s="24"/>
      <c r="B66" s="46" t="s">
        <v>81</v>
      </c>
      <c r="C66" s="46"/>
      <c r="D66" s="46"/>
      <c r="E66" s="46"/>
      <c r="F66" s="47">
        <f>F64+F65</f>
        <v>680125</v>
      </c>
      <c r="G66" s="48"/>
    </row>
    <row r="67" s="2" customFormat="1" ht="21.9" customHeight="1" spans="2:7">
      <c r="B67" s="49" t="s">
        <v>82</v>
      </c>
      <c r="C67" s="49"/>
      <c r="D67" s="49"/>
      <c r="E67" s="49"/>
      <c r="F67" s="47">
        <f>F66</f>
        <v>680125</v>
      </c>
      <c r="G67" s="48"/>
    </row>
    <row r="68" s="2" customFormat="1" ht="21.9" customHeight="1" spans="2:7">
      <c r="B68" s="50" t="s">
        <v>83</v>
      </c>
      <c r="C68" s="51"/>
      <c r="D68" s="52">
        <v>0.06</v>
      </c>
      <c r="E68" s="53"/>
      <c r="F68" s="53">
        <f>F67*0.06</f>
        <v>40807.5</v>
      </c>
      <c r="G68" s="54"/>
    </row>
    <row r="69" s="2" customFormat="1" ht="21.9" customHeight="1" spans="2:7">
      <c r="B69" s="55" t="s">
        <v>84</v>
      </c>
      <c r="C69" s="56"/>
      <c r="D69" s="57"/>
      <c r="E69" s="58"/>
      <c r="F69" s="58">
        <f>F67+F68</f>
        <v>720932.5</v>
      </c>
      <c r="G69" s="59"/>
    </row>
    <row r="70" ht="20.5" spans="2:2">
      <c r="B70" s="60"/>
    </row>
  </sheetData>
  <mergeCells count="26">
    <mergeCell ref="B1:G1"/>
    <mergeCell ref="F2:G2"/>
    <mergeCell ref="F3:G3"/>
    <mergeCell ref="D4:G4"/>
    <mergeCell ref="D5:G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B64:E64"/>
    <mergeCell ref="B67:E67"/>
    <mergeCell ref="B2:B10"/>
    <mergeCell ref="B16:B30"/>
    <mergeCell ref="B31:B44"/>
    <mergeCell ref="B45:B50"/>
    <mergeCell ref="B52:B63"/>
  </mergeCells>
  <pageMargins left="0.699305555555556" right="0.699305555555556" top="0.75" bottom="0.75" header="0.3" footer="0.3"/>
  <pageSetup paperSize="9" scale="6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native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活动结算（潍坊）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</dc:creator>
  <cp:lastModifiedBy>宋宋 blanche</cp:lastModifiedBy>
  <cp:revision>1</cp:revision>
  <dcterms:created xsi:type="dcterms:W3CDTF">2014-05-28T05:15:00Z</dcterms:created>
  <cp:lastPrinted>2018-04-04T08:12:00Z</cp:lastPrinted>
  <dcterms:modified xsi:type="dcterms:W3CDTF">2018-10-15T00:26:52Z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