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客户结算\结算单\To客户\3月18日 发送给客户\"/>
    </mc:Choice>
  </mc:AlternateContent>
  <bookViews>
    <workbookView xWindow="1995" yWindow="480" windowWidth="25605" windowHeight="16005"/>
  </bookViews>
  <sheets>
    <sheet name="总结算" sheetId="4" r:id="rId1"/>
    <sheet name="拆分金额" sheetId="12" r:id="rId2"/>
    <sheet name="车服1323人" sheetId="11" r:id="rId3"/>
    <sheet name="车胜惠迪" sheetId="14" r:id="rId4"/>
    <sheet name="短信已下PO" sheetId="13" r:id="rId5"/>
    <sheet name="京桔105人" sheetId="7" r:id="rId6"/>
    <sheet name="华滴11人" sheetId="6" r:id="rId7"/>
    <sheet name="丰桔41人" sheetId="8" r:id="rId8"/>
    <sheet name="一汽惠迪273人" sheetId="9" r:id="rId9"/>
    <sheet name="亚滴532人" sheetId="10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9" i="11" l="1"/>
  <c r="C70" i="11" s="1"/>
  <c r="C2" i="12" s="1"/>
  <c r="H67" i="11"/>
  <c r="C66" i="11"/>
  <c r="H64" i="11"/>
  <c r="C19" i="11"/>
  <c r="H18" i="11"/>
  <c r="C80" i="4"/>
  <c r="H79" i="4"/>
  <c r="H23" i="13"/>
  <c r="C28" i="13"/>
  <c r="H27" i="13"/>
  <c r="H19" i="13" l="1"/>
  <c r="H23" i="14" l="1"/>
  <c r="H19" i="14"/>
  <c r="C20" i="14" s="1"/>
  <c r="H15" i="14"/>
  <c r="H11" i="14"/>
  <c r="C12" i="14" s="1"/>
  <c r="C20" i="13"/>
  <c r="H15" i="13"/>
  <c r="H11" i="13"/>
  <c r="C16" i="14" l="1"/>
  <c r="C24" i="14"/>
  <c r="C24" i="13"/>
  <c r="C16" i="13"/>
  <c r="C12" i="13"/>
  <c r="C25" i="13" s="1"/>
  <c r="H26" i="13" s="1"/>
  <c r="C19" i="8"/>
  <c r="C25" i="14" l="1"/>
  <c r="H26" i="14" s="1"/>
  <c r="H27" i="14" s="1"/>
  <c r="C28" i="14" s="1"/>
  <c r="C3" i="12" s="1"/>
  <c r="C57" i="4"/>
  <c r="C14" i="9" l="1"/>
  <c r="H18" i="9"/>
  <c r="H17" i="9"/>
  <c r="H11" i="9"/>
  <c r="H29" i="11" l="1"/>
  <c r="H28" i="11"/>
  <c r="H14" i="11"/>
  <c r="H11" i="11"/>
  <c r="H11" i="4" l="1"/>
  <c r="C42" i="11"/>
  <c r="H26" i="11"/>
  <c r="H25" i="11"/>
  <c r="H37" i="10"/>
  <c r="H38" i="10"/>
  <c r="C27" i="10"/>
  <c r="H26" i="10"/>
  <c r="H25" i="10"/>
  <c r="H13" i="10"/>
  <c r="C22" i="7"/>
  <c r="H18" i="7"/>
  <c r="H19" i="7"/>
  <c r="H20" i="7"/>
  <c r="H21" i="7"/>
  <c r="H11" i="7"/>
  <c r="H12" i="7"/>
  <c r="H13" i="7"/>
  <c r="H14" i="7"/>
  <c r="C15" i="7"/>
  <c r="H29" i="7"/>
  <c r="C30" i="7"/>
  <c r="H25" i="7"/>
  <c r="C26" i="7"/>
  <c r="C31" i="7"/>
  <c r="H32" i="7"/>
  <c r="H33" i="7"/>
  <c r="C34" i="7"/>
  <c r="C4" i="12"/>
  <c r="H29" i="6"/>
  <c r="H30" i="6"/>
  <c r="C31" i="6"/>
  <c r="C5" i="12"/>
  <c r="H11" i="10"/>
  <c r="C15" i="10"/>
  <c r="C36" i="10"/>
  <c r="C39" i="10"/>
  <c r="C8" i="12"/>
  <c r="H12" i="11"/>
  <c r="H13" i="11"/>
  <c r="H15" i="11"/>
  <c r="H16" i="11"/>
  <c r="H17" i="11"/>
  <c r="H13" i="4"/>
  <c r="H27" i="4"/>
  <c r="H26" i="4"/>
  <c r="H25" i="4"/>
  <c r="H23" i="4"/>
  <c r="H22" i="4"/>
  <c r="H21" i="4"/>
  <c r="H20" i="4"/>
  <c r="H18" i="4"/>
  <c r="H17" i="4"/>
  <c r="H16" i="4"/>
  <c r="H15" i="4"/>
  <c r="H14" i="4"/>
  <c r="H12" i="4"/>
  <c r="C68" i="4"/>
  <c r="H56" i="11"/>
  <c r="H57" i="11"/>
  <c r="H58" i="11"/>
  <c r="H59" i="11"/>
  <c r="H60" i="11"/>
  <c r="H61" i="11"/>
  <c r="H62" i="11"/>
  <c r="H63" i="11"/>
  <c r="C65" i="11"/>
  <c r="H45" i="11"/>
  <c r="H46" i="11"/>
  <c r="H47" i="11"/>
  <c r="H48" i="11"/>
  <c r="H49" i="11"/>
  <c r="H50" i="11"/>
  <c r="H51" i="11"/>
  <c r="H52" i="11"/>
  <c r="C53" i="11"/>
  <c r="H22" i="11"/>
  <c r="H23" i="11"/>
  <c r="H24" i="11"/>
  <c r="H27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26" i="6"/>
  <c r="C27" i="6"/>
  <c r="H22" i="6"/>
  <c r="C23" i="6"/>
  <c r="C28" i="6"/>
  <c r="H26" i="8"/>
  <c r="C27" i="8"/>
  <c r="H22" i="8"/>
  <c r="C23" i="8"/>
  <c r="C28" i="8"/>
  <c r="H23" i="9"/>
  <c r="C24" i="9"/>
  <c r="H27" i="9"/>
  <c r="C28" i="9"/>
  <c r="H34" i="10"/>
  <c r="C35" i="10"/>
  <c r="H30" i="10"/>
  <c r="C31" i="10"/>
  <c r="H18" i="10"/>
  <c r="H19" i="10"/>
  <c r="H20" i="10"/>
  <c r="H21" i="10"/>
  <c r="H22" i="10"/>
  <c r="H23" i="10"/>
  <c r="H24" i="10"/>
  <c r="H12" i="10"/>
  <c r="H14" i="10"/>
  <c r="H19" i="9"/>
  <c r="C20" i="9"/>
  <c r="H12" i="9"/>
  <c r="H13" i="9"/>
  <c r="H17" i="6"/>
  <c r="H18" i="6"/>
  <c r="C19" i="6"/>
  <c r="H11" i="6"/>
  <c r="H12" i="6"/>
  <c r="H13" i="6"/>
  <c r="C14" i="6"/>
  <c r="H13" i="8"/>
  <c r="H71" i="4"/>
  <c r="H72" i="4"/>
  <c r="H73" i="4"/>
  <c r="H74" i="4"/>
  <c r="H75" i="4"/>
  <c r="H76" i="4"/>
  <c r="H77" i="4"/>
  <c r="H78" i="4"/>
  <c r="H60" i="4"/>
  <c r="H61" i="4"/>
  <c r="H62" i="4"/>
  <c r="H63" i="4"/>
  <c r="H64" i="4"/>
  <c r="H65" i="4"/>
  <c r="H66" i="4"/>
  <c r="H67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17" i="8"/>
  <c r="H18" i="8"/>
  <c r="H11" i="8"/>
  <c r="H12" i="8"/>
  <c r="C14" i="8"/>
  <c r="H19" i="4"/>
  <c r="C28" i="4" s="1"/>
  <c r="H24" i="4"/>
  <c r="C81" i="4" l="1"/>
  <c r="H82" i="4" s="1"/>
  <c r="H83" i="4" s="1"/>
  <c r="C84" i="4" s="1"/>
  <c r="H29" i="8"/>
  <c r="H30" i="8" s="1"/>
  <c r="C31" i="8" s="1"/>
  <c r="C6" i="12" s="1"/>
  <c r="C9" i="12" s="1"/>
  <c r="C29" i="9"/>
  <c r="H30" i="9" s="1"/>
  <c r="H31" i="9" s="1"/>
  <c r="C32" i="9" s="1"/>
  <c r="C7" i="12" s="1"/>
</calcChain>
</file>

<file path=xl/sharedStrings.xml><?xml version="1.0" encoding="utf-8"?>
<sst xmlns="http://schemas.openxmlformats.org/spreadsheetml/2006/main" count="963" uniqueCount="170">
  <si>
    <t>传      真：</t>
  </si>
  <si>
    <t>序号</t>
  </si>
  <si>
    <t>单位</t>
  </si>
  <si>
    <t>数量</t>
  </si>
  <si>
    <t>单价</t>
  </si>
  <si>
    <t>总计</t>
  </si>
  <si>
    <t>小计</t>
  </si>
  <si>
    <t>合计</t>
  </si>
  <si>
    <t>服务费</t>
  </si>
  <si>
    <t xml:space="preserve">税金 </t>
  </si>
  <si>
    <t>共计</t>
  </si>
  <si>
    <t>备注：供应商可根据项目实际需求酌情增减大类、行数、列数</t>
    <phoneticPr fontId="8" type="noConversion"/>
  </si>
  <si>
    <t>分项名称</t>
  </si>
  <si>
    <t>说明（含规格尺寸、材质、工艺等）</t>
    <phoneticPr fontId="8" type="noConversion"/>
  </si>
  <si>
    <t>交通部分</t>
    <phoneticPr fontId="8" type="noConversion"/>
  </si>
  <si>
    <t>说明（含班次、时间等）</t>
    <phoneticPr fontId="8" type="noConversion"/>
  </si>
  <si>
    <t>天数</t>
    <phoneticPr fontId="8" type="noConversion"/>
  </si>
  <si>
    <t>住宿部分</t>
    <phoneticPr fontId="8" type="noConversion"/>
  </si>
  <si>
    <t>说明（含酒店名称、房型等）</t>
    <phoneticPr fontId="8" type="noConversion"/>
  </si>
  <si>
    <t>人员部分</t>
    <phoneticPr fontId="8" type="noConversion"/>
  </si>
  <si>
    <t>说明</t>
    <phoneticPr fontId="8" type="noConversion"/>
  </si>
  <si>
    <t>其他部分</t>
    <phoneticPr fontId="8" type="noConversion"/>
  </si>
  <si>
    <t>单价</t>
    <phoneticPr fontId="8" type="noConversion"/>
  </si>
  <si>
    <t xml:space="preserve">公司地址：北京市朝阳区农展馆南路13号15层1510内002 </t>
    <phoneticPr fontId="8" type="noConversion"/>
  </si>
  <si>
    <t>报价单位：康辉集团北京国际会议展览有限公司</t>
    <phoneticPr fontId="8" type="noConversion"/>
  </si>
  <si>
    <t>传      真：010-65870599</t>
    <phoneticPr fontId="8" type="noConversion"/>
  </si>
  <si>
    <t>项目名称：小桔车服新年在一起差旅项目</t>
    <phoneticPr fontId="8" type="noConversion"/>
  </si>
  <si>
    <t>项目地址：浙江杭州</t>
    <phoneticPr fontId="8" type="noConversion"/>
  </si>
  <si>
    <t>负  责 人：熊睿琳</t>
    <phoneticPr fontId="8" type="noConversion"/>
  </si>
  <si>
    <t>电      话：13082818759</t>
    <phoneticPr fontId="8" type="noConversion"/>
  </si>
  <si>
    <t>项目日期：2020年1月17、18、19日</t>
    <phoneticPr fontId="8" type="noConversion"/>
  </si>
  <si>
    <t>杭州蝶来望湖宾馆</t>
    <phoneticPr fontId="12" type="noConversion"/>
  </si>
  <si>
    <t>蝶来浙江宾馆</t>
    <phoneticPr fontId="12" type="noConversion"/>
  </si>
  <si>
    <t>杭州紫金港莎玛酒店</t>
    <phoneticPr fontId="12" type="noConversion"/>
  </si>
  <si>
    <t>杭州拱墅假日酒店</t>
    <phoneticPr fontId="12" type="noConversion"/>
  </si>
  <si>
    <t>杭州西溪谷君亭酒店</t>
    <phoneticPr fontId="12" type="noConversion"/>
  </si>
  <si>
    <t>间/晚</t>
    <phoneticPr fontId="8" type="noConversion"/>
  </si>
  <si>
    <t>1月18日入住酒店内部员工 45-53座大巴包天使用价格</t>
    <phoneticPr fontId="12" type="noConversion"/>
  </si>
  <si>
    <t>1月19日入住酒店内部员工 45-53座大巴杭州送机送站单次使用价格</t>
    <phoneticPr fontId="14" type="noConversion"/>
  </si>
  <si>
    <t>1月17日大巴机场、高铁站停车费</t>
    <phoneticPr fontId="14" type="noConversion"/>
  </si>
  <si>
    <t>1月17日45-53座大巴萧山机场和高铁站备车使用价格</t>
    <phoneticPr fontId="14" type="noConversion"/>
  </si>
  <si>
    <t>1月18日45-53座备车使用价格</t>
    <phoneticPr fontId="14" type="noConversion"/>
  </si>
  <si>
    <t>全天备车，高铁站和机场各2辆</t>
    <phoneticPr fontId="8" type="noConversion"/>
  </si>
  <si>
    <t>1月19日45-53座酒店备车使用价格</t>
    <phoneticPr fontId="14" type="noConversion"/>
  </si>
  <si>
    <t>全天备车，酒店4个片区每片区2辆</t>
    <phoneticPr fontId="8" type="noConversion"/>
  </si>
  <si>
    <t>天/辆</t>
    <phoneticPr fontId="8" type="noConversion"/>
  </si>
  <si>
    <t>机票大交通</t>
    <phoneticPr fontId="8" type="noConversion"/>
  </si>
  <si>
    <t>高铁大交通</t>
    <phoneticPr fontId="8" type="noConversion"/>
  </si>
  <si>
    <t>接机接站人员费用</t>
    <phoneticPr fontId="8" type="noConversion"/>
  </si>
  <si>
    <t>酒店工作人员费用</t>
    <phoneticPr fontId="8" type="noConversion"/>
  </si>
  <si>
    <t>现场执行工作人员费用</t>
    <phoneticPr fontId="8" type="noConversion"/>
  </si>
  <si>
    <t>人/天</t>
    <phoneticPr fontId="8" type="noConversion"/>
  </si>
  <si>
    <t>人/次</t>
    <phoneticPr fontId="8" type="noConversion"/>
  </si>
  <si>
    <t>接机牌</t>
  </si>
  <si>
    <t>车头牌</t>
  </si>
  <si>
    <t>行李牌</t>
  </si>
  <si>
    <t>签到物料</t>
    <phoneticPr fontId="12" type="noConversion"/>
  </si>
  <si>
    <t>易拉宝</t>
    <phoneticPr fontId="12" type="noConversion"/>
  </si>
  <si>
    <t>次</t>
    <phoneticPr fontId="8" type="noConversion"/>
  </si>
  <si>
    <t>KT板裱写真，机场接驳，高铁站接驳，酒店-会场接驳</t>
    <phoneticPr fontId="8" type="noConversion"/>
  </si>
  <si>
    <t>各酒店1份，会场1份</t>
    <phoneticPr fontId="8" type="noConversion"/>
  </si>
  <si>
    <t>联  系 人：侯莹</t>
    <phoneticPr fontId="8" type="noConversion"/>
  </si>
  <si>
    <t>电      话：18800069726</t>
    <phoneticPr fontId="8" type="noConversion"/>
  </si>
  <si>
    <t>电子邮箱：houying@cct.cn</t>
    <phoneticPr fontId="8" type="noConversion"/>
  </si>
  <si>
    <t>签到背景板</t>
    <phoneticPr fontId="14" type="noConversion"/>
  </si>
  <si>
    <t>大交通（含考察）</t>
    <phoneticPr fontId="14" type="noConversion"/>
  </si>
  <si>
    <t>1月16日 标间/单间（含双早）</t>
    <rPh sb="0" eb="1">
      <t>shuang'c</t>
    </rPh>
    <rPh sb="2" eb="3">
      <t>dan'zhu</t>
    </rPh>
    <phoneticPr fontId="12" type="noConversion"/>
  </si>
  <si>
    <t>1月17日 标间/单间（含双早）</t>
    <rPh sb="0" eb="1">
      <t>shuang'c</t>
    </rPh>
    <rPh sb="2" eb="3">
      <t>dan'zhu</t>
    </rPh>
    <phoneticPr fontId="12" type="noConversion"/>
  </si>
  <si>
    <t>1月18日 标间/单间（含双早）</t>
    <rPh sb="0" eb="1">
      <t>shuang'c</t>
    </rPh>
    <rPh sb="2" eb="3">
      <t>dan'zhu</t>
    </rPh>
    <phoneticPr fontId="12" type="noConversion"/>
  </si>
  <si>
    <t>杭州龙禧福朋喜来登酒店</t>
    <phoneticPr fontId="12" type="noConversion"/>
  </si>
  <si>
    <t>房间赔偿</t>
    <phoneticPr fontId="8" type="noConversion"/>
  </si>
  <si>
    <t>间</t>
    <phoneticPr fontId="8" type="noConversion"/>
  </si>
  <si>
    <t>杭州拱墅智选假日酒店</t>
    <phoneticPr fontId="8" type="noConversion"/>
  </si>
  <si>
    <t>杭州维景国际酒店</t>
  </si>
  <si>
    <t>杭州未来科技城合景木莲庄酒店</t>
    <phoneticPr fontId="8" type="noConversion"/>
  </si>
  <si>
    <t>杭州浙江大酒店</t>
    <phoneticPr fontId="8" type="noConversion"/>
  </si>
  <si>
    <t>往返</t>
    <phoneticPr fontId="8" type="noConversion"/>
  </si>
  <si>
    <t>9家酒店</t>
    <phoneticPr fontId="14" type="noConversion"/>
  </si>
  <si>
    <t>矿泉水</t>
    <phoneticPr fontId="12" type="noConversion"/>
  </si>
  <si>
    <t>各板块现场执行负责人</t>
    <phoneticPr fontId="14" type="noConversion"/>
  </si>
  <si>
    <t>超时费</t>
    <phoneticPr fontId="14" type="noConversion"/>
  </si>
  <si>
    <t>全天从萧山机场和杭州东站到酒店单次使用价格</t>
    <phoneticPr fontId="8" type="noConversion"/>
  </si>
  <si>
    <t>1月17日45-53座大巴住宿酒店-杭州车服店包车使用价格</t>
    <phoneticPr fontId="14" type="noConversion"/>
  </si>
  <si>
    <t>全天包车（按8小时，100公里计算，超出10元/公里，100元/小时）</t>
    <phoneticPr fontId="14" type="noConversion"/>
  </si>
  <si>
    <t>全天包车（按8小时，100公里计算，超出10元/公里，100元/小时）</t>
    <phoneticPr fontId="8" type="noConversion"/>
  </si>
  <si>
    <t>小时/辆</t>
    <phoneticPr fontId="8" type="noConversion"/>
  </si>
  <si>
    <t>超时费 10:30-19:30</t>
    <phoneticPr fontId="8" type="noConversion"/>
  </si>
  <si>
    <t>车服用车（汽车资产管理中心-车胜惠迪）需求，240人，5台大巴
蝶来望湖酒店-学校会场-杭州溪尚酒店-蝶来望湖酒店）晚餐后送回酒店。</t>
    <phoneticPr fontId="8" type="noConversion"/>
  </si>
  <si>
    <t>1月18日 45-53座特殊用车 超时                10:30-24:00</t>
    <phoneticPr fontId="8" type="noConversion"/>
  </si>
  <si>
    <t>1月18日 45-53座特殊用车 超时                10:30-24:00</t>
    <phoneticPr fontId="8" type="noConversion"/>
  </si>
  <si>
    <t>1月18日 45-53座特殊用车</t>
    <phoneticPr fontId="8" type="noConversion"/>
  </si>
  <si>
    <t>次/辆</t>
    <phoneticPr fontId="8" type="noConversion"/>
  </si>
  <si>
    <t>从3:00-14:00暂按一小时一班计算</t>
    <phoneticPr fontId="14" type="noConversion"/>
  </si>
  <si>
    <t>短信费</t>
    <phoneticPr fontId="8" type="noConversion"/>
  </si>
  <si>
    <t>行李牌，区分酒店</t>
    <phoneticPr fontId="8" type="noConversion"/>
  </si>
  <si>
    <t>签到桌卡</t>
    <phoneticPr fontId="8" type="noConversion"/>
  </si>
  <si>
    <t>农夫山泉</t>
    <phoneticPr fontId="8" type="noConversion"/>
  </si>
  <si>
    <t>次</t>
    <phoneticPr fontId="8" type="noConversion"/>
  </si>
  <si>
    <t>接机牌</t>
    <phoneticPr fontId="14" type="noConversion"/>
  </si>
  <si>
    <t>发光指引牌</t>
    <phoneticPr fontId="14" type="noConversion"/>
  </si>
  <si>
    <t>次</t>
    <phoneticPr fontId="8" type="noConversion"/>
  </si>
  <si>
    <t>KT板裱写真</t>
    <phoneticPr fontId="8" type="noConversion"/>
  </si>
  <si>
    <t>现场执行工作人员费用</t>
    <phoneticPr fontId="8" type="noConversion"/>
  </si>
  <si>
    <t>工作人员住宿费（含考察）</t>
    <phoneticPr fontId="14" type="noConversion"/>
  </si>
  <si>
    <t>现场执行工作人员费用</t>
    <phoneticPr fontId="8" type="noConversion"/>
  </si>
  <si>
    <t>工作人员餐费及通讯费（含考察）</t>
    <phoneticPr fontId="14" type="noConversion"/>
  </si>
  <si>
    <t>接机接站人员费用</t>
    <phoneticPr fontId="8" type="noConversion"/>
  </si>
  <si>
    <t>人/天</t>
    <phoneticPr fontId="8" type="noConversion"/>
  </si>
  <si>
    <t>考察车费</t>
    <phoneticPr fontId="8" type="noConversion"/>
  </si>
  <si>
    <t>1月17日/18日入住酒店内部员工 45-53座大巴萧山机场和高铁站单次使用价格</t>
    <phoneticPr fontId="14" type="noConversion"/>
  </si>
  <si>
    <t>1月18日九橙内部员工 45-53座大巴包天使用价格</t>
    <phoneticPr fontId="12" type="noConversion"/>
  </si>
  <si>
    <t>亚滴：大宅院-酒店，单次使用价格</t>
    <phoneticPr fontId="8" type="noConversion"/>
  </si>
  <si>
    <t>会场2辆</t>
    <phoneticPr fontId="8" type="noConversion"/>
  </si>
  <si>
    <t>83辆</t>
    <phoneticPr fontId="8" type="noConversion"/>
  </si>
  <si>
    <t>客户名称：北京嘀嘀无限科技发展有限公司--京桔105人</t>
    <phoneticPr fontId="8" type="noConversion"/>
  </si>
  <si>
    <t>8人计算</t>
    <phoneticPr fontId="8" type="noConversion"/>
  </si>
  <si>
    <t>客户名称：北京嘀嘀无限科技发展有限公司--华滴11人</t>
    <phoneticPr fontId="8" type="noConversion"/>
  </si>
  <si>
    <t>11人计算</t>
    <phoneticPr fontId="8" type="noConversion"/>
  </si>
  <si>
    <t>0人计算</t>
    <phoneticPr fontId="8" type="noConversion"/>
  </si>
  <si>
    <t>35人计算</t>
    <phoneticPr fontId="8" type="noConversion"/>
  </si>
  <si>
    <t>客户名称：北京嘀嘀无限科技发展有限公司--丰桔41人</t>
    <phoneticPr fontId="8" type="noConversion"/>
  </si>
  <si>
    <t>29人计算</t>
    <phoneticPr fontId="8" type="noConversion"/>
  </si>
  <si>
    <t>2人计算</t>
    <phoneticPr fontId="8" type="noConversion"/>
  </si>
  <si>
    <t>32人计算</t>
    <phoneticPr fontId="8" type="noConversion"/>
  </si>
  <si>
    <t>客户名称：北京嘀嘀无限科技发展有限公司--亚滴532人</t>
    <phoneticPr fontId="8" type="noConversion"/>
  </si>
  <si>
    <t>86人计算</t>
    <phoneticPr fontId="8" type="noConversion"/>
  </si>
  <si>
    <t>383人计算</t>
    <phoneticPr fontId="8" type="noConversion"/>
  </si>
  <si>
    <t>193人计算</t>
    <phoneticPr fontId="8" type="noConversion"/>
  </si>
  <si>
    <t>386人计算</t>
    <phoneticPr fontId="8" type="noConversion"/>
  </si>
  <si>
    <t>1605人计算</t>
    <phoneticPr fontId="8" type="noConversion"/>
  </si>
  <si>
    <t>杭州龙禧福朋喜来登酒店</t>
    <phoneticPr fontId="12" type="noConversion"/>
  </si>
  <si>
    <t>杭州拱墅假日酒店</t>
    <phoneticPr fontId="12" type="noConversion"/>
  </si>
  <si>
    <t>杭州紫金港莎玛酒店</t>
    <phoneticPr fontId="12" type="noConversion"/>
  </si>
  <si>
    <t>蝶来浙江宾馆</t>
    <phoneticPr fontId="12" type="noConversion"/>
  </si>
  <si>
    <t>杭州维景国际酒店</t>
    <phoneticPr fontId="8" type="noConversion"/>
  </si>
  <si>
    <t>1月18日入住酒店内部员工 45-53座大巴包天超时</t>
    <phoneticPr fontId="12" type="noConversion"/>
  </si>
  <si>
    <t>1月18日九橙内部员工 45-53座大巴包天使用价格</t>
    <phoneticPr fontId="12" type="noConversion"/>
  </si>
  <si>
    <t>京桔-住宿酒店（拱墅假日）-学校会场-杭州溪杏苑酒店-住宿酒店（拱墅假日），106人三台大巴</t>
    <phoneticPr fontId="8" type="noConversion"/>
  </si>
  <si>
    <t>1）1月17日-19日，接送机/接送站，45-53座大巴使用；            2）1月18日，入住酒店-会场45-53座大巴包车使用</t>
    <phoneticPr fontId="14" type="noConversion"/>
  </si>
  <si>
    <t>人</t>
    <phoneticPr fontId="8" type="noConversion"/>
  </si>
  <si>
    <t>1）全天萧山机场和杭州东站到酒店接；酒店到萧山机场和杭州东站；                                                                    2）全天包车（按8小时，100公里计算，超出10元/公里，100元/小时）</t>
    <phoneticPr fontId="8" type="noConversion"/>
  </si>
  <si>
    <t>1月18日九橙内部员工 45-53座大巴包天超时</t>
    <phoneticPr fontId="12" type="noConversion"/>
  </si>
  <si>
    <t>客户名称：北京嘀嘀无限科技发展有限公司 2285人</t>
    <phoneticPr fontId="8" type="noConversion"/>
  </si>
  <si>
    <t>工作时限10小时，如超时需加100元/人/天</t>
    <phoneticPr fontId="14" type="noConversion"/>
  </si>
  <si>
    <t>控房签到，物料，会务、含会务指引、会议服务、送机人员。工作时限10小时，如超时需加100元/人/天</t>
    <phoneticPr fontId="14" type="noConversion"/>
  </si>
  <si>
    <t>公司</t>
    <phoneticPr fontId="8" type="noConversion"/>
  </si>
  <si>
    <t>总金额</t>
    <phoneticPr fontId="8" type="noConversion"/>
  </si>
  <si>
    <t>序号</t>
    <phoneticPr fontId="8" type="noConversion"/>
  </si>
  <si>
    <t>车服</t>
    <phoneticPr fontId="8" type="noConversion"/>
  </si>
  <si>
    <t>京桔</t>
    <phoneticPr fontId="8" type="noConversion"/>
  </si>
  <si>
    <t>华滴</t>
    <phoneticPr fontId="8" type="noConversion"/>
  </si>
  <si>
    <t>丰桔</t>
    <phoneticPr fontId="8" type="noConversion"/>
  </si>
  <si>
    <t>一汽惠迪</t>
    <phoneticPr fontId="8" type="noConversion"/>
  </si>
  <si>
    <t>亚滴</t>
    <phoneticPr fontId="8" type="noConversion"/>
  </si>
  <si>
    <t>各板块现场执行人员</t>
    <phoneticPr fontId="14" type="noConversion"/>
  </si>
  <si>
    <t>会议物料</t>
    <phoneticPr fontId="14" type="noConversion"/>
  </si>
  <si>
    <t>签到背板、接机牌、车头牌、指引牌、行李牌、签到桌卡、矿泉水、短息提醒</t>
    <phoneticPr fontId="14" type="noConversion"/>
  </si>
  <si>
    <t>Total</t>
    <phoneticPr fontId="8" type="noConversion"/>
  </si>
  <si>
    <t>未回寄高铁票税金</t>
    <phoneticPr fontId="8" type="noConversion"/>
  </si>
  <si>
    <t>车服 服务费</t>
    <phoneticPr fontId="8" type="noConversion"/>
  </si>
  <si>
    <t>蝶来浙江宾馆</t>
    <phoneticPr fontId="8" type="noConversion"/>
  </si>
  <si>
    <t>蝶来浙江宾馆</t>
    <phoneticPr fontId="8" type="noConversion"/>
  </si>
  <si>
    <t>机票大交通</t>
    <phoneticPr fontId="8" type="noConversion"/>
  </si>
  <si>
    <t>1058人计算</t>
    <phoneticPr fontId="8" type="noConversion"/>
  </si>
  <si>
    <t>164人计算</t>
    <phoneticPr fontId="8" type="noConversion"/>
  </si>
  <si>
    <t>客户名称：北京嘀嘀无限科技发展有限公司--一汽惠迪273人</t>
    <phoneticPr fontId="8" type="noConversion"/>
  </si>
  <si>
    <t>客户名称：北京嘀嘀无限科技发展有限公司--车服1323人</t>
    <phoneticPr fontId="8" type="noConversion"/>
  </si>
  <si>
    <t xml:space="preserve"> 服务费</t>
    <phoneticPr fontId="8" type="noConversion"/>
  </si>
  <si>
    <t>JV 服务费和车胜惠迪服务费总计</t>
    <phoneticPr fontId="8" type="noConversion"/>
  </si>
  <si>
    <t>车胜惠迪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</si>
</sst>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#,##0_ "/>
    <numFmt numFmtId="178" formatCode="#,##0.00_ "/>
    <numFmt numFmtId="179" formatCode="0.000000_ "/>
    <numFmt numFmtId="180" formatCode="#,##0.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indexed="8"/>
      <name val="宋体"/>
      <family val="3"/>
      <charset val="134"/>
    </font>
    <font>
      <sz val="14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华文细黑"/>
      <family val="3"/>
      <charset val="134"/>
    </font>
    <font>
      <b/>
      <sz val="10"/>
      <color theme="1"/>
      <name val="华文细黑"/>
      <family val="3"/>
      <charset val="134"/>
    </font>
    <font>
      <b/>
      <sz val="11"/>
      <color rgb="FFFF0000"/>
      <name val="华文细黑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/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/>
    <xf numFmtId="0" fontId="9" fillId="0" borderId="0" xfId="0" applyFont="1">
      <alignment vertical="center"/>
    </xf>
    <xf numFmtId="176" fontId="15" fillId="5" borderId="2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>
      <alignment vertical="center"/>
    </xf>
    <xf numFmtId="0" fontId="16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76" fontId="15" fillId="5" borderId="2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/>
    <xf numFmtId="176" fontId="15" fillId="5" borderId="2" xfId="0" applyNumberFormat="1" applyFont="1" applyFill="1" applyBorder="1" applyAlignment="1">
      <alignment horizontal="right" vertical="center"/>
    </xf>
    <xf numFmtId="0" fontId="11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center" vertical="center" wrapText="1"/>
    </xf>
    <xf numFmtId="177" fontId="13" fillId="0" borderId="2" xfId="1" applyNumberFormat="1" applyFont="1" applyFill="1" applyBorder="1" applyAlignment="1">
      <alignment horizontal="center" vertical="center" wrapText="1"/>
    </xf>
    <xf numFmtId="177" fontId="13" fillId="0" borderId="2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177" fontId="13" fillId="0" borderId="8" xfId="1" applyNumberFormat="1" applyFont="1" applyFill="1" applyBorder="1" applyAlignment="1">
      <alignment horizontal="center" vertical="center" wrapText="1"/>
    </xf>
    <xf numFmtId="177" fontId="13" fillId="0" borderId="8" xfId="1" applyNumberFormat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6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8" fontId="19" fillId="0" borderId="2" xfId="0" applyNumberFormat="1" applyFont="1" applyBorder="1" applyAlignment="1">
      <alignment horizontal="center" vertical="center"/>
    </xf>
    <xf numFmtId="180" fontId="11" fillId="0" borderId="2" xfId="1" applyNumberFormat="1" applyFont="1" applyFill="1" applyBorder="1" applyAlignment="1">
      <alignment horizontal="center" vertical="center"/>
    </xf>
    <xf numFmtId="178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3" fontId="11" fillId="0" borderId="2" xfId="0" applyNumberFormat="1" applyFont="1" applyBorder="1" applyAlignment="1">
      <alignment horizontal="center" vertical="center"/>
    </xf>
    <xf numFmtId="0" fontId="2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76" fontId="15" fillId="5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15" fillId="5" borderId="2" xfId="0" applyNumberFormat="1" applyFont="1" applyFill="1" applyBorder="1" applyAlignment="1">
      <alignment horizontal="right" vertical="center"/>
    </xf>
    <xf numFmtId="177" fontId="11" fillId="7" borderId="2" xfId="0" applyNumberFormat="1" applyFont="1" applyFill="1" applyBorder="1" applyAlignment="1">
      <alignment horizontal="center" vertical="center" wrapText="1"/>
    </xf>
    <xf numFmtId="177" fontId="11" fillId="7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right" vertical="center"/>
    </xf>
    <xf numFmtId="0" fontId="11" fillId="7" borderId="2" xfId="1" applyFont="1" applyFill="1" applyBorder="1" applyAlignment="1">
      <alignment horizontal="center" vertical="center"/>
    </xf>
    <xf numFmtId="176" fontId="11" fillId="7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11" fillId="7" borderId="2" xfId="1" applyNumberFormat="1" applyFont="1" applyFill="1" applyBorder="1" applyAlignment="1">
      <alignment horizontal="center" vertical="center"/>
    </xf>
    <xf numFmtId="180" fontId="11" fillId="7" borderId="2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right" vertical="center"/>
    </xf>
    <xf numFmtId="40" fontId="15" fillId="5" borderId="2" xfId="0" applyNumberFormat="1" applyFont="1" applyFill="1" applyBorder="1" applyAlignment="1">
      <alignment horizontal="center" vertical="center"/>
    </xf>
    <xf numFmtId="176" fontId="15" fillId="5" borderId="2" xfId="0" applyNumberFormat="1" applyFont="1" applyFill="1" applyBorder="1" applyAlignment="1">
      <alignment horizontal="right" vertical="center"/>
    </xf>
    <xf numFmtId="9" fontId="15" fillId="5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176" fontId="22" fillId="4" borderId="2" xfId="0" applyNumberFormat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1" defaultTableStyle="TableStyleMedium9" defaultPivotStyle="PivotStyleLight16">
    <tableStyle name="表样式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86"/>
  <sheetViews>
    <sheetView showGridLines="0" tabSelected="1" topLeftCell="A16" zoomScale="80" zoomScaleNormal="80" workbookViewId="0">
      <selection activeCell="C84" sqref="C84:H84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54" style="6" bestFit="1" customWidth="1"/>
    <col min="10" max="10" width="8.875" style="6"/>
    <col min="11" max="11" width="12.625" style="6" bestFit="1" customWidth="1"/>
    <col min="12" max="114" width="8.875" style="6"/>
  </cols>
  <sheetData>
    <row r="1" spans="1:114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  <c r="K1" s="10"/>
    </row>
    <row r="2" spans="1:114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  <c r="K2" s="10"/>
    </row>
    <row r="3" spans="1:114" ht="18" customHeight="1" x14ac:dyDescent="0.15">
      <c r="A3" s="99" t="s">
        <v>142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  <c r="K3" s="11"/>
    </row>
    <row r="4" spans="1:114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</row>
    <row r="5" spans="1:114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</row>
    <row r="6" spans="1:114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</row>
    <row r="7" spans="1:114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</row>
    <row r="8" spans="1:114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</row>
    <row r="9" spans="1:114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</row>
    <row r="10" spans="1:114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</row>
    <row r="11" spans="1:114" s="31" customFormat="1" ht="24.95" customHeight="1" x14ac:dyDescent="0.35">
      <c r="A11" s="36">
        <v>1</v>
      </c>
      <c r="B11" s="36" t="s">
        <v>46</v>
      </c>
      <c r="C11" s="37" t="s">
        <v>129</v>
      </c>
      <c r="D11" s="36" t="s">
        <v>76</v>
      </c>
      <c r="E11" s="36">
        <v>1605</v>
      </c>
      <c r="F11" s="38">
        <v>2489.3875389407999</v>
      </c>
      <c r="G11" s="24">
        <v>1</v>
      </c>
      <c r="H11" s="39">
        <f>E11*F11*G11</f>
        <v>3995466.9999999837</v>
      </c>
      <c r="I11" s="33"/>
      <c r="J11" s="14"/>
      <c r="K11" s="1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</row>
    <row r="12" spans="1:114" s="31" customFormat="1" ht="24.95" customHeight="1" x14ac:dyDescent="0.35">
      <c r="A12" s="36">
        <v>2</v>
      </c>
      <c r="B12" s="36" t="s">
        <v>47</v>
      </c>
      <c r="C12" s="37" t="s">
        <v>128</v>
      </c>
      <c r="D12" s="36" t="s">
        <v>76</v>
      </c>
      <c r="E12" s="36">
        <v>386</v>
      </c>
      <c r="F12" s="38">
        <v>467.06994800000001</v>
      </c>
      <c r="G12" s="24">
        <v>1</v>
      </c>
      <c r="H12" s="39">
        <f t="shared" ref="H12:H27" si="0">E12*F12*G12</f>
        <v>180288.999928</v>
      </c>
      <c r="I12" s="33"/>
      <c r="J12" s="14"/>
      <c r="K12" s="1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</row>
    <row r="13" spans="1:114" s="31" customFormat="1" ht="24.95" customHeight="1" x14ac:dyDescent="0.35">
      <c r="A13" s="63">
        <v>3</v>
      </c>
      <c r="B13" s="63" t="s">
        <v>47</v>
      </c>
      <c r="C13" s="37" t="s">
        <v>158</v>
      </c>
      <c r="D13" s="63" t="s">
        <v>76</v>
      </c>
      <c r="E13" s="64">
        <v>0.1</v>
      </c>
      <c r="F13" s="38">
        <v>32599.5</v>
      </c>
      <c r="G13" s="24">
        <v>1</v>
      </c>
      <c r="H13" s="39">
        <f t="shared" si="0"/>
        <v>3259.9500000000003</v>
      </c>
      <c r="I13" s="33"/>
      <c r="J13" s="14"/>
      <c r="K13" s="1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</row>
    <row r="14" spans="1:114" s="26" customFormat="1" ht="49.35" customHeight="1" x14ac:dyDescent="0.3">
      <c r="A14" s="36">
        <v>4</v>
      </c>
      <c r="B14" s="21" t="s">
        <v>109</v>
      </c>
      <c r="C14" s="21" t="s">
        <v>81</v>
      </c>
      <c r="D14" s="36" t="s">
        <v>45</v>
      </c>
      <c r="E14" s="22">
        <v>79</v>
      </c>
      <c r="F14" s="23">
        <v>1000</v>
      </c>
      <c r="G14" s="24">
        <v>1</v>
      </c>
      <c r="H14" s="25">
        <f t="shared" si="0"/>
        <v>79000</v>
      </c>
      <c r="I14" s="16"/>
      <c r="J14" s="16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</row>
    <row r="15" spans="1:114" s="26" customFormat="1" ht="49.35" customHeight="1" x14ac:dyDescent="0.3">
      <c r="A15" s="63">
        <v>5</v>
      </c>
      <c r="B15" s="21" t="s">
        <v>40</v>
      </c>
      <c r="C15" s="21" t="s">
        <v>42</v>
      </c>
      <c r="D15" s="36" t="s">
        <v>45</v>
      </c>
      <c r="E15" s="22">
        <v>4</v>
      </c>
      <c r="F15" s="23">
        <v>1500</v>
      </c>
      <c r="G15" s="24">
        <v>1</v>
      </c>
      <c r="H15" s="25">
        <f t="shared" si="0"/>
        <v>6000</v>
      </c>
      <c r="I15" s="16"/>
      <c r="J15" s="16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</row>
    <row r="16" spans="1:114" s="26" customFormat="1" ht="49.35" customHeight="1" x14ac:dyDescent="0.3">
      <c r="A16" s="63">
        <v>6</v>
      </c>
      <c r="B16" s="21" t="s">
        <v>82</v>
      </c>
      <c r="C16" s="21" t="s">
        <v>84</v>
      </c>
      <c r="D16" s="36" t="s">
        <v>45</v>
      </c>
      <c r="E16" s="74">
        <v>7</v>
      </c>
      <c r="F16" s="75">
        <v>900</v>
      </c>
      <c r="G16" s="76">
        <v>1</v>
      </c>
      <c r="H16" s="77">
        <f t="shared" si="0"/>
        <v>6300</v>
      </c>
      <c r="I16" s="20"/>
      <c r="J16" s="16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</row>
    <row r="17" spans="1:114" s="26" customFormat="1" ht="40.700000000000003" customHeight="1" x14ac:dyDescent="0.3">
      <c r="A17" s="63">
        <v>7</v>
      </c>
      <c r="B17" s="21" t="s">
        <v>37</v>
      </c>
      <c r="C17" s="21" t="s">
        <v>83</v>
      </c>
      <c r="D17" s="36" t="s">
        <v>45</v>
      </c>
      <c r="E17" s="22">
        <v>57</v>
      </c>
      <c r="F17" s="23">
        <v>1500</v>
      </c>
      <c r="G17" s="24">
        <v>1</v>
      </c>
      <c r="H17" s="25">
        <f t="shared" si="0"/>
        <v>85500</v>
      </c>
      <c r="I17" s="16"/>
      <c r="J17" s="16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</row>
    <row r="18" spans="1:114" s="26" customFormat="1" ht="42.95" customHeight="1" x14ac:dyDescent="0.3">
      <c r="A18" s="63">
        <v>8</v>
      </c>
      <c r="B18" s="21" t="s">
        <v>135</v>
      </c>
      <c r="C18" s="21" t="s">
        <v>86</v>
      </c>
      <c r="D18" s="36" t="s">
        <v>45</v>
      </c>
      <c r="E18" s="22">
        <v>57</v>
      </c>
      <c r="F18" s="23">
        <v>100</v>
      </c>
      <c r="G18" s="24">
        <v>1</v>
      </c>
      <c r="H18" s="25">
        <f t="shared" si="0"/>
        <v>5700</v>
      </c>
      <c r="I18" s="20"/>
      <c r="J18" s="16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</row>
    <row r="19" spans="1:114" s="26" customFormat="1" ht="42.95" customHeight="1" x14ac:dyDescent="0.3">
      <c r="A19" s="63">
        <v>9</v>
      </c>
      <c r="B19" s="21" t="s">
        <v>136</v>
      </c>
      <c r="C19" s="21" t="s">
        <v>83</v>
      </c>
      <c r="D19" s="36" t="s">
        <v>45</v>
      </c>
      <c r="E19" s="74">
        <v>17</v>
      </c>
      <c r="F19" s="75">
        <v>900</v>
      </c>
      <c r="G19" s="76">
        <v>1</v>
      </c>
      <c r="H19" s="77">
        <f t="shared" si="0"/>
        <v>15300</v>
      </c>
      <c r="I19" s="20"/>
      <c r="J19" s="16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</row>
    <row r="20" spans="1:114" s="26" customFormat="1" ht="42.95" customHeight="1" x14ac:dyDescent="0.3">
      <c r="A20" s="63">
        <v>10</v>
      </c>
      <c r="B20" s="21" t="s">
        <v>141</v>
      </c>
      <c r="C20" s="21" t="s">
        <v>86</v>
      </c>
      <c r="D20" s="36" t="s">
        <v>45</v>
      </c>
      <c r="E20" s="22">
        <v>17</v>
      </c>
      <c r="F20" s="23">
        <v>100</v>
      </c>
      <c r="G20" s="24">
        <v>1</v>
      </c>
      <c r="H20" s="25">
        <f t="shared" si="0"/>
        <v>1700</v>
      </c>
      <c r="I20" s="20"/>
      <c r="J20" s="1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</row>
    <row r="21" spans="1:114" s="26" customFormat="1" ht="49.5" customHeight="1" x14ac:dyDescent="0.3">
      <c r="A21" s="63">
        <v>11</v>
      </c>
      <c r="B21" s="21" t="s">
        <v>88</v>
      </c>
      <c r="C21" s="27" t="s">
        <v>137</v>
      </c>
      <c r="D21" s="36" t="s">
        <v>85</v>
      </c>
      <c r="E21" s="22">
        <v>15</v>
      </c>
      <c r="F21" s="23">
        <v>100</v>
      </c>
      <c r="G21" s="24">
        <v>1</v>
      </c>
      <c r="H21" s="25">
        <f t="shared" si="0"/>
        <v>1500</v>
      </c>
      <c r="I21" s="20"/>
      <c r="J21" s="16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</row>
    <row r="22" spans="1:114" s="26" customFormat="1" ht="72" customHeight="1" x14ac:dyDescent="0.3">
      <c r="A22" s="63">
        <v>12</v>
      </c>
      <c r="B22" s="21" t="s">
        <v>89</v>
      </c>
      <c r="C22" s="27" t="s">
        <v>87</v>
      </c>
      <c r="D22" s="36" t="s">
        <v>85</v>
      </c>
      <c r="E22" s="22">
        <v>25</v>
      </c>
      <c r="F22" s="23">
        <v>100</v>
      </c>
      <c r="G22" s="24">
        <v>1</v>
      </c>
      <c r="H22" s="25">
        <f t="shared" si="0"/>
        <v>2500</v>
      </c>
      <c r="I22" s="40"/>
      <c r="J22" s="16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</row>
    <row r="23" spans="1:114" s="26" customFormat="1" ht="42.95" customHeight="1" x14ac:dyDescent="0.3">
      <c r="A23" s="63">
        <v>13</v>
      </c>
      <c r="B23" s="21" t="s">
        <v>90</v>
      </c>
      <c r="C23" s="27" t="s">
        <v>111</v>
      </c>
      <c r="D23" s="36" t="s">
        <v>91</v>
      </c>
      <c r="E23" s="22">
        <v>1</v>
      </c>
      <c r="F23" s="23">
        <v>900</v>
      </c>
      <c r="G23" s="24">
        <v>1</v>
      </c>
      <c r="H23" s="25">
        <f t="shared" si="0"/>
        <v>900</v>
      </c>
      <c r="I23" s="40"/>
      <c r="J23" s="16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</row>
    <row r="24" spans="1:114" s="26" customFormat="1" ht="42.95" customHeight="1" x14ac:dyDescent="0.3">
      <c r="A24" s="63">
        <v>14</v>
      </c>
      <c r="B24" s="21" t="s">
        <v>41</v>
      </c>
      <c r="C24" s="21" t="s">
        <v>112</v>
      </c>
      <c r="D24" s="36" t="s">
        <v>45</v>
      </c>
      <c r="E24" s="22">
        <v>2</v>
      </c>
      <c r="F24" s="23">
        <v>1500</v>
      </c>
      <c r="G24" s="24">
        <v>1</v>
      </c>
      <c r="H24" s="25">
        <f t="shared" si="0"/>
        <v>3000</v>
      </c>
      <c r="I24" s="16"/>
      <c r="J24" s="16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</row>
    <row r="25" spans="1:114" s="26" customFormat="1" ht="49.35" customHeight="1" x14ac:dyDescent="0.3">
      <c r="A25" s="63">
        <v>15</v>
      </c>
      <c r="B25" s="21" t="s">
        <v>38</v>
      </c>
      <c r="C25" s="21" t="s">
        <v>92</v>
      </c>
      <c r="D25" s="36" t="s">
        <v>45</v>
      </c>
      <c r="E25" s="22">
        <v>84</v>
      </c>
      <c r="F25" s="23">
        <v>1000</v>
      </c>
      <c r="G25" s="24">
        <v>1</v>
      </c>
      <c r="H25" s="25">
        <f t="shared" si="0"/>
        <v>84000</v>
      </c>
      <c r="I25" s="16"/>
      <c r="J25" s="16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</row>
    <row r="26" spans="1:114" s="26" customFormat="1" ht="42.95" customHeight="1" x14ac:dyDescent="0.3">
      <c r="A26" s="63">
        <v>16</v>
      </c>
      <c r="B26" s="21" t="s">
        <v>43</v>
      </c>
      <c r="C26" s="21" t="s">
        <v>44</v>
      </c>
      <c r="D26" s="36" t="s">
        <v>45</v>
      </c>
      <c r="E26" s="22">
        <v>0</v>
      </c>
      <c r="F26" s="23">
        <v>1500</v>
      </c>
      <c r="G26" s="24">
        <v>1</v>
      </c>
      <c r="H26" s="25">
        <f t="shared" si="0"/>
        <v>0</v>
      </c>
      <c r="I26" s="16"/>
      <c r="J26" s="16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</row>
    <row r="27" spans="1:114" s="26" customFormat="1" ht="35.450000000000003" customHeight="1" x14ac:dyDescent="0.3">
      <c r="A27" s="63">
        <v>17</v>
      </c>
      <c r="B27" s="21" t="s">
        <v>39</v>
      </c>
      <c r="C27" s="21" t="s">
        <v>113</v>
      </c>
      <c r="D27" s="36" t="s">
        <v>45</v>
      </c>
      <c r="E27" s="22">
        <v>83</v>
      </c>
      <c r="F27" s="23">
        <v>50</v>
      </c>
      <c r="G27" s="24">
        <v>1</v>
      </c>
      <c r="H27" s="25">
        <f t="shared" si="0"/>
        <v>4150</v>
      </c>
      <c r="I27" s="16"/>
      <c r="J27" s="16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</row>
    <row r="28" spans="1:114" s="1" customFormat="1" ht="24.95" customHeight="1" x14ac:dyDescent="0.3">
      <c r="A28" s="104" t="s">
        <v>6</v>
      </c>
      <c r="B28" s="104"/>
      <c r="C28" s="105">
        <f>SUM(H11:H27)</f>
        <v>4474565.9499279838</v>
      </c>
      <c r="D28" s="105"/>
      <c r="E28" s="105"/>
      <c r="F28" s="105"/>
      <c r="G28" s="105"/>
      <c r="H28" s="105"/>
      <c r="I28" s="16"/>
      <c r="J28" s="16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</row>
    <row r="29" spans="1:114" s="1" customFormat="1" ht="24.95" customHeight="1" x14ac:dyDescent="0.3">
      <c r="A29" s="103" t="s">
        <v>17</v>
      </c>
      <c r="B29" s="103"/>
      <c r="C29" s="103"/>
      <c r="D29" s="103"/>
      <c r="E29" s="103"/>
      <c r="F29" s="103"/>
      <c r="G29" s="103"/>
      <c r="H29" s="103"/>
      <c r="I29" s="16"/>
      <c r="J29" s="16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</row>
    <row r="30" spans="1:114" s="1" customFormat="1" ht="24.95" customHeight="1" x14ac:dyDescent="0.3">
      <c r="A30" s="7" t="s">
        <v>1</v>
      </c>
      <c r="B30" s="7" t="s">
        <v>12</v>
      </c>
      <c r="C30" s="8" t="s">
        <v>18</v>
      </c>
      <c r="D30" s="7" t="s">
        <v>2</v>
      </c>
      <c r="E30" s="7" t="s">
        <v>3</v>
      </c>
      <c r="F30" s="9" t="s">
        <v>4</v>
      </c>
      <c r="G30" s="9" t="s">
        <v>16</v>
      </c>
      <c r="H30" s="9" t="s">
        <v>5</v>
      </c>
      <c r="I30" s="16"/>
      <c r="J30" s="16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</row>
    <row r="31" spans="1:114" s="26" customFormat="1" ht="24.95" customHeight="1" x14ac:dyDescent="0.3">
      <c r="A31" s="87">
        <v>1</v>
      </c>
      <c r="B31" s="85" t="s">
        <v>130</v>
      </c>
      <c r="C31" s="35" t="s">
        <v>66</v>
      </c>
      <c r="D31" s="30" t="s">
        <v>36</v>
      </c>
      <c r="E31" s="30">
        <v>9</v>
      </c>
      <c r="F31" s="30">
        <v>450</v>
      </c>
      <c r="G31" s="30">
        <v>1</v>
      </c>
      <c r="H31" s="25">
        <f>E31*F31*G31</f>
        <v>4050</v>
      </c>
      <c r="I31" s="16"/>
      <c r="J31" s="16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</row>
    <row r="32" spans="1:114" s="26" customFormat="1" ht="24.95" customHeight="1" x14ac:dyDescent="0.3">
      <c r="A32" s="92"/>
      <c r="B32" s="91"/>
      <c r="C32" s="35" t="s">
        <v>67</v>
      </c>
      <c r="D32" s="30" t="s">
        <v>36</v>
      </c>
      <c r="E32" s="30">
        <v>190</v>
      </c>
      <c r="F32" s="30">
        <v>450</v>
      </c>
      <c r="G32" s="30">
        <v>1</v>
      </c>
      <c r="H32" s="25">
        <f>E32*F32*G32</f>
        <v>85500</v>
      </c>
      <c r="I32" s="16"/>
      <c r="J32" s="16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</row>
    <row r="33" spans="1:114" s="26" customFormat="1" ht="24.95" customHeight="1" x14ac:dyDescent="0.3">
      <c r="A33" s="88"/>
      <c r="B33" s="86"/>
      <c r="C33" s="35" t="s">
        <v>68</v>
      </c>
      <c r="D33" s="30" t="s">
        <v>36</v>
      </c>
      <c r="E33" s="30">
        <v>196</v>
      </c>
      <c r="F33" s="30">
        <v>450</v>
      </c>
      <c r="G33" s="30">
        <v>1</v>
      </c>
      <c r="H33" s="25">
        <f>E33*F33*G33</f>
        <v>88200</v>
      </c>
      <c r="I33" s="16"/>
      <c r="J33" s="16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</row>
    <row r="34" spans="1:114" s="26" customFormat="1" ht="24.95" customHeight="1" x14ac:dyDescent="0.3">
      <c r="A34" s="87">
        <v>2</v>
      </c>
      <c r="B34" s="85" t="s">
        <v>31</v>
      </c>
      <c r="C34" s="35" t="s">
        <v>67</v>
      </c>
      <c r="D34" s="30" t="s">
        <v>36</v>
      </c>
      <c r="E34" s="30">
        <v>175</v>
      </c>
      <c r="F34" s="30">
        <v>520</v>
      </c>
      <c r="G34" s="30">
        <v>1</v>
      </c>
      <c r="H34" s="25">
        <f t="shared" ref="H34:H45" si="1">E34*F34*G34</f>
        <v>91000</v>
      </c>
      <c r="I34" s="16"/>
      <c r="J34" s="16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</row>
    <row r="35" spans="1:114" s="26" customFormat="1" ht="24.95" customHeight="1" x14ac:dyDescent="0.3">
      <c r="A35" s="88"/>
      <c r="B35" s="86"/>
      <c r="C35" s="35" t="s">
        <v>68</v>
      </c>
      <c r="D35" s="30" t="s">
        <v>36</v>
      </c>
      <c r="E35" s="30">
        <v>173</v>
      </c>
      <c r="F35" s="30">
        <v>520</v>
      </c>
      <c r="G35" s="30">
        <v>1</v>
      </c>
      <c r="H35" s="25">
        <f t="shared" si="1"/>
        <v>89960</v>
      </c>
      <c r="I35" s="16"/>
      <c r="J35" s="16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</row>
    <row r="36" spans="1:114" s="26" customFormat="1" ht="24.95" customHeight="1" x14ac:dyDescent="0.3">
      <c r="A36" s="87">
        <v>3</v>
      </c>
      <c r="B36" s="85" t="s">
        <v>133</v>
      </c>
      <c r="C36" s="35" t="s">
        <v>66</v>
      </c>
      <c r="D36" s="30" t="s">
        <v>36</v>
      </c>
      <c r="E36" s="30">
        <v>12</v>
      </c>
      <c r="F36" s="30">
        <v>550</v>
      </c>
      <c r="G36" s="30">
        <v>1</v>
      </c>
      <c r="H36" s="25">
        <f t="shared" si="1"/>
        <v>6600</v>
      </c>
      <c r="I36" s="16"/>
      <c r="J36" s="16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</row>
    <row r="37" spans="1:114" s="26" customFormat="1" ht="24.95" customHeight="1" x14ac:dyDescent="0.3">
      <c r="A37" s="92"/>
      <c r="B37" s="91"/>
      <c r="C37" s="35" t="s">
        <v>67</v>
      </c>
      <c r="D37" s="30" t="s">
        <v>36</v>
      </c>
      <c r="E37" s="30">
        <v>117</v>
      </c>
      <c r="F37" s="30">
        <v>550</v>
      </c>
      <c r="G37" s="30">
        <v>1</v>
      </c>
      <c r="H37" s="25">
        <f t="shared" si="1"/>
        <v>64350</v>
      </c>
      <c r="I37" s="16"/>
      <c r="J37" s="16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</row>
    <row r="38" spans="1:114" s="26" customFormat="1" ht="24.95" customHeight="1" x14ac:dyDescent="0.3">
      <c r="A38" s="92"/>
      <c r="B38" s="91"/>
      <c r="C38" s="35" t="s">
        <v>68</v>
      </c>
      <c r="D38" s="30" t="s">
        <v>36</v>
      </c>
      <c r="E38" s="30">
        <v>116</v>
      </c>
      <c r="F38" s="30">
        <v>550</v>
      </c>
      <c r="G38" s="30">
        <v>1</v>
      </c>
      <c r="H38" s="25">
        <f t="shared" si="1"/>
        <v>63800</v>
      </c>
      <c r="I38" s="16"/>
      <c r="J38" s="16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</row>
    <row r="39" spans="1:114" s="26" customFormat="1" ht="24.95" customHeight="1" x14ac:dyDescent="0.3">
      <c r="A39" s="88"/>
      <c r="B39" s="86"/>
      <c r="C39" s="35" t="s">
        <v>70</v>
      </c>
      <c r="D39" s="30" t="s">
        <v>71</v>
      </c>
      <c r="E39" s="30">
        <v>1</v>
      </c>
      <c r="F39" s="30">
        <v>100</v>
      </c>
      <c r="G39" s="30">
        <v>1</v>
      </c>
      <c r="H39" s="25">
        <f t="shared" si="1"/>
        <v>100</v>
      </c>
      <c r="I39" s="16"/>
      <c r="J39" s="16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</row>
    <row r="40" spans="1:114" s="26" customFormat="1" ht="24.95" customHeight="1" x14ac:dyDescent="0.3">
      <c r="A40" s="87">
        <v>4</v>
      </c>
      <c r="B40" s="85" t="s">
        <v>132</v>
      </c>
      <c r="C40" s="35" t="s">
        <v>67</v>
      </c>
      <c r="D40" s="30" t="s">
        <v>36</v>
      </c>
      <c r="E40" s="30">
        <v>154</v>
      </c>
      <c r="F40" s="30">
        <v>450</v>
      </c>
      <c r="G40" s="30">
        <v>1</v>
      </c>
      <c r="H40" s="25">
        <f>E40*F40*G40</f>
        <v>69300</v>
      </c>
      <c r="I40" s="16"/>
      <c r="J40" s="16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</row>
    <row r="41" spans="1:114" s="26" customFormat="1" ht="24.95" customHeight="1" x14ac:dyDescent="0.3">
      <c r="A41" s="92"/>
      <c r="B41" s="91"/>
      <c r="C41" s="35" t="s">
        <v>68</v>
      </c>
      <c r="D41" s="30" t="s">
        <v>36</v>
      </c>
      <c r="E41" s="30">
        <v>173</v>
      </c>
      <c r="F41" s="30">
        <v>450</v>
      </c>
      <c r="G41" s="30">
        <v>1</v>
      </c>
      <c r="H41" s="25">
        <f>E41*F41*G41</f>
        <v>77850</v>
      </c>
      <c r="I41" s="16"/>
      <c r="J41" s="16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</row>
    <row r="42" spans="1:114" s="26" customFormat="1" ht="24.95" customHeight="1" x14ac:dyDescent="0.3">
      <c r="A42" s="88"/>
      <c r="B42" s="86"/>
      <c r="C42" s="35" t="s">
        <v>70</v>
      </c>
      <c r="D42" s="30" t="s">
        <v>71</v>
      </c>
      <c r="E42" s="30">
        <v>1</v>
      </c>
      <c r="F42" s="30">
        <v>100</v>
      </c>
      <c r="G42" s="30">
        <v>1</v>
      </c>
      <c r="H42" s="25">
        <f t="shared" ref="H42" si="2">E42*F42*G42</f>
        <v>100</v>
      </c>
      <c r="I42" s="16"/>
      <c r="J42" s="16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</row>
    <row r="43" spans="1:114" s="26" customFormat="1" ht="24.95" customHeight="1" x14ac:dyDescent="0.3">
      <c r="A43" s="87">
        <v>5</v>
      </c>
      <c r="B43" s="85" t="s">
        <v>131</v>
      </c>
      <c r="C43" s="35" t="s">
        <v>67</v>
      </c>
      <c r="D43" s="30" t="s">
        <v>36</v>
      </c>
      <c r="E43" s="30">
        <v>100</v>
      </c>
      <c r="F43" s="30">
        <v>430</v>
      </c>
      <c r="G43" s="30">
        <v>1</v>
      </c>
      <c r="H43" s="25">
        <f t="shared" si="1"/>
        <v>43000</v>
      </c>
      <c r="I43" s="16"/>
      <c r="J43" s="16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</row>
    <row r="44" spans="1:114" s="26" customFormat="1" ht="24.95" customHeight="1" x14ac:dyDescent="0.3">
      <c r="A44" s="88"/>
      <c r="B44" s="86"/>
      <c r="C44" s="35" t="s">
        <v>68</v>
      </c>
      <c r="D44" s="30" t="s">
        <v>36</v>
      </c>
      <c r="E44" s="30">
        <v>125</v>
      </c>
      <c r="F44" s="30">
        <v>430</v>
      </c>
      <c r="G44" s="30">
        <v>1</v>
      </c>
      <c r="H44" s="25">
        <f>E44*F44*G44</f>
        <v>53750</v>
      </c>
      <c r="I44" s="16"/>
      <c r="J44" s="16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</row>
    <row r="45" spans="1:114" s="26" customFormat="1" ht="24.95" customHeight="1" x14ac:dyDescent="0.3">
      <c r="A45" s="90">
        <v>6</v>
      </c>
      <c r="B45" s="89" t="s">
        <v>35</v>
      </c>
      <c r="C45" s="35" t="s">
        <v>66</v>
      </c>
      <c r="D45" s="30" t="s">
        <v>36</v>
      </c>
      <c r="E45" s="42">
        <v>3</v>
      </c>
      <c r="F45" s="43">
        <v>500</v>
      </c>
      <c r="G45" s="44">
        <v>1</v>
      </c>
      <c r="H45" s="25">
        <f t="shared" si="1"/>
        <v>1500</v>
      </c>
      <c r="I45" s="16"/>
      <c r="J45" s="16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</row>
    <row r="46" spans="1:114" s="26" customFormat="1" ht="24.95" customHeight="1" x14ac:dyDescent="0.3">
      <c r="A46" s="90"/>
      <c r="B46" s="89"/>
      <c r="C46" s="35" t="s">
        <v>67</v>
      </c>
      <c r="D46" s="30" t="s">
        <v>36</v>
      </c>
      <c r="E46" s="42">
        <v>77</v>
      </c>
      <c r="F46" s="43">
        <v>500</v>
      </c>
      <c r="G46" s="44">
        <v>1</v>
      </c>
      <c r="H46" s="25">
        <f t="shared" ref="H46:H48" si="3">E46*F46*G46</f>
        <v>38500</v>
      </c>
      <c r="I46" s="16"/>
      <c r="J46" s="16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</row>
    <row r="47" spans="1:114" s="26" customFormat="1" ht="24.95" customHeight="1" x14ac:dyDescent="0.3">
      <c r="A47" s="90"/>
      <c r="B47" s="89"/>
      <c r="C47" s="35" t="s">
        <v>68</v>
      </c>
      <c r="D47" s="30" t="s">
        <v>36</v>
      </c>
      <c r="E47" s="42">
        <v>90</v>
      </c>
      <c r="F47" s="43">
        <v>500</v>
      </c>
      <c r="G47" s="44">
        <v>1</v>
      </c>
      <c r="H47" s="25">
        <f t="shared" si="3"/>
        <v>45000</v>
      </c>
      <c r="I47" s="16"/>
      <c r="J47" s="1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</row>
    <row r="48" spans="1:114" s="26" customFormat="1" ht="24.95" customHeight="1" x14ac:dyDescent="0.3">
      <c r="A48" s="87">
        <v>7</v>
      </c>
      <c r="B48" s="85" t="s">
        <v>72</v>
      </c>
      <c r="C48" s="35" t="s">
        <v>67</v>
      </c>
      <c r="D48" s="30" t="s">
        <v>36</v>
      </c>
      <c r="E48" s="30">
        <v>66</v>
      </c>
      <c r="F48" s="30">
        <v>350</v>
      </c>
      <c r="G48" s="30">
        <v>1</v>
      </c>
      <c r="H48" s="25">
        <f t="shared" si="3"/>
        <v>23100</v>
      </c>
      <c r="I48" s="16"/>
      <c r="J48" s="16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</row>
    <row r="49" spans="1:114" s="26" customFormat="1" ht="24.95" customHeight="1" x14ac:dyDescent="0.3">
      <c r="A49" s="88"/>
      <c r="B49" s="86"/>
      <c r="C49" s="35" t="s">
        <v>68</v>
      </c>
      <c r="D49" s="30" t="s">
        <v>36</v>
      </c>
      <c r="E49" s="30">
        <v>66</v>
      </c>
      <c r="F49" s="30">
        <v>350</v>
      </c>
      <c r="G49" s="30">
        <v>1</v>
      </c>
      <c r="H49" s="25">
        <f>E49*F49*G49</f>
        <v>23100</v>
      </c>
      <c r="I49" s="16"/>
      <c r="J49" s="16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</row>
    <row r="50" spans="1:114" s="26" customFormat="1" ht="24.95" customHeight="1" x14ac:dyDescent="0.3">
      <c r="A50" s="87">
        <v>8</v>
      </c>
      <c r="B50" s="85" t="s">
        <v>73</v>
      </c>
      <c r="C50" s="35" t="s">
        <v>67</v>
      </c>
      <c r="D50" s="30" t="s">
        <v>36</v>
      </c>
      <c r="E50" s="45">
        <v>91</v>
      </c>
      <c r="F50" s="46">
        <v>450</v>
      </c>
      <c r="G50" s="47">
        <v>1</v>
      </c>
      <c r="H50" s="48">
        <f>E50*F50*G50</f>
        <v>40950</v>
      </c>
      <c r="I50" s="16"/>
      <c r="J50" s="16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</row>
    <row r="51" spans="1:114" s="26" customFormat="1" ht="24.95" customHeight="1" x14ac:dyDescent="0.3">
      <c r="A51" s="88"/>
      <c r="B51" s="86"/>
      <c r="C51" s="35" t="s">
        <v>68</v>
      </c>
      <c r="D51" s="30" t="s">
        <v>36</v>
      </c>
      <c r="E51" s="45">
        <v>92</v>
      </c>
      <c r="F51" s="46">
        <v>450</v>
      </c>
      <c r="G51" s="47">
        <v>1</v>
      </c>
      <c r="H51" s="48">
        <f>E51*F51*G51</f>
        <v>41400</v>
      </c>
      <c r="I51" s="16"/>
      <c r="J51" s="16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</row>
    <row r="52" spans="1:114" s="26" customFormat="1" ht="24.95" customHeight="1" x14ac:dyDescent="0.3">
      <c r="A52" s="90">
        <v>9</v>
      </c>
      <c r="B52" s="89" t="s">
        <v>74</v>
      </c>
      <c r="C52" s="35" t="s">
        <v>66</v>
      </c>
      <c r="D52" s="30" t="s">
        <v>36</v>
      </c>
      <c r="E52" s="42">
        <v>2</v>
      </c>
      <c r="F52" s="43">
        <v>488</v>
      </c>
      <c r="G52" s="44">
        <v>1</v>
      </c>
      <c r="H52" s="25">
        <f t="shared" ref="H52:H55" si="4">E52*F52*G52</f>
        <v>976</v>
      </c>
      <c r="I52" s="16"/>
      <c r="J52" s="16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</row>
    <row r="53" spans="1:114" s="26" customFormat="1" ht="24.95" customHeight="1" x14ac:dyDescent="0.3">
      <c r="A53" s="90"/>
      <c r="B53" s="89"/>
      <c r="C53" s="35" t="s">
        <v>67</v>
      </c>
      <c r="D53" s="30" t="s">
        <v>36</v>
      </c>
      <c r="E53" s="42">
        <v>46</v>
      </c>
      <c r="F53" s="43">
        <v>488</v>
      </c>
      <c r="G53" s="44">
        <v>1</v>
      </c>
      <c r="H53" s="25">
        <f t="shared" si="4"/>
        <v>22448</v>
      </c>
      <c r="I53" s="16"/>
      <c r="J53" s="16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</row>
    <row r="54" spans="1:114" s="26" customFormat="1" ht="24.95" customHeight="1" x14ac:dyDescent="0.3">
      <c r="A54" s="90"/>
      <c r="B54" s="89"/>
      <c r="C54" s="35" t="s">
        <v>68</v>
      </c>
      <c r="D54" s="30" t="s">
        <v>36</v>
      </c>
      <c r="E54" s="42">
        <v>46</v>
      </c>
      <c r="F54" s="43">
        <v>488</v>
      </c>
      <c r="G54" s="44">
        <v>1</v>
      </c>
      <c r="H54" s="25">
        <f t="shared" si="4"/>
        <v>22448</v>
      </c>
      <c r="I54" s="16"/>
      <c r="J54" s="16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</row>
    <row r="55" spans="1:114" s="26" customFormat="1" ht="24.95" customHeight="1" x14ac:dyDescent="0.3">
      <c r="A55" s="87">
        <v>10</v>
      </c>
      <c r="B55" s="85" t="s">
        <v>75</v>
      </c>
      <c r="C55" s="35" t="s">
        <v>67</v>
      </c>
      <c r="D55" s="30" t="s">
        <v>36</v>
      </c>
      <c r="E55" s="45">
        <v>57</v>
      </c>
      <c r="F55" s="46">
        <v>500</v>
      </c>
      <c r="G55" s="47">
        <v>1</v>
      </c>
      <c r="H55" s="48">
        <f t="shared" si="4"/>
        <v>28500</v>
      </c>
      <c r="I55" s="16"/>
      <c r="J55" s="16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</row>
    <row r="56" spans="1:114" s="26" customFormat="1" ht="24.95" customHeight="1" x14ac:dyDescent="0.3">
      <c r="A56" s="88"/>
      <c r="B56" s="86"/>
      <c r="C56" s="35" t="s">
        <v>68</v>
      </c>
      <c r="D56" s="30" t="s">
        <v>36</v>
      </c>
      <c r="E56" s="45">
        <v>57</v>
      </c>
      <c r="F56" s="46">
        <v>500</v>
      </c>
      <c r="G56" s="47">
        <v>1</v>
      </c>
      <c r="H56" s="48">
        <f>E56*F56*G56</f>
        <v>28500</v>
      </c>
      <c r="I56" s="16"/>
      <c r="J56" s="16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</row>
    <row r="57" spans="1:114" s="1" customFormat="1" ht="24.95" customHeight="1" x14ac:dyDescent="0.3">
      <c r="A57" s="93" t="s">
        <v>6</v>
      </c>
      <c r="B57" s="93"/>
      <c r="C57" s="94">
        <f>SUM(H31:H56)</f>
        <v>1053982</v>
      </c>
      <c r="D57" s="94"/>
      <c r="E57" s="94"/>
      <c r="F57" s="94"/>
      <c r="G57" s="94"/>
      <c r="H57" s="94"/>
      <c r="I57" s="16"/>
      <c r="J57" s="16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</row>
    <row r="58" spans="1:114" s="1" customFormat="1" ht="24.95" customHeight="1" x14ac:dyDescent="0.3">
      <c r="A58" s="103" t="s">
        <v>19</v>
      </c>
      <c r="B58" s="103"/>
      <c r="C58" s="103"/>
      <c r="D58" s="103"/>
      <c r="E58" s="103"/>
      <c r="F58" s="103"/>
      <c r="G58" s="103"/>
      <c r="H58" s="103"/>
      <c r="I58" s="16"/>
      <c r="J58" s="16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</row>
    <row r="59" spans="1:114" s="1" customFormat="1" ht="24.95" customHeight="1" x14ac:dyDescent="0.3">
      <c r="A59" s="7" t="s">
        <v>1</v>
      </c>
      <c r="B59" s="7" t="s">
        <v>12</v>
      </c>
      <c r="C59" s="8" t="s">
        <v>20</v>
      </c>
      <c r="D59" s="7" t="s">
        <v>2</v>
      </c>
      <c r="E59" s="7" t="s">
        <v>3</v>
      </c>
      <c r="F59" s="9" t="s">
        <v>4</v>
      </c>
      <c r="G59" s="9" t="s">
        <v>16</v>
      </c>
      <c r="H59" s="9" t="s">
        <v>5</v>
      </c>
      <c r="I59" s="16"/>
      <c r="J59" s="16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</row>
    <row r="60" spans="1:114" s="26" customFormat="1" ht="24.95" customHeight="1" x14ac:dyDescent="0.3">
      <c r="A60" s="24">
        <v>1</v>
      </c>
      <c r="B60" s="24" t="s">
        <v>50</v>
      </c>
      <c r="C60" s="23" t="s">
        <v>79</v>
      </c>
      <c r="D60" s="23" t="s">
        <v>51</v>
      </c>
      <c r="E60" s="22">
        <v>19</v>
      </c>
      <c r="F60" s="23">
        <v>500</v>
      </c>
      <c r="G60" s="24">
        <v>4</v>
      </c>
      <c r="H60" s="50">
        <f>E60*F60*G60</f>
        <v>38000</v>
      </c>
      <c r="I60" s="49"/>
      <c r="J60" s="16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</row>
    <row r="61" spans="1:114" s="26" customFormat="1" ht="24.95" customHeight="1" x14ac:dyDescent="0.3">
      <c r="A61" s="24">
        <v>2</v>
      </c>
      <c r="B61" s="24" t="s">
        <v>102</v>
      </c>
      <c r="C61" s="23" t="s">
        <v>103</v>
      </c>
      <c r="D61" s="23" t="s">
        <v>51</v>
      </c>
      <c r="E61" s="22">
        <v>14</v>
      </c>
      <c r="F61" s="23">
        <v>300</v>
      </c>
      <c r="G61" s="24">
        <v>3</v>
      </c>
      <c r="H61" s="50">
        <f t="shared" ref="H61:H67" si="5">E61*F61*G61</f>
        <v>12600</v>
      </c>
      <c r="I61" s="49"/>
      <c r="J61" s="16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</row>
    <row r="62" spans="1:114" s="26" customFormat="1" ht="24.95" customHeight="1" x14ac:dyDescent="0.3">
      <c r="A62" s="24">
        <v>3</v>
      </c>
      <c r="B62" s="24" t="s">
        <v>104</v>
      </c>
      <c r="C62" s="23" t="s">
        <v>105</v>
      </c>
      <c r="D62" s="23" t="s">
        <v>51</v>
      </c>
      <c r="E62" s="22">
        <v>19</v>
      </c>
      <c r="F62" s="23">
        <v>120</v>
      </c>
      <c r="G62" s="24">
        <v>4</v>
      </c>
      <c r="H62" s="50">
        <f t="shared" si="5"/>
        <v>9120</v>
      </c>
      <c r="I62" s="49"/>
      <c r="J62" s="16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</row>
    <row r="63" spans="1:114" s="26" customFormat="1" ht="24.95" customHeight="1" x14ac:dyDescent="0.3">
      <c r="A63" s="24">
        <v>4</v>
      </c>
      <c r="B63" s="24" t="s">
        <v>102</v>
      </c>
      <c r="C63" s="23" t="s">
        <v>65</v>
      </c>
      <c r="D63" s="23" t="s">
        <v>52</v>
      </c>
      <c r="E63" s="22">
        <v>19</v>
      </c>
      <c r="F63" s="23">
        <v>1500</v>
      </c>
      <c r="G63" s="24">
        <v>1</v>
      </c>
      <c r="H63" s="50">
        <f t="shared" si="5"/>
        <v>28500</v>
      </c>
      <c r="I63" s="49"/>
      <c r="J63" s="16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</row>
    <row r="64" spans="1:114" s="26" customFormat="1" ht="24.95" customHeight="1" x14ac:dyDescent="0.3">
      <c r="A64" s="24">
        <v>5</v>
      </c>
      <c r="B64" s="24" t="s">
        <v>102</v>
      </c>
      <c r="C64" s="23" t="s">
        <v>108</v>
      </c>
      <c r="D64" s="24" t="s">
        <v>45</v>
      </c>
      <c r="E64" s="22">
        <v>3</v>
      </c>
      <c r="F64" s="23">
        <v>1500</v>
      </c>
      <c r="G64" s="24">
        <v>1</v>
      </c>
      <c r="H64" s="50">
        <f t="shared" si="5"/>
        <v>4500</v>
      </c>
      <c r="I64" s="49"/>
      <c r="J64" s="16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</row>
    <row r="65" spans="1:114" s="26" customFormat="1" ht="51.6" customHeight="1" x14ac:dyDescent="0.3">
      <c r="A65" s="24">
        <v>6</v>
      </c>
      <c r="B65" s="24" t="s">
        <v>48</v>
      </c>
      <c r="C65" s="22" t="s">
        <v>143</v>
      </c>
      <c r="D65" s="23" t="s">
        <v>51</v>
      </c>
      <c r="E65" s="22">
        <v>40</v>
      </c>
      <c r="F65" s="23">
        <v>500</v>
      </c>
      <c r="G65" s="24">
        <v>2</v>
      </c>
      <c r="H65" s="50">
        <f t="shared" si="5"/>
        <v>40000</v>
      </c>
      <c r="I65" s="49"/>
      <c r="J65" s="16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</row>
    <row r="66" spans="1:114" s="26" customFormat="1" ht="24.95" customHeight="1" x14ac:dyDescent="0.3">
      <c r="A66" s="24">
        <v>7</v>
      </c>
      <c r="B66" s="24" t="s">
        <v>106</v>
      </c>
      <c r="C66" s="23" t="s">
        <v>80</v>
      </c>
      <c r="D66" s="23" t="s">
        <v>107</v>
      </c>
      <c r="E66" s="22">
        <v>40</v>
      </c>
      <c r="F66" s="23">
        <v>100</v>
      </c>
      <c r="G66" s="24">
        <v>1</v>
      </c>
      <c r="H66" s="50">
        <f t="shared" si="5"/>
        <v>4000</v>
      </c>
      <c r="I66" s="49"/>
      <c r="J66" s="16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</row>
    <row r="67" spans="1:114" s="26" customFormat="1" ht="69" customHeight="1" x14ac:dyDescent="0.3">
      <c r="A67" s="24">
        <v>8</v>
      </c>
      <c r="B67" s="24" t="s">
        <v>49</v>
      </c>
      <c r="C67" s="22" t="s">
        <v>144</v>
      </c>
      <c r="D67" s="23" t="s">
        <v>107</v>
      </c>
      <c r="E67" s="22">
        <v>50</v>
      </c>
      <c r="F67" s="23">
        <v>600</v>
      </c>
      <c r="G67" s="24">
        <v>3</v>
      </c>
      <c r="H67" s="50">
        <f t="shared" si="5"/>
        <v>90000</v>
      </c>
      <c r="I67" s="49"/>
      <c r="J67" s="16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</row>
    <row r="68" spans="1:114" s="1" customFormat="1" ht="24.95" customHeight="1" x14ac:dyDescent="0.3">
      <c r="A68" s="93" t="s">
        <v>6</v>
      </c>
      <c r="B68" s="93"/>
      <c r="C68" s="94">
        <f>SUM(H60:H67)</f>
        <v>226720</v>
      </c>
      <c r="D68" s="94"/>
      <c r="E68" s="94"/>
      <c r="F68" s="94"/>
      <c r="G68" s="94"/>
      <c r="H68" s="94"/>
      <c r="I68" s="16"/>
      <c r="J68" s="16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</row>
    <row r="69" spans="1:114" s="1" customFormat="1" ht="24.95" customHeight="1" x14ac:dyDescent="0.3">
      <c r="A69" s="103" t="s">
        <v>21</v>
      </c>
      <c r="B69" s="103"/>
      <c r="C69" s="103"/>
      <c r="D69" s="103"/>
      <c r="E69" s="103"/>
      <c r="F69" s="103"/>
      <c r="G69" s="103"/>
      <c r="H69" s="103"/>
      <c r="I69" s="16"/>
      <c r="J69" s="16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</row>
    <row r="70" spans="1:114" s="1" customFormat="1" ht="24.95" customHeight="1" x14ac:dyDescent="0.3">
      <c r="A70" s="7" t="s">
        <v>1</v>
      </c>
      <c r="B70" s="7" t="s">
        <v>12</v>
      </c>
      <c r="C70" s="8" t="s">
        <v>13</v>
      </c>
      <c r="D70" s="7" t="s">
        <v>2</v>
      </c>
      <c r="E70" s="7" t="s">
        <v>3</v>
      </c>
      <c r="F70" s="9" t="s">
        <v>4</v>
      </c>
      <c r="G70" s="9" t="s">
        <v>16</v>
      </c>
      <c r="H70" s="9" t="s">
        <v>5</v>
      </c>
      <c r="I70" s="16"/>
      <c r="J70" s="16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</row>
    <row r="71" spans="1:114" s="26" customFormat="1" ht="24.95" customHeight="1" x14ac:dyDescent="0.3">
      <c r="A71" s="24">
        <v>1</v>
      </c>
      <c r="B71" s="21" t="s">
        <v>64</v>
      </c>
      <c r="C71" s="21" t="s">
        <v>77</v>
      </c>
      <c r="D71" s="23" t="s">
        <v>58</v>
      </c>
      <c r="E71" s="23">
        <v>9</v>
      </c>
      <c r="F71" s="23">
        <v>4000</v>
      </c>
      <c r="G71" s="24">
        <v>1</v>
      </c>
      <c r="H71" s="50">
        <f t="shared" ref="H71:H78" si="6">E71*F71*G71</f>
        <v>36000</v>
      </c>
      <c r="I71" s="49"/>
      <c r="J71" s="16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</row>
    <row r="72" spans="1:114" s="26" customFormat="1" ht="35.25" customHeight="1" x14ac:dyDescent="0.3">
      <c r="A72" s="24">
        <v>2</v>
      </c>
      <c r="B72" s="21" t="s">
        <v>53</v>
      </c>
      <c r="C72" s="21" t="s">
        <v>101</v>
      </c>
      <c r="D72" s="23" t="s">
        <v>58</v>
      </c>
      <c r="E72" s="23">
        <v>100</v>
      </c>
      <c r="F72" s="23">
        <v>20</v>
      </c>
      <c r="G72" s="24">
        <v>1</v>
      </c>
      <c r="H72" s="50">
        <f t="shared" si="6"/>
        <v>2000</v>
      </c>
      <c r="I72" s="49"/>
      <c r="J72" s="16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</row>
    <row r="73" spans="1:114" s="26" customFormat="1" ht="24.95" customHeight="1" x14ac:dyDescent="0.3">
      <c r="A73" s="24">
        <v>3</v>
      </c>
      <c r="B73" s="21" t="s">
        <v>98</v>
      </c>
      <c r="C73" s="21" t="s">
        <v>99</v>
      </c>
      <c r="D73" s="23" t="s">
        <v>100</v>
      </c>
      <c r="E73" s="23">
        <v>55</v>
      </c>
      <c r="F73" s="23">
        <v>230</v>
      </c>
      <c r="G73" s="24">
        <v>1</v>
      </c>
      <c r="H73" s="50">
        <f t="shared" si="6"/>
        <v>12650</v>
      </c>
      <c r="I73" s="49"/>
      <c r="J73" s="16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</row>
    <row r="74" spans="1:114" s="26" customFormat="1" ht="33.950000000000003" customHeight="1" x14ac:dyDescent="0.3">
      <c r="A74" s="24">
        <v>4</v>
      </c>
      <c r="B74" s="21" t="s">
        <v>54</v>
      </c>
      <c r="C74" s="21" t="s">
        <v>59</v>
      </c>
      <c r="D74" s="23" t="s">
        <v>58</v>
      </c>
      <c r="E74" s="23">
        <v>200</v>
      </c>
      <c r="F74" s="23">
        <v>10</v>
      </c>
      <c r="G74" s="24">
        <v>1</v>
      </c>
      <c r="H74" s="50">
        <f t="shared" si="6"/>
        <v>2000</v>
      </c>
      <c r="I74" s="49"/>
      <c r="J74" s="16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</row>
    <row r="75" spans="1:114" s="26" customFormat="1" ht="24.95" customHeight="1" x14ac:dyDescent="0.3">
      <c r="A75" s="24">
        <v>5</v>
      </c>
      <c r="B75" s="21" t="s">
        <v>55</v>
      </c>
      <c r="C75" s="21" t="s">
        <v>94</v>
      </c>
      <c r="D75" s="23" t="s">
        <v>58</v>
      </c>
      <c r="E75" s="23">
        <v>2800</v>
      </c>
      <c r="F75" s="23">
        <v>4</v>
      </c>
      <c r="G75" s="24">
        <v>1</v>
      </c>
      <c r="H75" s="50">
        <f t="shared" si="6"/>
        <v>11200</v>
      </c>
      <c r="I75" s="49"/>
      <c r="J75" s="16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</row>
    <row r="76" spans="1:114" s="26" customFormat="1" ht="24.95" customHeight="1" x14ac:dyDescent="0.3">
      <c r="A76" s="24">
        <v>6</v>
      </c>
      <c r="B76" s="21" t="s">
        <v>56</v>
      </c>
      <c r="C76" s="21" t="s">
        <v>95</v>
      </c>
      <c r="D76" s="23" t="s">
        <v>58</v>
      </c>
      <c r="E76" s="23">
        <v>10</v>
      </c>
      <c r="F76" s="23">
        <v>10</v>
      </c>
      <c r="G76" s="24">
        <v>1</v>
      </c>
      <c r="H76" s="50">
        <f t="shared" si="6"/>
        <v>100</v>
      </c>
      <c r="I76" s="49"/>
      <c r="J76" s="16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</row>
    <row r="77" spans="1:114" s="26" customFormat="1" ht="24.95" customHeight="1" x14ac:dyDescent="0.3">
      <c r="A77" s="24">
        <v>7</v>
      </c>
      <c r="B77" s="24" t="s">
        <v>78</v>
      </c>
      <c r="C77" s="21" t="s">
        <v>96</v>
      </c>
      <c r="D77" s="23" t="s">
        <v>97</v>
      </c>
      <c r="E77" s="23">
        <v>5000</v>
      </c>
      <c r="F77" s="23">
        <v>1</v>
      </c>
      <c r="G77" s="24">
        <v>1</v>
      </c>
      <c r="H77" s="50">
        <f t="shared" si="6"/>
        <v>5000</v>
      </c>
      <c r="I77" s="49"/>
      <c r="J77" s="16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</row>
    <row r="78" spans="1:114" s="26" customFormat="1" ht="24.95" customHeight="1" x14ac:dyDescent="0.3">
      <c r="A78" s="24">
        <v>8</v>
      </c>
      <c r="B78" s="29" t="s">
        <v>57</v>
      </c>
      <c r="C78" s="35" t="s">
        <v>60</v>
      </c>
      <c r="D78" s="23" t="s">
        <v>97</v>
      </c>
      <c r="E78" s="30">
        <v>0</v>
      </c>
      <c r="F78" s="29">
        <v>150</v>
      </c>
      <c r="G78" s="24">
        <v>1</v>
      </c>
      <c r="H78" s="50">
        <f t="shared" si="6"/>
        <v>0</v>
      </c>
      <c r="I78" s="49"/>
      <c r="J78" s="16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</row>
    <row r="79" spans="1:114" s="26" customFormat="1" ht="24.95" customHeight="1" x14ac:dyDescent="0.3">
      <c r="A79" s="24">
        <v>9</v>
      </c>
      <c r="B79" s="29" t="s">
        <v>93</v>
      </c>
      <c r="C79" s="35"/>
      <c r="D79" s="75" t="s">
        <v>58</v>
      </c>
      <c r="E79" s="83">
        <v>368.8</v>
      </c>
      <c r="F79" s="78">
        <v>1</v>
      </c>
      <c r="G79" s="76">
        <v>1</v>
      </c>
      <c r="H79" s="79">
        <f>E79*F79*G79</f>
        <v>368.8</v>
      </c>
      <c r="I79" s="49"/>
      <c r="J79" s="16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</row>
    <row r="80" spans="1:114" s="1" customFormat="1" ht="24.95" customHeight="1" x14ac:dyDescent="0.3">
      <c r="A80" s="93" t="s">
        <v>6</v>
      </c>
      <c r="B80" s="93"/>
      <c r="C80" s="94">
        <f>SUM(H71:H79)</f>
        <v>69318.8</v>
      </c>
      <c r="D80" s="94"/>
      <c r="E80" s="94"/>
      <c r="F80" s="94"/>
      <c r="G80" s="94"/>
      <c r="H80" s="94"/>
      <c r="I80" s="16"/>
      <c r="J80" s="16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</row>
    <row r="81" spans="1:19" ht="24.95" customHeight="1" x14ac:dyDescent="0.15">
      <c r="A81" s="95" t="s">
        <v>7</v>
      </c>
      <c r="B81" s="95"/>
      <c r="C81" s="96">
        <f>C28+C80+C68+C57</f>
        <v>5824586.7499279836</v>
      </c>
      <c r="D81" s="96"/>
      <c r="E81" s="96"/>
      <c r="F81" s="96"/>
      <c r="G81" s="96"/>
      <c r="H81" s="96"/>
      <c r="L81" s="12"/>
      <c r="M81" s="12"/>
      <c r="N81" s="12"/>
      <c r="O81" s="12"/>
      <c r="P81" s="12"/>
      <c r="Q81" s="12"/>
      <c r="R81" s="12"/>
      <c r="S81" s="12"/>
    </row>
    <row r="82" spans="1:19" ht="24.95" customHeight="1" x14ac:dyDescent="0.15">
      <c r="A82" s="95" t="s">
        <v>8</v>
      </c>
      <c r="B82" s="95"/>
      <c r="C82" s="97">
        <v>0.08</v>
      </c>
      <c r="D82" s="97"/>
      <c r="E82" s="97"/>
      <c r="F82" s="97"/>
      <c r="G82" s="97"/>
      <c r="H82" s="18">
        <f>C81*C82</f>
        <v>465966.93999423872</v>
      </c>
      <c r="L82" s="12"/>
      <c r="M82" s="12"/>
      <c r="N82" s="12"/>
      <c r="O82" s="12"/>
      <c r="P82" s="12"/>
      <c r="Q82" s="12"/>
      <c r="R82" s="12"/>
      <c r="S82" s="12"/>
    </row>
    <row r="83" spans="1:19" ht="24.95" customHeight="1" x14ac:dyDescent="0.15">
      <c r="A83" s="95" t="s">
        <v>9</v>
      </c>
      <c r="B83" s="95"/>
      <c r="C83" s="97">
        <v>0.06</v>
      </c>
      <c r="D83" s="97"/>
      <c r="E83" s="97"/>
      <c r="F83" s="97"/>
      <c r="G83" s="97"/>
      <c r="H83" s="18">
        <f>(C81+H82)*C83</f>
        <v>377433.2213953333</v>
      </c>
      <c r="L83" s="12"/>
      <c r="M83" s="12"/>
      <c r="N83" s="12"/>
      <c r="O83" s="12"/>
      <c r="P83" s="12"/>
      <c r="Q83" s="12"/>
    </row>
    <row r="84" spans="1:19" ht="24.95" customHeight="1" x14ac:dyDescent="0.15">
      <c r="A84" s="95" t="s">
        <v>10</v>
      </c>
      <c r="B84" s="95"/>
      <c r="C84" s="96">
        <f>C81+H83+H82</f>
        <v>6667986.9113175552</v>
      </c>
      <c r="D84" s="96"/>
      <c r="E84" s="96"/>
      <c r="F84" s="96"/>
      <c r="G84" s="96"/>
      <c r="H84" s="96"/>
      <c r="L84" s="12"/>
      <c r="M84" s="12"/>
      <c r="N84" s="12"/>
      <c r="O84" s="12"/>
      <c r="P84" s="12"/>
      <c r="Q84" s="12"/>
    </row>
    <row r="85" spans="1:19" ht="24.95" customHeight="1" x14ac:dyDescent="0.15">
      <c r="A85" s="17" t="s">
        <v>11</v>
      </c>
    </row>
    <row r="86" spans="1:19" ht="27.75" customHeight="1" x14ac:dyDescent="0.15"/>
  </sheetData>
  <mergeCells count="53">
    <mergeCell ref="A69:H69"/>
    <mergeCell ref="D8:H8"/>
    <mergeCell ref="A28:B28"/>
    <mergeCell ref="C28:H28"/>
    <mergeCell ref="A58:H58"/>
    <mergeCell ref="A68:B68"/>
    <mergeCell ref="C68:H68"/>
    <mergeCell ref="A9:H9"/>
    <mergeCell ref="A29:H29"/>
    <mergeCell ref="A57:B57"/>
    <mergeCell ref="C57:H57"/>
    <mergeCell ref="A8:C8"/>
    <mergeCell ref="B31:B33"/>
    <mergeCell ref="A31:A33"/>
    <mergeCell ref="B40:B42"/>
    <mergeCell ref="A40:A42"/>
    <mergeCell ref="A5:C5"/>
    <mergeCell ref="D5:H5"/>
    <mergeCell ref="A6:C6"/>
    <mergeCell ref="D6:H6"/>
    <mergeCell ref="A7:C7"/>
    <mergeCell ref="D7:H7"/>
    <mergeCell ref="A1:H2"/>
    <mergeCell ref="A3:C3"/>
    <mergeCell ref="D3:H3"/>
    <mergeCell ref="A4:C4"/>
    <mergeCell ref="D4:H4"/>
    <mergeCell ref="A80:B80"/>
    <mergeCell ref="C80:H80"/>
    <mergeCell ref="A84:B84"/>
    <mergeCell ref="C84:H84"/>
    <mergeCell ref="A81:B81"/>
    <mergeCell ref="C81:H81"/>
    <mergeCell ref="A82:B82"/>
    <mergeCell ref="A83:B83"/>
    <mergeCell ref="C82:G82"/>
    <mergeCell ref="C83:G83"/>
    <mergeCell ref="B43:B44"/>
    <mergeCell ref="A43:A44"/>
    <mergeCell ref="B45:B47"/>
    <mergeCell ref="A45:A47"/>
    <mergeCell ref="A34:A35"/>
    <mergeCell ref="B34:B35"/>
    <mergeCell ref="B36:B39"/>
    <mergeCell ref="A36:A39"/>
    <mergeCell ref="B48:B49"/>
    <mergeCell ref="A48:A49"/>
    <mergeCell ref="A55:A56"/>
    <mergeCell ref="B55:B56"/>
    <mergeCell ref="B50:B51"/>
    <mergeCell ref="A50:A51"/>
    <mergeCell ref="B52:B54"/>
    <mergeCell ref="A52:A5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1"/>
  <sheetViews>
    <sheetView showGridLines="0" topLeftCell="A17" zoomScale="80" zoomScaleNormal="80" workbookViewId="0">
      <selection activeCell="C27" sqref="C27:H27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124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31" customFormat="1" ht="24.95" customHeight="1" x14ac:dyDescent="0.35">
      <c r="A11" s="36">
        <v>1</v>
      </c>
      <c r="B11" s="36" t="s">
        <v>46</v>
      </c>
      <c r="C11" s="37" t="s">
        <v>126</v>
      </c>
      <c r="D11" s="36" t="s">
        <v>76</v>
      </c>
      <c r="E11" s="36">
        <v>383</v>
      </c>
      <c r="F11" s="38">
        <v>2056.9425587466999</v>
      </c>
      <c r="G11" s="24">
        <v>1</v>
      </c>
      <c r="H11" s="39">
        <f>E11*F11*G11</f>
        <v>787808.99999998603</v>
      </c>
      <c r="I11" s="14"/>
      <c r="J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</row>
    <row r="12" spans="1:113" s="31" customFormat="1" ht="24.95" customHeight="1" x14ac:dyDescent="0.35">
      <c r="A12" s="36">
        <v>2</v>
      </c>
      <c r="B12" s="36" t="s">
        <v>47</v>
      </c>
      <c r="C12" s="37" t="s">
        <v>125</v>
      </c>
      <c r="D12" s="36" t="s">
        <v>76</v>
      </c>
      <c r="E12" s="36">
        <v>86</v>
      </c>
      <c r="F12" s="38">
        <v>701.30813899999998</v>
      </c>
      <c r="G12" s="24">
        <v>1</v>
      </c>
      <c r="H12" s="39">
        <f>E12*F12*G12</f>
        <v>60312.499953999999</v>
      </c>
      <c r="I12" s="14"/>
      <c r="J12" s="1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26" customFormat="1" ht="68.25" customHeight="1" x14ac:dyDescent="0.3">
      <c r="A13" s="36">
        <v>3</v>
      </c>
      <c r="B13" s="27" t="s">
        <v>138</v>
      </c>
      <c r="C13" s="27" t="s">
        <v>140</v>
      </c>
      <c r="D13" s="36" t="s">
        <v>139</v>
      </c>
      <c r="E13" s="22">
        <v>528</v>
      </c>
      <c r="F13" s="23">
        <v>117.0021881838</v>
      </c>
      <c r="G13" s="24">
        <v>1</v>
      </c>
      <c r="H13" s="25">
        <f>E13*F13*G13</f>
        <v>61777.155361046403</v>
      </c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26" customFormat="1" ht="42.95" customHeight="1" x14ac:dyDescent="0.3">
      <c r="A14" s="36">
        <v>4</v>
      </c>
      <c r="B14" s="21" t="s">
        <v>90</v>
      </c>
      <c r="C14" s="27" t="s">
        <v>111</v>
      </c>
      <c r="D14" s="36" t="s">
        <v>91</v>
      </c>
      <c r="E14" s="22">
        <v>1</v>
      </c>
      <c r="F14" s="23">
        <v>900</v>
      </c>
      <c r="G14" s="24">
        <v>1</v>
      </c>
      <c r="H14" s="25">
        <f t="shared" ref="H14" si="0">E14*F14*G14</f>
        <v>900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1" customFormat="1" ht="24.95" customHeight="1" x14ac:dyDescent="0.3">
      <c r="A15" s="104" t="s">
        <v>6</v>
      </c>
      <c r="B15" s="104"/>
      <c r="C15" s="105">
        <f>SUM(H11:H14)</f>
        <v>910798.65531503246</v>
      </c>
      <c r="D15" s="105"/>
      <c r="E15" s="105"/>
      <c r="F15" s="105"/>
      <c r="G15" s="105"/>
      <c r="H15" s="105"/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</row>
    <row r="16" spans="1:113" s="1" customFormat="1" ht="24.95" customHeight="1" x14ac:dyDescent="0.3">
      <c r="A16" s="103" t="s">
        <v>17</v>
      </c>
      <c r="B16" s="103"/>
      <c r="C16" s="103"/>
      <c r="D16" s="103"/>
      <c r="E16" s="103"/>
      <c r="F16" s="103"/>
      <c r="G16" s="103"/>
      <c r="H16" s="103"/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1" customFormat="1" ht="24.95" customHeight="1" x14ac:dyDescent="0.3">
      <c r="A17" s="7" t="s">
        <v>1</v>
      </c>
      <c r="B17" s="7" t="s">
        <v>12</v>
      </c>
      <c r="C17" s="8" t="s">
        <v>18</v>
      </c>
      <c r="D17" s="7" t="s">
        <v>2</v>
      </c>
      <c r="E17" s="7" t="s">
        <v>3</v>
      </c>
      <c r="F17" s="9" t="s">
        <v>4</v>
      </c>
      <c r="G17" s="9" t="s">
        <v>16</v>
      </c>
      <c r="H17" s="9" t="s">
        <v>5</v>
      </c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26" customFormat="1" ht="24.95" customHeight="1" x14ac:dyDescent="0.3">
      <c r="A18" s="87">
        <v>1</v>
      </c>
      <c r="B18" s="85" t="s">
        <v>69</v>
      </c>
      <c r="C18" s="35" t="s">
        <v>66</v>
      </c>
      <c r="D18" s="30" t="s">
        <v>36</v>
      </c>
      <c r="E18" s="30">
        <v>9</v>
      </c>
      <c r="F18" s="30">
        <v>450</v>
      </c>
      <c r="G18" s="30">
        <v>1</v>
      </c>
      <c r="H18" s="25">
        <f t="shared" ref="H18:H25" si="1">E18*F18*G18</f>
        <v>4050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26" customFormat="1" ht="24.95" customHeight="1" x14ac:dyDescent="0.3">
      <c r="A19" s="92"/>
      <c r="B19" s="91"/>
      <c r="C19" s="35" t="s">
        <v>67</v>
      </c>
      <c r="D19" s="30" t="s">
        <v>36</v>
      </c>
      <c r="E19" s="30">
        <v>190</v>
      </c>
      <c r="F19" s="30">
        <v>450</v>
      </c>
      <c r="G19" s="30">
        <v>1</v>
      </c>
      <c r="H19" s="25">
        <f t="shared" si="1"/>
        <v>85500</v>
      </c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26" customFormat="1" ht="24.95" customHeight="1" x14ac:dyDescent="0.3">
      <c r="A20" s="88"/>
      <c r="B20" s="86"/>
      <c r="C20" s="35" t="s">
        <v>68</v>
      </c>
      <c r="D20" s="30" t="s">
        <v>36</v>
      </c>
      <c r="E20" s="30">
        <v>196</v>
      </c>
      <c r="F20" s="30">
        <v>450</v>
      </c>
      <c r="G20" s="30">
        <v>1</v>
      </c>
      <c r="H20" s="25">
        <f t="shared" si="1"/>
        <v>88200</v>
      </c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26" customFormat="1" ht="24.95" customHeight="1" x14ac:dyDescent="0.3">
      <c r="A21" s="87">
        <v>2</v>
      </c>
      <c r="B21" s="85" t="s">
        <v>33</v>
      </c>
      <c r="C21" s="35" t="s">
        <v>67</v>
      </c>
      <c r="D21" s="30" t="s">
        <v>36</v>
      </c>
      <c r="E21" s="30">
        <v>1</v>
      </c>
      <c r="F21" s="30">
        <v>450</v>
      </c>
      <c r="G21" s="30">
        <v>1</v>
      </c>
      <c r="H21" s="25">
        <f t="shared" si="1"/>
        <v>450</v>
      </c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26" customFormat="1" ht="24.95" customHeight="1" x14ac:dyDescent="0.3">
      <c r="A22" s="88"/>
      <c r="B22" s="86"/>
      <c r="C22" s="35" t="s">
        <v>68</v>
      </c>
      <c r="D22" s="30" t="s">
        <v>36</v>
      </c>
      <c r="E22" s="30">
        <v>1</v>
      </c>
      <c r="F22" s="30">
        <v>450</v>
      </c>
      <c r="G22" s="30">
        <v>1</v>
      </c>
      <c r="H22" s="25">
        <f t="shared" si="1"/>
        <v>450</v>
      </c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26" customFormat="1" ht="24.95" customHeight="1" x14ac:dyDescent="0.3">
      <c r="A23" s="87">
        <v>3</v>
      </c>
      <c r="B23" s="85" t="s">
        <v>34</v>
      </c>
      <c r="C23" s="35" t="s">
        <v>67</v>
      </c>
      <c r="D23" s="30" t="s">
        <v>36</v>
      </c>
      <c r="E23" s="30">
        <v>42</v>
      </c>
      <c r="F23" s="30">
        <v>430</v>
      </c>
      <c r="G23" s="30">
        <v>1</v>
      </c>
      <c r="H23" s="25">
        <f t="shared" si="1"/>
        <v>18060</v>
      </c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26" customFormat="1" ht="24.95" customHeight="1" x14ac:dyDescent="0.3">
      <c r="A24" s="88"/>
      <c r="B24" s="86"/>
      <c r="C24" s="35" t="s">
        <v>68</v>
      </c>
      <c r="D24" s="30" t="s">
        <v>36</v>
      </c>
      <c r="E24" s="30">
        <v>67</v>
      </c>
      <c r="F24" s="30">
        <v>430</v>
      </c>
      <c r="G24" s="30">
        <v>1</v>
      </c>
      <c r="H24" s="25">
        <f t="shared" si="1"/>
        <v>28810</v>
      </c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s="26" customFormat="1" ht="24.95" customHeight="1" x14ac:dyDescent="0.3">
      <c r="A25" s="87">
        <v>4</v>
      </c>
      <c r="B25" s="85" t="s">
        <v>161</v>
      </c>
      <c r="C25" s="66" t="s">
        <v>67</v>
      </c>
      <c r="D25" s="30" t="s">
        <v>36</v>
      </c>
      <c r="E25" s="30">
        <v>11</v>
      </c>
      <c r="F25" s="30">
        <v>550</v>
      </c>
      <c r="G25" s="30">
        <v>1</v>
      </c>
      <c r="H25" s="25">
        <f t="shared" si="1"/>
        <v>6050</v>
      </c>
      <c r="I25" s="1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</row>
    <row r="26" spans="1:113" s="26" customFormat="1" ht="24.95" customHeight="1" x14ac:dyDescent="0.3">
      <c r="A26" s="88"/>
      <c r="B26" s="86"/>
      <c r="C26" s="66" t="s">
        <v>68</v>
      </c>
      <c r="D26" s="30" t="s">
        <v>36</v>
      </c>
      <c r="E26" s="30">
        <v>11</v>
      </c>
      <c r="F26" s="30">
        <v>550</v>
      </c>
      <c r="G26" s="30">
        <v>1</v>
      </c>
      <c r="H26" s="25">
        <f>E26*F26*G26</f>
        <v>6050</v>
      </c>
      <c r="I26" s="1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</row>
    <row r="27" spans="1:113" s="1" customFormat="1" ht="24.95" customHeight="1" x14ac:dyDescent="0.3">
      <c r="A27" s="93" t="s">
        <v>6</v>
      </c>
      <c r="B27" s="93"/>
      <c r="C27" s="94">
        <f>SUM(H18:H26)</f>
        <v>237620</v>
      </c>
      <c r="D27" s="94"/>
      <c r="E27" s="94"/>
      <c r="F27" s="94"/>
      <c r="G27" s="94"/>
      <c r="H27" s="94"/>
      <c r="I27" s="1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</row>
    <row r="28" spans="1:113" s="1" customFormat="1" ht="24.95" customHeight="1" x14ac:dyDescent="0.3">
      <c r="A28" s="103" t="s">
        <v>19</v>
      </c>
      <c r="B28" s="103"/>
      <c r="C28" s="103"/>
      <c r="D28" s="103"/>
      <c r="E28" s="103"/>
      <c r="F28" s="103"/>
      <c r="G28" s="103"/>
      <c r="H28" s="103"/>
      <c r="I28" s="1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</row>
    <row r="29" spans="1:113" s="1" customFormat="1" ht="24.95" customHeight="1" x14ac:dyDescent="0.3">
      <c r="A29" s="7" t="s">
        <v>1</v>
      </c>
      <c r="B29" s="7" t="s">
        <v>12</v>
      </c>
      <c r="C29" s="8" t="s">
        <v>20</v>
      </c>
      <c r="D29" s="7" t="s">
        <v>2</v>
      </c>
      <c r="E29" s="7" t="s">
        <v>3</v>
      </c>
      <c r="F29" s="9" t="s">
        <v>4</v>
      </c>
      <c r="G29" s="9" t="s">
        <v>16</v>
      </c>
      <c r="H29" s="9" t="s">
        <v>5</v>
      </c>
      <c r="I29" s="16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</row>
    <row r="30" spans="1:113" s="26" customFormat="1" ht="24.95" customHeight="1" x14ac:dyDescent="0.3">
      <c r="A30" s="36">
        <v>1</v>
      </c>
      <c r="B30" s="36" t="s">
        <v>50</v>
      </c>
      <c r="C30" s="23" t="s">
        <v>154</v>
      </c>
      <c r="D30" s="23" t="s">
        <v>51</v>
      </c>
      <c r="E30" s="22">
        <v>532</v>
      </c>
      <c r="F30" s="23">
        <v>99.221006564551004</v>
      </c>
      <c r="G30" s="24">
        <v>0</v>
      </c>
      <c r="H30" s="25">
        <f>E30*F30*G30</f>
        <v>0</v>
      </c>
      <c r="I30" s="1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</row>
    <row r="31" spans="1:113" s="1" customFormat="1" ht="24.95" customHeight="1" x14ac:dyDescent="0.3">
      <c r="A31" s="93" t="s">
        <v>6</v>
      </c>
      <c r="B31" s="93"/>
      <c r="C31" s="94">
        <f>SUM(H30:H30)</f>
        <v>0</v>
      </c>
      <c r="D31" s="94"/>
      <c r="E31" s="94"/>
      <c r="F31" s="94"/>
      <c r="G31" s="94"/>
      <c r="H31" s="94"/>
      <c r="I31" s="16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</row>
    <row r="32" spans="1:113" s="1" customFormat="1" ht="24.95" customHeight="1" x14ac:dyDescent="0.3">
      <c r="A32" s="103" t="s">
        <v>21</v>
      </c>
      <c r="B32" s="103"/>
      <c r="C32" s="103"/>
      <c r="D32" s="103"/>
      <c r="E32" s="103"/>
      <c r="F32" s="103"/>
      <c r="G32" s="103"/>
      <c r="H32" s="103"/>
      <c r="I32" s="16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</row>
    <row r="33" spans="1:113" s="1" customFormat="1" ht="24.95" customHeight="1" x14ac:dyDescent="0.3">
      <c r="A33" s="7" t="s">
        <v>1</v>
      </c>
      <c r="B33" s="7" t="s">
        <v>12</v>
      </c>
      <c r="C33" s="8" t="s">
        <v>13</v>
      </c>
      <c r="D33" s="7" t="s">
        <v>2</v>
      </c>
      <c r="E33" s="7" t="s">
        <v>3</v>
      </c>
      <c r="F33" s="9" t="s">
        <v>4</v>
      </c>
      <c r="G33" s="9" t="s">
        <v>16</v>
      </c>
      <c r="H33" s="9" t="s">
        <v>5</v>
      </c>
      <c r="I33" s="1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</row>
    <row r="34" spans="1:113" s="26" customFormat="1" ht="24.95" customHeight="1" x14ac:dyDescent="0.3">
      <c r="A34" s="36">
        <v>1</v>
      </c>
      <c r="B34" s="27" t="s">
        <v>155</v>
      </c>
      <c r="C34" s="21" t="s">
        <v>156</v>
      </c>
      <c r="D34" s="23" t="s">
        <v>58</v>
      </c>
      <c r="E34" s="23">
        <v>532</v>
      </c>
      <c r="F34" s="23">
        <v>30.945733041</v>
      </c>
      <c r="G34" s="28">
        <v>0</v>
      </c>
      <c r="H34" s="25">
        <f t="shared" ref="H34" si="2">E34*F34*G34</f>
        <v>0</v>
      </c>
      <c r="I34" s="16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</row>
    <row r="35" spans="1:113" s="1" customFormat="1" ht="24.95" customHeight="1" x14ac:dyDescent="0.3">
      <c r="A35" s="93" t="s">
        <v>6</v>
      </c>
      <c r="B35" s="93"/>
      <c r="C35" s="94">
        <f>SUM(H34:H34)</f>
        <v>0</v>
      </c>
      <c r="D35" s="94"/>
      <c r="E35" s="94"/>
      <c r="F35" s="94"/>
      <c r="G35" s="94"/>
      <c r="H35" s="94"/>
      <c r="I35" s="16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</row>
    <row r="36" spans="1:113" ht="24.95" customHeight="1" x14ac:dyDescent="0.15">
      <c r="A36" s="95" t="s">
        <v>7</v>
      </c>
      <c r="B36" s="95"/>
      <c r="C36" s="96">
        <f>C15+C35+C31+C27</f>
        <v>1148418.6553150325</v>
      </c>
      <c r="D36" s="96"/>
      <c r="E36" s="96"/>
      <c r="F36" s="96"/>
      <c r="G36" s="96"/>
      <c r="H36" s="96"/>
      <c r="K36" s="12"/>
      <c r="L36" s="12"/>
      <c r="M36" s="12"/>
      <c r="N36" s="12"/>
      <c r="O36" s="12"/>
      <c r="P36" s="12"/>
      <c r="Q36" s="12"/>
      <c r="R36" s="12"/>
    </row>
    <row r="37" spans="1:113" ht="24.95" customHeight="1" x14ac:dyDescent="0.15">
      <c r="A37" s="95" t="s">
        <v>8</v>
      </c>
      <c r="B37" s="95"/>
      <c r="C37" s="97">
        <v>0</v>
      </c>
      <c r="D37" s="97"/>
      <c r="E37" s="97"/>
      <c r="F37" s="97"/>
      <c r="G37" s="97"/>
      <c r="H37" s="32">
        <f>C36*C37</f>
        <v>0</v>
      </c>
      <c r="K37" s="12"/>
      <c r="L37" s="12"/>
      <c r="M37" s="12"/>
      <c r="N37" s="12"/>
      <c r="O37" s="12"/>
      <c r="P37" s="12"/>
      <c r="Q37" s="12"/>
      <c r="R37" s="12"/>
    </row>
    <row r="38" spans="1:113" ht="24.95" customHeight="1" x14ac:dyDescent="0.15">
      <c r="A38" s="95" t="s">
        <v>9</v>
      </c>
      <c r="B38" s="95"/>
      <c r="C38" s="97">
        <v>0.06</v>
      </c>
      <c r="D38" s="97"/>
      <c r="E38" s="97"/>
      <c r="F38" s="97"/>
      <c r="G38" s="97"/>
      <c r="H38" s="32">
        <f>(C36+H37)*C38</f>
        <v>68905.11931890194</v>
      </c>
      <c r="K38" s="12"/>
      <c r="L38" s="12"/>
      <c r="M38" s="12"/>
      <c r="N38" s="12"/>
      <c r="O38" s="12"/>
      <c r="P38" s="12"/>
    </row>
    <row r="39" spans="1:113" ht="24.95" customHeight="1" x14ac:dyDescent="0.15">
      <c r="A39" s="95" t="s">
        <v>10</v>
      </c>
      <c r="B39" s="95"/>
      <c r="C39" s="96">
        <f>C36+H38+H37</f>
        <v>1217323.7746339345</v>
      </c>
      <c r="D39" s="96"/>
      <c r="E39" s="96"/>
      <c r="F39" s="96"/>
      <c r="G39" s="96"/>
      <c r="H39" s="96"/>
      <c r="K39" s="12"/>
      <c r="L39" s="12"/>
      <c r="M39" s="12"/>
      <c r="N39" s="12"/>
      <c r="O39" s="12"/>
      <c r="P39" s="12"/>
    </row>
    <row r="40" spans="1:113" ht="24.95" customHeight="1" x14ac:dyDescent="0.15">
      <c r="A40" s="17" t="s">
        <v>11</v>
      </c>
    </row>
    <row r="41" spans="1:113" ht="27.75" customHeight="1" x14ac:dyDescent="0.15"/>
  </sheetData>
  <mergeCells count="41">
    <mergeCell ref="A32:H32"/>
    <mergeCell ref="A35:B35"/>
    <mergeCell ref="C35:H35"/>
    <mergeCell ref="A21:A22"/>
    <mergeCell ref="B21:B22"/>
    <mergeCell ref="B23:B24"/>
    <mergeCell ref="A23:A24"/>
    <mergeCell ref="A27:B27"/>
    <mergeCell ref="C27:H27"/>
    <mergeCell ref="A28:H28"/>
    <mergeCell ref="A31:B31"/>
    <mergeCell ref="C31:H31"/>
    <mergeCell ref="B25:B26"/>
    <mergeCell ref="A25:A26"/>
    <mergeCell ref="A38:B38"/>
    <mergeCell ref="C38:G38"/>
    <mergeCell ref="A39:B39"/>
    <mergeCell ref="C39:H39"/>
    <mergeCell ref="A36:B36"/>
    <mergeCell ref="C36:H36"/>
    <mergeCell ref="C37:G37"/>
    <mergeCell ref="A37:B37"/>
    <mergeCell ref="A9:H9"/>
    <mergeCell ref="A15:B15"/>
    <mergeCell ref="C15:H15"/>
    <mergeCell ref="A16:H16"/>
    <mergeCell ref="A18:A20"/>
    <mergeCell ref="B18:B20"/>
    <mergeCell ref="A6:C6"/>
    <mergeCell ref="D6:H6"/>
    <mergeCell ref="A7:C7"/>
    <mergeCell ref="D7:H7"/>
    <mergeCell ref="A8:C8"/>
    <mergeCell ref="D8:H8"/>
    <mergeCell ref="A5:C5"/>
    <mergeCell ref="D5:H5"/>
    <mergeCell ref="A1:H2"/>
    <mergeCell ref="A3:C3"/>
    <mergeCell ref="D3:H3"/>
    <mergeCell ref="A4:C4"/>
    <mergeCell ref="D4:H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80" zoomScaleNormal="80" workbookViewId="0">
      <selection activeCell="G22" sqref="G22"/>
    </sheetView>
  </sheetViews>
  <sheetFormatPr defaultRowHeight="13.5" x14ac:dyDescent="0.15"/>
  <cols>
    <col min="2" max="2" width="15.625" customWidth="1"/>
    <col min="3" max="3" width="17.125" customWidth="1"/>
    <col min="6" max="6" width="12" bestFit="1" customWidth="1"/>
  </cols>
  <sheetData>
    <row r="1" spans="1:3" s="51" customFormat="1" ht="20.100000000000001" customHeight="1" x14ac:dyDescent="0.15">
      <c r="A1" s="53" t="s">
        <v>147</v>
      </c>
      <c r="B1" s="53" t="s">
        <v>145</v>
      </c>
      <c r="C1" s="53" t="s">
        <v>146</v>
      </c>
    </row>
    <row r="2" spans="1:3" s="52" customFormat="1" ht="20.100000000000001" customHeight="1" x14ac:dyDescent="0.15">
      <c r="A2" s="54">
        <v>1</v>
      </c>
      <c r="B2" s="54" t="s">
        <v>148</v>
      </c>
      <c r="C2" s="55">
        <f>车服1323人!C70:H70</f>
        <v>4586556.5121930214</v>
      </c>
    </row>
    <row r="3" spans="1:3" s="52" customFormat="1" ht="20.100000000000001" customHeight="1" x14ac:dyDescent="0.15">
      <c r="A3" s="54"/>
      <c r="B3" s="54" t="s">
        <v>169</v>
      </c>
      <c r="C3" s="55">
        <f>车胜惠迪!C28:H28</f>
        <v>2500</v>
      </c>
    </row>
    <row r="4" spans="1:3" s="52" customFormat="1" ht="20.100000000000001" customHeight="1" x14ac:dyDescent="0.15">
      <c r="A4" s="54">
        <v>2</v>
      </c>
      <c r="B4" s="54" t="s">
        <v>149</v>
      </c>
      <c r="C4" s="55">
        <f>京桔105人!C34:H34</f>
        <v>108979.90354432692</v>
      </c>
    </row>
    <row r="5" spans="1:3" s="52" customFormat="1" ht="20.100000000000001" customHeight="1" x14ac:dyDescent="0.15">
      <c r="A5" s="54">
        <v>3</v>
      </c>
      <c r="B5" s="54" t="s">
        <v>150</v>
      </c>
      <c r="C5" s="55">
        <f>华滴11人!C31:H31</f>
        <v>18447.205514201905</v>
      </c>
    </row>
    <row r="6" spans="1:3" s="52" customFormat="1" ht="20.100000000000001" customHeight="1" x14ac:dyDescent="0.15">
      <c r="A6" s="54">
        <v>4</v>
      </c>
      <c r="B6" s="54" t="s">
        <v>151</v>
      </c>
      <c r="C6" s="55">
        <f>丰桔41人!C31:H31</f>
        <v>32946.485096559947</v>
      </c>
    </row>
    <row r="7" spans="1:3" s="52" customFormat="1" ht="20.100000000000001" customHeight="1" x14ac:dyDescent="0.15">
      <c r="A7" s="54">
        <v>5</v>
      </c>
      <c r="B7" s="54" t="s">
        <v>152</v>
      </c>
      <c r="C7" s="55">
        <f>一汽惠迪273人!C32:H32</f>
        <v>701233.03321661195</v>
      </c>
    </row>
    <row r="8" spans="1:3" s="52" customFormat="1" ht="20.100000000000001" customHeight="1" x14ac:dyDescent="0.15">
      <c r="A8" s="54">
        <v>6</v>
      </c>
      <c r="B8" s="54" t="s">
        <v>153</v>
      </c>
      <c r="C8" s="55">
        <f>亚滴532人!C39:H39</f>
        <v>1217323.7746339345</v>
      </c>
    </row>
    <row r="9" spans="1:3" s="52" customFormat="1" ht="20.100000000000001" customHeight="1" x14ac:dyDescent="0.15">
      <c r="B9" s="58" t="s">
        <v>157</v>
      </c>
      <c r="C9" s="57">
        <f>SUM(C2:C8)</f>
        <v>6667986.9141986575</v>
      </c>
    </row>
    <row r="10" spans="1:3" s="52" customFormat="1" ht="20.100000000000001" customHeight="1" x14ac:dyDescent="0.15"/>
    <row r="11" spans="1:3" ht="20.100000000000001" customHeight="1" x14ac:dyDescent="0.15"/>
    <row r="12" spans="1:3" ht="20.100000000000001" customHeight="1" x14ac:dyDescent="0.15"/>
    <row r="13" spans="1:3" ht="20.100000000000001" customHeight="1" x14ac:dyDescent="0.15"/>
  </sheetData>
  <phoneticPr fontId="8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72"/>
  <sheetViews>
    <sheetView showGridLines="0" zoomScale="70" zoomScaleNormal="70" workbookViewId="0">
      <selection activeCell="O7" sqref="O7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166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31" customFormat="1" ht="24.95" customHeight="1" x14ac:dyDescent="0.35">
      <c r="A11" s="36">
        <v>1</v>
      </c>
      <c r="B11" s="68" t="s">
        <v>162</v>
      </c>
      <c r="C11" s="37" t="s">
        <v>163</v>
      </c>
      <c r="D11" s="68" t="s">
        <v>76</v>
      </c>
      <c r="E11" s="68">
        <v>1058</v>
      </c>
      <c r="F11" s="38">
        <v>2546.4253308128</v>
      </c>
      <c r="G11" s="24">
        <v>1</v>
      </c>
      <c r="H11" s="39">
        <f>E11*F11*G11</f>
        <v>2694117.9999999423</v>
      </c>
      <c r="I11" s="14"/>
      <c r="J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</row>
    <row r="12" spans="1:113" s="31" customFormat="1" ht="24.95" customHeight="1" x14ac:dyDescent="0.35">
      <c r="A12" s="63">
        <v>2</v>
      </c>
      <c r="B12" s="36" t="s">
        <v>47</v>
      </c>
      <c r="C12" s="37" t="s">
        <v>127</v>
      </c>
      <c r="D12" s="36" t="s">
        <v>76</v>
      </c>
      <c r="E12" s="36">
        <v>193</v>
      </c>
      <c r="F12" s="38">
        <v>284.56476600000002</v>
      </c>
      <c r="G12" s="24">
        <v>1</v>
      </c>
      <c r="H12" s="39">
        <f t="shared" ref="H12:H17" si="0">E12*F12*G12</f>
        <v>54920.999838000003</v>
      </c>
      <c r="I12" s="14"/>
      <c r="J12" s="1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31" customFormat="1" ht="24.95" customHeight="1" x14ac:dyDescent="0.35">
      <c r="A13" s="63">
        <v>3</v>
      </c>
      <c r="B13" s="63" t="s">
        <v>47</v>
      </c>
      <c r="C13" s="37" t="s">
        <v>158</v>
      </c>
      <c r="D13" s="63" t="s">
        <v>76</v>
      </c>
      <c r="E13" s="64">
        <v>0.1</v>
      </c>
      <c r="F13" s="38">
        <v>32599.5</v>
      </c>
      <c r="G13" s="24">
        <v>1</v>
      </c>
      <c r="H13" s="39">
        <f>E13*F13*G13</f>
        <v>3259.9500000000003</v>
      </c>
      <c r="I13" s="14"/>
      <c r="J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</row>
    <row r="14" spans="1:113" s="26" customFormat="1" ht="66.75" customHeight="1" x14ac:dyDescent="0.3">
      <c r="A14" s="63">
        <v>4</v>
      </c>
      <c r="B14" s="27" t="s">
        <v>138</v>
      </c>
      <c r="C14" s="27" t="s">
        <v>140</v>
      </c>
      <c r="D14" s="36" t="s">
        <v>139</v>
      </c>
      <c r="E14" s="22">
        <v>1327</v>
      </c>
      <c r="F14" s="23">
        <v>117.0021881838</v>
      </c>
      <c r="G14" s="24">
        <v>1</v>
      </c>
      <c r="H14" s="25">
        <f>E14*F14*G14</f>
        <v>155261.90371990259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26" customFormat="1" ht="49.35" customHeight="1" x14ac:dyDescent="0.3">
      <c r="A15" s="63">
        <v>5</v>
      </c>
      <c r="B15" s="21" t="s">
        <v>82</v>
      </c>
      <c r="C15" s="21" t="s">
        <v>84</v>
      </c>
      <c r="D15" s="36" t="s">
        <v>45</v>
      </c>
      <c r="E15" s="74">
        <v>7</v>
      </c>
      <c r="F15" s="75">
        <v>900</v>
      </c>
      <c r="G15" s="76">
        <v>1</v>
      </c>
      <c r="H15" s="77">
        <f t="shared" si="0"/>
        <v>6300</v>
      </c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</row>
    <row r="16" spans="1:113" s="26" customFormat="1" ht="42.95" customHeight="1" x14ac:dyDescent="0.3">
      <c r="A16" s="63">
        <v>6</v>
      </c>
      <c r="B16" s="21" t="s">
        <v>110</v>
      </c>
      <c r="C16" s="21" t="s">
        <v>83</v>
      </c>
      <c r="D16" s="36" t="s">
        <v>45</v>
      </c>
      <c r="E16" s="74">
        <v>17</v>
      </c>
      <c r="F16" s="75">
        <v>900</v>
      </c>
      <c r="G16" s="76">
        <v>1</v>
      </c>
      <c r="H16" s="77">
        <f t="shared" si="0"/>
        <v>15300</v>
      </c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26" customFormat="1" ht="42.95" customHeight="1" x14ac:dyDescent="0.3">
      <c r="A17" s="63">
        <v>7</v>
      </c>
      <c r="B17" s="21" t="s">
        <v>141</v>
      </c>
      <c r="C17" s="21" t="s">
        <v>86</v>
      </c>
      <c r="D17" s="36" t="s">
        <v>85</v>
      </c>
      <c r="E17" s="22">
        <v>17</v>
      </c>
      <c r="F17" s="23">
        <v>100</v>
      </c>
      <c r="G17" s="24">
        <v>1</v>
      </c>
      <c r="H17" s="25">
        <f t="shared" si="0"/>
        <v>1700</v>
      </c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26" customFormat="1" ht="72" customHeight="1" x14ac:dyDescent="0.3">
      <c r="A18" s="63">
        <v>8</v>
      </c>
      <c r="B18" s="21" t="s">
        <v>88</v>
      </c>
      <c r="C18" s="27" t="s">
        <v>87</v>
      </c>
      <c r="D18" s="36" t="s">
        <v>85</v>
      </c>
      <c r="E18" s="74">
        <v>25</v>
      </c>
      <c r="F18" s="75">
        <v>100</v>
      </c>
      <c r="G18" s="76">
        <v>0</v>
      </c>
      <c r="H18" s="77">
        <f>E18*F18*G18</f>
        <v>0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1" customFormat="1" ht="24.95" customHeight="1" x14ac:dyDescent="0.3">
      <c r="A19" s="104" t="s">
        <v>6</v>
      </c>
      <c r="B19" s="104"/>
      <c r="C19" s="105">
        <f>SUM(H11:H18)</f>
        <v>2930860.8535578451</v>
      </c>
      <c r="D19" s="105"/>
      <c r="E19" s="105"/>
      <c r="F19" s="105"/>
      <c r="G19" s="105"/>
      <c r="H19" s="105"/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1" customFormat="1" ht="24.95" customHeight="1" x14ac:dyDescent="0.3">
      <c r="A20" s="103" t="s">
        <v>17</v>
      </c>
      <c r="B20" s="103"/>
      <c r="C20" s="103"/>
      <c r="D20" s="103"/>
      <c r="E20" s="103"/>
      <c r="F20" s="103"/>
      <c r="G20" s="103"/>
      <c r="H20" s="103"/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1" customFormat="1" ht="24.95" customHeight="1" x14ac:dyDescent="0.3">
      <c r="A21" s="7" t="s">
        <v>1</v>
      </c>
      <c r="B21" s="7" t="s">
        <v>12</v>
      </c>
      <c r="C21" s="8" t="s">
        <v>18</v>
      </c>
      <c r="D21" s="7" t="s">
        <v>2</v>
      </c>
      <c r="E21" s="7" t="s">
        <v>3</v>
      </c>
      <c r="F21" s="9" t="s">
        <v>4</v>
      </c>
      <c r="G21" s="9" t="s">
        <v>16</v>
      </c>
      <c r="H21" s="9" t="s">
        <v>5</v>
      </c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26" customFormat="1" ht="24.95" customHeight="1" x14ac:dyDescent="0.3">
      <c r="A22" s="87">
        <v>1</v>
      </c>
      <c r="B22" s="85" t="s">
        <v>31</v>
      </c>
      <c r="C22" s="35" t="s">
        <v>67</v>
      </c>
      <c r="D22" s="30" t="s">
        <v>36</v>
      </c>
      <c r="E22" s="30">
        <v>175</v>
      </c>
      <c r="F22" s="30">
        <v>520</v>
      </c>
      <c r="G22" s="30">
        <v>1</v>
      </c>
      <c r="H22" s="25">
        <f>E22*F22*G22</f>
        <v>91000</v>
      </c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26" customFormat="1" ht="24.95" customHeight="1" x14ac:dyDescent="0.3">
      <c r="A23" s="88"/>
      <c r="B23" s="86"/>
      <c r="C23" s="35" t="s">
        <v>68</v>
      </c>
      <c r="D23" s="30" t="s">
        <v>36</v>
      </c>
      <c r="E23" s="30">
        <v>173</v>
      </c>
      <c r="F23" s="30">
        <v>520</v>
      </c>
      <c r="G23" s="30">
        <v>1</v>
      </c>
      <c r="H23" s="25">
        <f>E23*F23*G23</f>
        <v>89960</v>
      </c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26" customFormat="1" ht="24.95" customHeight="1" x14ac:dyDescent="0.3">
      <c r="A24" s="87">
        <v>2</v>
      </c>
      <c r="B24" s="85" t="s">
        <v>32</v>
      </c>
      <c r="C24" s="35" t="s">
        <v>66</v>
      </c>
      <c r="D24" s="30" t="s">
        <v>36</v>
      </c>
      <c r="E24" s="30">
        <v>12</v>
      </c>
      <c r="F24" s="30">
        <v>550</v>
      </c>
      <c r="G24" s="30">
        <v>1</v>
      </c>
      <c r="H24" s="25">
        <f t="shared" ref="H24:H33" si="1">E24*F24*G24</f>
        <v>6600</v>
      </c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s="26" customFormat="1" ht="24.95" customHeight="1" x14ac:dyDescent="0.3">
      <c r="A25" s="92"/>
      <c r="B25" s="91"/>
      <c r="C25" s="35" t="s">
        <v>67</v>
      </c>
      <c r="D25" s="30" t="s">
        <v>36</v>
      </c>
      <c r="E25" s="30">
        <v>103</v>
      </c>
      <c r="F25" s="30">
        <v>550</v>
      </c>
      <c r="G25" s="30">
        <v>1</v>
      </c>
      <c r="H25" s="25">
        <f>E25*F25*G25</f>
        <v>56650</v>
      </c>
      <c r="I25" s="1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</row>
    <row r="26" spans="1:113" s="26" customFormat="1" ht="24.95" customHeight="1" x14ac:dyDescent="0.3">
      <c r="A26" s="92"/>
      <c r="B26" s="91"/>
      <c r="C26" s="35" t="s">
        <v>68</v>
      </c>
      <c r="D26" s="30" t="s">
        <v>36</v>
      </c>
      <c r="E26" s="30">
        <v>102</v>
      </c>
      <c r="F26" s="30">
        <v>550</v>
      </c>
      <c r="G26" s="30">
        <v>1</v>
      </c>
      <c r="H26" s="25">
        <f>E26*F26*G26</f>
        <v>56100</v>
      </c>
      <c r="I26" s="1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</row>
    <row r="27" spans="1:113" s="26" customFormat="1" ht="24.95" customHeight="1" x14ac:dyDescent="0.3">
      <c r="A27" s="88"/>
      <c r="B27" s="86"/>
      <c r="C27" s="35" t="s">
        <v>70</v>
      </c>
      <c r="D27" s="30" t="s">
        <v>71</v>
      </c>
      <c r="E27" s="30">
        <v>1</v>
      </c>
      <c r="F27" s="30">
        <v>100</v>
      </c>
      <c r="G27" s="30">
        <v>1</v>
      </c>
      <c r="H27" s="25">
        <f t="shared" si="1"/>
        <v>100</v>
      </c>
      <c r="I27" s="1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</row>
    <row r="28" spans="1:113" s="26" customFormat="1" ht="24.95" customHeight="1" x14ac:dyDescent="0.3">
      <c r="A28" s="87">
        <v>3</v>
      </c>
      <c r="B28" s="85" t="s">
        <v>33</v>
      </c>
      <c r="C28" s="35" t="s">
        <v>67</v>
      </c>
      <c r="D28" s="30" t="s">
        <v>36</v>
      </c>
      <c r="E28" s="56">
        <v>17.5</v>
      </c>
      <c r="F28" s="30">
        <v>450</v>
      </c>
      <c r="G28" s="30">
        <v>1</v>
      </c>
      <c r="H28" s="25">
        <f>E28*F28*G28</f>
        <v>7875</v>
      </c>
      <c r="I28" s="1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</row>
    <row r="29" spans="1:113" s="26" customFormat="1" ht="24.95" customHeight="1" x14ac:dyDescent="0.3">
      <c r="A29" s="92"/>
      <c r="B29" s="86"/>
      <c r="C29" s="35" t="s">
        <v>68</v>
      </c>
      <c r="D29" s="30" t="s">
        <v>36</v>
      </c>
      <c r="E29" s="56">
        <v>20.5</v>
      </c>
      <c r="F29" s="30">
        <v>450</v>
      </c>
      <c r="G29" s="30">
        <v>1</v>
      </c>
      <c r="H29" s="25">
        <f>E29*F29*G29</f>
        <v>9225</v>
      </c>
      <c r="I29" s="16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</row>
    <row r="30" spans="1:113" s="26" customFormat="1" ht="24.95" customHeight="1" x14ac:dyDescent="0.3">
      <c r="A30" s="90">
        <v>4</v>
      </c>
      <c r="B30" s="89" t="s">
        <v>35</v>
      </c>
      <c r="C30" s="35" t="s">
        <v>66</v>
      </c>
      <c r="D30" s="30" t="s">
        <v>36</v>
      </c>
      <c r="E30" s="42">
        <v>3</v>
      </c>
      <c r="F30" s="43">
        <v>500</v>
      </c>
      <c r="G30" s="44">
        <v>1</v>
      </c>
      <c r="H30" s="25">
        <f t="shared" si="1"/>
        <v>1500</v>
      </c>
      <c r="I30" s="1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</row>
    <row r="31" spans="1:113" s="26" customFormat="1" ht="24.95" customHeight="1" x14ac:dyDescent="0.3">
      <c r="A31" s="90"/>
      <c r="B31" s="89"/>
      <c r="C31" s="35" t="s">
        <v>67</v>
      </c>
      <c r="D31" s="30" t="s">
        <v>36</v>
      </c>
      <c r="E31" s="42">
        <v>77</v>
      </c>
      <c r="F31" s="43">
        <v>500</v>
      </c>
      <c r="G31" s="44">
        <v>1</v>
      </c>
      <c r="H31" s="25">
        <f t="shared" si="1"/>
        <v>38500</v>
      </c>
      <c r="I31" s="16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</row>
    <row r="32" spans="1:113" s="26" customFormat="1" ht="24.95" customHeight="1" x14ac:dyDescent="0.3">
      <c r="A32" s="90"/>
      <c r="B32" s="89"/>
      <c r="C32" s="35" t="s">
        <v>68</v>
      </c>
      <c r="D32" s="30" t="s">
        <v>36</v>
      </c>
      <c r="E32" s="42">
        <v>90</v>
      </c>
      <c r="F32" s="43">
        <v>500</v>
      </c>
      <c r="G32" s="44">
        <v>1</v>
      </c>
      <c r="H32" s="25">
        <f t="shared" si="1"/>
        <v>45000</v>
      </c>
      <c r="I32" s="16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</row>
    <row r="33" spans="1:113" s="26" customFormat="1" ht="24.95" customHeight="1" x14ac:dyDescent="0.3">
      <c r="A33" s="87">
        <v>5</v>
      </c>
      <c r="B33" s="85" t="s">
        <v>72</v>
      </c>
      <c r="C33" s="35" t="s">
        <v>67</v>
      </c>
      <c r="D33" s="30" t="s">
        <v>36</v>
      </c>
      <c r="E33" s="30">
        <v>66</v>
      </c>
      <c r="F33" s="30">
        <v>350</v>
      </c>
      <c r="G33" s="30">
        <v>1</v>
      </c>
      <c r="H33" s="25">
        <f t="shared" si="1"/>
        <v>23100</v>
      </c>
      <c r="I33" s="1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</row>
    <row r="34" spans="1:113" s="26" customFormat="1" ht="24.95" customHeight="1" x14ac:dyDescent="0.3">
      <c r="A34" s="88"/>
      <c r="B34" s="86"/>
      <c r="C34" s="35" t="s">
        <v>68</v>
      </c>
      <c r="D34" s="30" t="s">
        <v>36</v>
      </c>
      <c r="E34" s="30">
        <v>66</v>
      </c>
      <c r="F34" s="30">
        <v>350</v>
      </c>
      <c r="G34" s="30">
        <v>1</v>
      </c>
      <c r="H34" s="25">
        <f>E34*F34*G34</f>
        <v>23100</v>
      </c>
      <c r="I34" s="16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</row>
    <row r="35" spans="1:113" s="26" customFormat="1" ht="24.95" customHeight="1" x14ac:dyDescent="0.3">
      <c r="A35" s="87">
        <v>6</v>
      </c>
      <c r="B35" s="85" t="s">
        <v>134</v>
      </c>
      <c r="C35" s="35" t="s">
        <v>67</v>
      </c>
      <c r="D35" s="30" t="s">
        <v>36</v>
      </c>
      <c r="E35" s="45">
        <v>91</v>
      </c>
      <c r="F35" s="46">
        <v>450</v>
      </c>
      <c r="G35" s="47">
        <v>1</v>
      </c>
      <c r="H35" s="48">
        <f>E35*F35*G35</f>
        <v>40950</v>
      </c>
      <c r="I35" s="16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</row>
    <row r="36" spans="1:113" s="26" customFormat="1" ht="24.95" customHeight="1" x14ac:dyDescent="0.3">
      <c r="A36" s="88"/>
      <c r="B36" s="86"/>
      <c r="C36" s="35" t="s">
        <v>68</v>
      </c>
      <c r="D36" s="30" t="s">
        <v>36</v>
      </c>
      <c r="E36" s="45">
        <v>92</v>
      </c>
      <c r="F36" s="46">
        <v>450</v>
      </c>
      <c r="G36" s="47">
        <v>1</v>
      </c>
      <c r="H36" s="48">
        <f>E36*F36*G36</f>
        <v>41400</v>
      </c>
      <c r="I36" s="16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</row>
    <row r="37" spans="1:113" s="26" customFormat="1" ht="24.95" customHeight="1" x14ac:dyDescent="0.3">
      <c r="A37" s="90">
        <v>7</v>
      </c>
      <c r="B37" s="89" t="s">
        <v>74</v>
      </c>
      <c r="C37" s="35" t="s">
        <v>66</v>
      </c>
      <c r="D37" s="30" t="s">
        <v>36</v>
      </c>
      <c r="E37" s="42">
        <v>2</v>
      </c>
      <c r="F37" s="43">
        <v>488</v>
      </c>
      <c r="G37" s="44">
        <v>1</v>
      </c>
      <c r="H37" s="25">
        <f t="shared" ref="H37:H40" si="2">E37*F37*G37</f>
        <v>976</v>
      </c>
      <c r="I37" s="16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</row>
    <row r="38" spans="1:113" s="26" customFormat="1" ht="24.95" customHeight="1" x14ac:dyDescent="0.3">
      <c r="A38" s="90"/>
      <c r="B38" s="89"/>
      <c r="C38" s="35" t="s">
        <v>67</v>
      </c>
      <c r="D38" s="30" t="s">
        <v>36</v>
      </c>
      <c r="E38" s="42">
        <v>46</v>
      </c>
      <c r="F38" s="43">
        <v>488</v>
      </c>
      <c r="G38" s="44">
        <v>1</v>
      </c>
      <c r="H38" s="25">
        <f t="shared" si="2"/>
        <v>22448</v>
      </c>
      <c r="I38" s="16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</row>
    <row r="39" spans="1:113" s="26" customFormat="1" ht="24.95" customHeight="1" x14ac:dyDescent="0.3">
      <c r="A39" s="90"/>
      <c r="B39" s="89"/>
      <c r="C39" s="35" t="s">
        <v>68</v>
      </c>
      <c r="D39" s="30" t="s">
        <v>36</v>
      </c>
      <c r="E39" s="42">
        <v>46</v>
      </c>
      <c r="F39" s="43">
        <v>488</v>
      </c>
      <c r="G39" s="44">
        <v>1</v>
      </c>
      <c r="H39" s="25">
        <f t="shared" si="2"/>
        <v>22448</v>
      </c>
      <c r="I39" s="16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</row>
    <row r="40" spans="1:113" s="26" customFormat="1" ht="24.95" customHeight="1" x14ac:dyDescent="0.3">
      <c r="A40" s="87">
        <v>8</v>
      </c>
      <c r="B40" s="85" t="s">
        <v>75</v>
      </c>
      <c r="C40" s="35" t="s">
        <v>67</v>
      </c>
      <c r="D40" s="30" t="s">
        <v>36</v>
      </c>
      <c r="E40" s="45">
        <v>57</v>
      </c>
      <c r="F40" s="46">
        <v>500</v>
      </c>
      <c r="G40" s="47">
        <v>1</v>
      </c>
      <c r="H40" s="48">
        <f t="shared" si="2"/>
        <v>28500</v>
      </c>
      <c r="I40" s="16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</row>
    <row r="41" spans="1:113" s="26" customFormat="1" ht="24.95" customHeight="1" x14ac:dyDescent="0.3">
      <c r="A41" s="88"/>
      <c r="B41" s="86"/>
      <c r="C41" s="35" t="s">
        <v>68</v>
      </c>
      <c r="D41" s="30" t="s">
        <v>36</v>
      </c>
      <c r="E41" s="45">
        <v>57</v>
      </c>
      <c r="F41" s="46">
        <v>500</v>
      </c>
      <c r="G41" s="47">
        <v>1</v>
      </c>
      <c r="H41" s="48">
        <f>E41*F41*G41</f>
        <v>28500</v>
      </c>
      <c r="I41" s="16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</row>
    <row r="42" spans="1:113" s="1" customFormat="1" ht="24.95" customHeight="1" x14ac:dyDescent="0.3">
      <c r="A42" s="93" t="s">
        <v>6</v>
      </c>
      <c r="B42" s="93"/>
      <c r="C42" s="94">
        <f>SUM(H22:H41)</f>
        <v>633932</v>
      </c>
      <c r="D42" s="94"/>
      <c r="E42" s="94"/>
      <c r="F42" s="94"/>
      <c r="G42" s="94"/>
      <c r="H42" s="94"/>
      <c r="I42" s="16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</row>
    <row r="43" spans="1:113" s="1" customFormat="1" ht="24.95" customHeight="1" x14ac:dyDescent="0.3">
      <c r="A43" s="103" t="s">
        <v>19</v>
      </c>
      <c r="B43" s="103"/>
      <c r="C43" s="103"/>
      <c r="D43" s="103"/>
      <c r="E43" s="103"/>
      <c r="F43" s="103"/>
      <c r="G43" s="103"/>
      <c r="H43" s="103"/>
      <c r="I43" s="16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</row>
    <row r="44" spans="1:113" s="1" customFormat="1" ht="24.95" customHeight="1" x14ac:dyDescent="0.3">
      <c r="A44" s="7" t="s">
        <v>1</v>
      </c>
      <c r="B44" s="7" t="s">
        <v>12</v>
      </c>
      <c r="C44" s="8" t="s">
        <v>20</v>
      </c>
      <c r="D44" s="7" t="s">
        <v>2</v>
      </c>
      <c r="E44" s="7" t="s">
        <v>3</v>
      </c>
      <c r="F44" s="9" t="s">
        <v>4</v>
      </c>
      <c r="G44" s="9" t="s">
        <v>16</v>
      </c>
      <c r="H44" s="9" t="s">
        <v>5</v>
      </c>
      <c r="I44" s="16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</row>
    <row r="45" spans="1:113" s="26" customFormat="1" ht="24.95" customHeight="1" x14ac:dyDescent="0.3">
      <c r="A45" s="24">
        <v>1</v>
      </c>
      <c r="B45" s="24" t="s">
        <v>50</v>
      </c>
      <c r="C45" s="23" t="s">
        <v>79</v>
      </c>
      <c r="D45" s="23" t="s">
        <v>51</v>
      </c>
      <c r="E45" s="22">
        <v>19</v>
      </c>
      <c r="F45" s="23">
        <v>500</v>
      </c>
      <c r="G45" s="24">
        <v>4</v>
      </c>
      <c r="H45" s="50">
        <f>E45*F45*G45</f>
        <v>38000</v>
      </c>
      <c r="I45" s="16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</row>
    <row r="46" spans="1:113" s="26" customFormat="1" ht="24.95" customHeight="1" x14ac:dyDescent="0.3">
      <c r="A46" s="24">
        <v>2</v>
      </c>
      <c r="B46" s="24" t="s">
        <v>50</v>
      </c>
      <c r="C46" s="23" t="s">
        <v>103</v>
      </c>
      <c r="D46" s="23" t="s">
        <v>51</v>
      </c>
      <c r="E46" s="22">
        <v>14</v>
      </c>
      <c r="F46" s="23">
        <v>300</v>
      </c>
      <c r="G46" s="24">
        <v>3</v>
      </c>
      <c r="H46" s="50">
        <f t="shared" ref="H46:H52" si="3">E46*F46*G46</f>
        <v>12600</v>
      </c>
      <c r="I46" s="16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</row>
    <row r="47" spans="1:113" s="26" customFormat="1" ht="24.95" customHeight="1" x14ac:dyDescent="0.3">
      <c r="A47" s="24">
        <v>3</v>
      </c>
      <c r="B47" s="24" t="s">
        <v>50</v>
      </c>
      <c r="C47" s="23" t="s">
        <v>105</v>
      </c>
      <c r="D47" s="23" t="s">
        <v>51</v>
      </c>
      <c r="E47" s="22">
        <v>19</v>
      </c>
      <c r="F47" s="23">
        <v>120</v>
      </c>
      <c r="G47" s="24">
        <v>4</v>
      </c>
      <c r="H47" s="50">
        <f t="shared" si="3"/>
        <v>9120</v>
      </c>
      <c r="I47" s="16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</row>
    <row r="48" spans="1:113" s="26" customFormat="1" ht="24.95" customHeight="1" x14ac:dyDescent="0.3">
      <c r="A48" s="24">
        <v>4</v>
      </c>
      <c r="B48" s="24" t="s">
        <v>50</v>
      </c>
      <c r="C48" s="23" t="s">
        <v>65</v>
      </c>
      <c r="D48" s="23" t="s">
        <v>52</v>
      </c>
      <c r="E48" s="22">
        <v>19</v>
      </c>
      <c r="F48" s="23">
        <v>1500</v>
      </c>
      <c r="G48" s="24">
        <v>1</v>
      </c>
      <c r="H48" s="50">
        <f t="shared" si="3"/>
        <v>28500</v>
      </c>
      <c r="I48" s="16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</row>
    <row r="49" spans="1:113" s="26" customFormat="1" ht="24.95" customHeight="1" x14ac:dyDescent="0.3">
      <c r="A49" s="24">
        <v>5</v>
      </c>
      <c r="B49" s="24" t="s">
        <v>50</v>
      </c>
      <c r="C49" s="23" t="s">
        <v>108</v>
      </c>
      <c r="D49" s="24" t="s">
        <v>45</v>
      </c>
      <c r="E49" s="22">
        <v>3</v>
      </c>
      <c r="F49" s="23">
        <v>1500</v>
      </c>
      <c r="G49" s="24">
        <v>1</v>
      </c>
      <c r="H49" s="50">
        <f t="shared" si="3"/>
        <v>4500</v>
      </c>
      <c r="I49" s="16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</row>
    <row r="50" spans="1:113" s="26" customFormat="1" ht="24.95" customHeight="1" x14ac:dyDescent="0.3">
      <c r="A50" s="24">
        <v>6</v>
      </c>
      <c r="B50" s="24" t="s">
        <v>48</v>
      </c>
      <c r="C50" s="22" t="s">
        <v>143</v>
      </c>
      <c r="D50" s="23" t="s">
        <v>51</v>
      </c>
      <c r="E50" s="22">
        <v>40</v>
      </c>
      <c r="F50" s="23">
        <v>500</v>
      </c>
      <c r="G50" s="24">
        <v>2</v>
      </c>
      <c r="H50" s="50">
        <f t="shared" si="3"/>
        <v>40000</v>
      </c>
      <c r="I50" s="16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</row>
    <row r="51" spans="1:113" s="26" customFormat="1" ht="24.95" customHeight="1" x14ac:dyDescent="0.3">
      <c r="A51" s="24">
        <v>7</v>
      </c>
      <c r="B51" s="24" t="s">
        <v>48</v>
      </c>
      <c r="C51" s="23" t="s">
        <v>80</v>
      </c>
      <c r="D51" s="23" t="s">
        <v>51</v>
      </c>
      <c r="E51" s="22">
        <v>40</v>
      </c>
      <c r="F51" s="23">
        <v>100</v>
      </c>
      <c r="G51" s="24">
        <v>1</v>
      </c>
      <c r="H51" s="50">
        <f t="shared" si="3"/>
        <v>4000</v>
      </c>
      <c r="I51" s="16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</row>
    <row r="52" spans="1:113" s="26" customFormat="1" ht="49.5" x14ac:dyDescent="0.3">
      <c r="A52" s="24">
        <v>8</v>
      </c>
      <c r="B52" s="24" t="s">
        <v>49</v>
      </c>
      <c r="C52" s="22" t="s">
        <v>144</v>
      </c>
      <c r="D52" s="23" t="s">
        <v>51</v>
      </c>
      <c r="E52" s="22">
        <v>50</v>
      </c>
      <c r="F52" s="23">
        <v>600</v>
      </c>
      <c r="G52" s="24">
        <v>3</v>
      </c>
      <c r="H52" s="50">
        <f t="shared" si="3"/>
        <v>90000</v>
      </c>
      <c r="I52" s="16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</row>
    <row r="53" spans="1:113" s="1" customFormat="1" ht="24.95" customHeight="1" x14ac:dyDescent="0.3">
      <c r="A53" s="93" t="s">
        <v>6</v>
      </c>
      <c r="B53" s="93"/>
      <c r="C53" s="94">
        <f>SUM(H45:H52)</f>
        <v>226720</v>
      </c>
      <c r="D53" s="94"/>
      <c r="E53" s="94"/>
      <c r="F53" s="94"/>
      <c r="G53" s="94"/>
      <c r="H53" s="94"/>
      <c r="I53" s="16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</row>
    <row r="54" spans="1:113" s="1" customFormat="1" ht="24.95" customHeight="1" x14ac:dyDescent="0.3">
      <c r="A54" s="103" t="s">
        <v>21</v>
      </c>
      <c r="B54" s="103"/>
      <c r="C54" s="103"/>
      <c r="D54" s="103"/>
      <c r="E54" s="103"/>
      <c r="F54" s="103"/>
      <c r="G54" s="103"/>
      <c r="H54" s="103"/>
      <c r="I54" s="16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</row>
    <row r="55" spans="1:113" s="1" customFormat="1" ht="24.95" customHeight="1" x14ac:dyDescent="0.3">
      <c r="A55" s="7" t="s">
        <v>1</v>
      </c>
      <c r="B55" s="7" t="s">
        <v>12</v>
      </c>
      <c r="C55" s="8" t="s">
        <v>13</v>
      </c>
      <c r="D55" s="7" t="s">
        <v>2</v>
      </c>
      <c r="E55" s="7" t="s">
        <v>3</v>
      </c>
      <c r="F55" s="9" t="s">
        <v>4</v>
      </c>
      <c r="G55" s="9" t="s">
        <v>16</v>
      </c>
      <c r="H55" s="9" t="s">
        <v>5</v>
      </c>
      <c r="I55" s="16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</row>
    <row r="56" spans="1:113" s="1" customFormat="1" ht="24.95" customHeight="1" x14ac:dyDescent="0.3">
      <c r="A56" s="24">
        <v>1</v>
      </c>
      <c r="B56" s="21" t="s">
        <v>64</v>
      </c>
      <c r="C56" s="21" t="s">
        <v>77</v>
      </c>
      <c r="D56" s="23" t="s">
        <v>58</v>
      </c>
      <c r="E56" s="23">
        <v>9</v>
      </c>
      <c r="F56" s="23">
        <v>4000</v>
      </c>
      <c r="G56" s="24">
        <v>1</v>
      </c>
      <c r="H56" s="50">
        <f t="shared" ref="H56:H63" si="4">E56*F56*G56</f>
        <v>36000</v>
      </c>
      <c r="I56" s="16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</row>
    <row r="57" spans="1:113" s="1" customFormat="1" ht="24.95" customHeight="1" x14ac:dyDescent="0.3">
      <c r="A57" s="24">
        <v>2</v>
      </c>
      <c r="B57" s="21" t="s">
        <v>53</v>
      </c>
      <c r="C57" s="21" t="s">
        <v>101</v>
      </c>
      <c r="D57" s="23" t="s">
        <v>58</v>
      </c>
      <c r="E57" s="23">
        <v>100</v>
      </c>
      <c r="F57" s="23">
        <v>20</v>
      </c>
      <c r="G57" s="24">
        <v>1</v>
      </c>
      <c r="H57" s="50">
        <f t="shared" si="4"/>
        <v>2000</v>
      </c>
      <c r="I57" s="16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</row>
    <row r="58" spans="1:113" s="1" customFormat="1" ht="24.95" customHeight="1" x14ac:dyDescent="0.3">
      <c r="A58" s="24">
        <v>3</v>
      </c>
      <c r="B58" s="21" t="s">
        <v>98</v>
      </c>
      <c r="C58" s="21" t="s">
        <v>99</v>
      </c>
      <c r="D58" s="23" t="s">
        <v>58</v>
      </c>
      <c r="E58" s="23">
        <v>55</v>
      </c>
      <c r="F58" s="23">
        <v>230</v>
      </c>
      <c r="G58" s="24">
        <v>1</v>
      </c>
      <c r="H58" s="50">
        <f t="shared" si="4"/>
        <v>12650</v>
      </c>
      <c r="I58" s="16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</row>
    <row r="59" spans="1:113" s="1" customFormat="1" ht="24.95" customHeight="1" x14ac:dyDescent="0.3">
      <c r="A59" s="24">
        <v>4</v>
      </c>
      <c r="B59" s="21" t="s">
        <v>54</v>
      </c>
      <c r="C59" s="21" t="s">
        <v>59</v>
      </c>
      <c r="D59" s="23" t="s">
        <v>58</v>
      </c>
      <c r="E59" s="23">
        <v>200</v>
      </c>
      <c r="F59" s="23">
        <v>10</v>
      </c>
      <c r="G59" s="24">
        <v>1</v>
      </c>
      <c r="H59" s="50">
        <f t="shared" si="4"/>
        <v>2000</v>
      </c>
      <c r="I59" s="16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</row>
    <row r="60" spans="1:113" s="1" customFormat="1" ht="24.95" customHeight="1" x14ac:dyDescent="0.3">
      <c r="A60" s="24">
        <v>5</v>
      </c>
      <c r="B60" s="21" t="s">
        <v>55</v>
      </c>
      <c r="C60" s="21" t="s">
        <v>94</v>
      </c>
      <c r="D60" s="23" t="s">
        <v>58</v>
      </c>
      <c r="E60" s="23">
        <v>2800</v>
      </c>
      <c r="F60" s="23">
        <v>4</v>
      </c>
      <c r="G60" s="24">
        <v>1</v>
      </c>
      <c r="H60" s="50">
        <f t="shared" si="4"/>
        <v>11200</v>
      </c>
      <c r="I60" s="16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</row>
    <row r="61" spans="1:113" s="1" customFormat="1" ht="24.95" customHeight="1" x14ac:dyDescent="0.3">
      <c r="A61" s="24">
        <v>6</v>
      </c>
      <c r="B61" s="21" t="s">
        <v>56</v>
      </c>
      <c r="C61" s="21" t="s">
        <v>95</v>
      </c>
      <c r="D61" s="23" t="s">
        <v>58</v>
      </c>
      <c r="E61" s="23">
        <v>10</v>
      </c>
      <c r="F61" s="23">
        <v>10</v>
      </c>
      <c r="G61" s="24">
        <v>1</v>
      </c>
      <c r="H61" s="50">
        <f t="shared" si="4"/>
        <v>100</v>
      </c>
      <c r="I61" s="16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</row>
    <row r="62" spans="1:113" s="1" customFormat="1" ht="24.95" customHeight="1" x14ac:dyDescent="0.3">
      <c r="A62" s="24">
        <v>7</v>
      </c>
      <c r="B62" s="24" t="s">
        <v>78</v>
      </c>
      <c r="C62" s="21" t="s">
        <v>96</v>
      </c>
      <c r="D62" s="23" t="s">
        <v>58</v>
      </c>
      <c r="E62" s="23">
        <v>5000</v>
      </c>
      <c r="F62" s="23">
        <v>1</v>
      </c>
      <c r="G62" s="24">
        <v>1</v>
      </c>
      <c r="H62" s="50">
        <f t="shared" si="4"/>
        <v>5000</v>
      </c>
      <c r="I62" s="16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</row>
    <row r="63" spans="1:113" s="1" customFormat="1" ht="24.95" customHeight="1" x14ac:dyDescent="0.3">
      <c r="A63" s="24">
        <v>8</v>
      </c>
      <c r="B63" s="29" t="s">
        <v>57</v>
      </c>
      <c r="C63" s="41" t="s">
        <v>60</v>
      </c>
      <c r="D63" s="23" t="s">
        <v>58</v>
      </c>
      <c r="E63" s="30">
        <v>0</v>
      </c>
      <c r="F63" s="29">
        <v>150</v>
      </c>
      <c r="G63" s="24">
        <v>1</v>
      </c>
      <c r="H63" s="50">
        <f t="shared" si="4"/>
        <v>0</v>
      </c>
      <c r="I63" s="16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</row>
    <row r="64" spans="1:113" s="1" customFormat="1" ht="24.95" customHeight="1" x14ac:dyDescent="0.3">
      <c r="A64" s="24">
        <v>9</v>
      </c>
      <c r="B64" s="29" t="s">
        <v>93</v>
      </c>
      <c r="C64" s="41"/>
      <c r="D64" s="23" t="s">
        <v>58</v>
      </c>
      <c r="E64" s="84">
        <v>368.8</v>
      </c>
      <c r="F64" s="78">
        <v>1</v>
      </c>
      <c r="G64" s="76">
        <v>1</v>
      </c>
      <c r="H64" s="79">
        <f>E64*F64*G64</f>
        <v>368.8</v>
      </c>
      <c r="I64" s="16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</row>
    <row r="65" spans="1:113" s="1" customFormat="1" ht="24.95" customHeight="1" x14ac:dyDescent="0.3">
      <c r="A65" s="93" t="s">
        <v>6</v>
      </c>
      <c r="B65" s="93"/>
      <c r="C65" s="94">
        <f>SUM(H56:H64)</f>
        <v>69318.8</v>
      </c>
      <c r="D65" s="94"/>
      <c r="E65" s="94"/>
      <c r="F65" s="94"/>
      <c r="G65" s="94"/>
      <c r="H65" s="94"/>
      <c r="I65" s="16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</row>
    <row r="66" spans="1:113" ht="24.95" customHeight="1" x14ac:dyDescent="0.15">
      <c r="A66" s="95" t="s">
        <v>7</v>
      </c>
      <c r="B66" s="95"/>
      <c r="C66" s="96">
        <f>C19+C65+C53+C42</f>
        <v>3860831.6535578449</v>
      </c>
      <c r="D66" s="96"/>
      <c r="E66" s="96"/>
      <c r="F66" s="96"/>
      <c r="G66" s="96"/>
      <c r="H66" s="96"/>
      <c r="K66" s="12"/>
      <c r="L66" s="12"/>
      <c r="M66" s="12"/>
      <c r="N66" s="12"/>
      <c r="O66" s="12"/>
      <c r="P66" s="12"/>
      <c r="Q66" s="12"/>
      <c r="R66" s="12"/>
    </row>
    <row r="67" spans="1:113" ht="24.95" customHeight="1" x14ac:dyDescent="0.15">
      <c r="A67" s="95" t="s">
        <v>159</v>
      </c>
      <c r="B67" s="95"/>
      <c r="C67" s="97">
        <v>0.08</v>
      </c>
      <c r="D67" s="97"/>
      <c r="E67" s="97"/>
      <c r="F67" s="97"/>
      <c r="G67" s="97"/>
      <c r="H67" s="34">
        <f>C66*C67</f>
        <v>308866.53228462761</v>
      </c>
      <c r="K67" s="12"/>
      <c r="L67" s="12"/>
      <c r="M67" s="12"/>
      <c r="N67" s="12"/>
      <c r="O67" s="12"/>
      <c r="P67" s="12"/>
      <c r="Q67" s="12"/>
      <c r="R67" s="12"/>
    </row>
    <row r="68" spans="1:113" ht="24.95" customHeight="1" x14ac:dyDescent="0.15">
      <c r="A68" s="95" t="s">
        <v>168</v>
      </c>
      <c r="B68" s="95"/>
      <c r="C68" s="97"/>
      <c r="D68" s="97"/>
      <c r="E68" s="97"/>
      <c r="F68" s="97"/>
      <c r="G68" s="97"/>
      <c r="H68" s="67">
        <v>157241.92000000001</v>
      </c>
      <c r="K68" s="12"/>
      <c r="L68" s="12"/>
      <c r="M68" s="12"/>
      <c r="N68" s="12"/>
      <c r="O68" s="12"/>
      <c r="P68" s="12"/>
      <c r="Q68" s="12"/>
      <c r="R68" s="12"/>
    </row>
    <row r="69" spans="1:113" ht="24.95" customHeight="1" x14ac:dyDescent="0.15">
      <c r="A69" s="95" t="s">
        <v>9</v>
      </c>
      <c r="B69" s="95"/>
      <c r="C69" s="97">
        <v>0.06</v>
      </c>
      <c r="D69" s="97"/>
      <c r="E69" s="97"/>
      <c r="F69" s="97"/>
      <c r="G69" s="97"/>
      <c r="H69" s="34">
        <f>(C66+H67+H68)*C69</f>
        <v>259616.40635054838</v>
      </c>
      <c r="K69" s="12"/>
      <c r="L69" s="12"/>
      <c r="M69" s="12"/>
      <c r="N69" s="12"/>
      <c r="O69" s="12"/>
      <c r="P69" s="12"/>
    </row>
    <row r="70" spans="1:113" ht="24.95" customHeight="1" x14ac:dyDescent="0.15">
      <c r="A70" s="95" t="s">
        <v>10</v>
      </c>
      <c r="B70" s="95"/>
      <c r="C70" s="96">
        <f>C66+H69+H68+H67</f>
        <v>4586556.5121930214</v>
      </c>
      <c r="D70" s="96"/>
      <c r="E70" s="96"/>
      <c r="F70" s="96"/>
      <c r="G70" s="96"/>
      <c r="H70" s="96"/>
      <c r="K70" s="12"/>
      <c r="L70" s="12"/>
      <c r="M70" s="12"/>
      <c r="N70" s="12"/>
      <c r="O70" s="12"/>
      <c r="P70" s="12"/>
    </row>
    <row r="71" spans="1:113" ht="24.95" customHeight="1" x14ac:dyDescent="0.15">
      <c r="A71" s="17" t="s">
        <v>11</v>
      </c>
    </row>
    <row r="72" spans="1:113" ht="27.75" customHeight="1" x14ac:dyDescent="0.15"/>
  </sheetData>
  <mergeCells count="51">
    <mergeCell ref="A67:B67"/>
    <mergeCell ref="C67:G67"/>
    <mergeCell ref="A69:B69"/>
    <mergeCell ref="C69:G69"/>
    <mergeCell ref="A70:B70"/>
    <mergeCell ref="C70:H70"/>
    <mergeCell ref="A68:B68"/>
    <mergeCell ref="C68:G68"/>
    <mergeCell ref="A66:B66"/>
    <mergeCell ref="C66:H66"/>
    <mergeCell ref="A40:A41"/>
    <mergeCell ref="B40:B41"/>
    <mergeCell ref="A42:B42"/>
    <mergeCell ref="C42:H42"/>
    <mergeCell ref="A43:H43"/>
    <mergeCell ref="A53:B53"/>
    <mergeCell ref="C53:H53"/>
    <mergeCell ref="A54:H54"/>
    <mergeCell ref="A65:B65"/>
    <mergeCell ref="C65:H65"/>
    <mergeCell ref="A33:A34"/>
    <mergeCell ref="B33:B34"/>
    <mergeCell ref="A35:A36"/>
    <mergeCell ref="B35:B36"/>
    <mergeCell ref="A37:A39"/>
    <mergeCell ref="B37:B39"/>
    <mergeCell ref="A24:A27"/>
    <mergeCell ref="B24:B27"/>
    <mergeCell ref="B28:B29"/>
    <mergeCell ref="A28:A29"/>
    <mergeCell ref="A30:A32"/>
    <mergeCell ref="B30:B32"/>
    <mergeCell ref="A9:H9"/>
    <mergeCell ref="A19:B19"/>
    <mergeCell ref="C19:H19"/>
    <mergeCell ref="A20:H20"/>
    <mergeCell ref="A22:A23"/>
    <mergeCell ref="B22:B23"/>
    <mergeCell ref="A6:C6"/>
    <mergeCell ref="D6:H6"/>
    <mergeCell ref="A7:C7"/>
    <mergeCell ref="D7:H7"/>
    <mergeCell ref="A8:C8"/>
    <mergeCell ref="D8:H8"/>
    <mergeCell ref="A5:C5"/>
    <mergeCell ref="D5:H5"/>
    <mergeCell ref="A1:H2"/>
    <mergeCell ref="A3:C3"/>
    <mergeCell ref="D3:H3"/>
    <mergeCell ref="A4:C4"/>
    <mergeCell ref="D4:H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0"/>
  <sheetViews>
    <sheetView showGridLines="0" topLeftCell="A16" zoomScale="70" zoomScaleNormal="70" workbookViewId="0">
      <selection activeCell="C28" sqref="C28:H28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166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26" customFormat="1" ht="72" customHeight="1" x14ac:dyDescent="0.3">
      <c r="A11" s="72">
        <v>1</v>
      </c>
      <c r="B11" s="21" t="s">
        <v>88</v>
      </c>
      <c r="C11" s="27" t="s">
        <v>87</v>
      </c>
      <c r="D11" s="72" t="s">
        <v>85</v>
      </c>
      <c r="E11" s="22">
        <v>25</v>
      </c>
      <c r="F11" s="23">
        <v>100</v>
      </c>
      <c r="G11" s="24">
        <v>1</v>
      </c>
      <c r="H11" s="25">
        <f t="shared" ref="H11" si="0">E11*F11*G11</f>
        <v>2500</v>
      </c>
      <c r="I11" s="16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</row>
    <row r="12" spans="1:113" s="1" customFormat="1" ht="24.95" customHeight="1" x14ac:dyDescent="0.3">
      <c r="A12" s="104" t="s">
        <v>6</v>
      </c>
      <c r="B12" s="104"/>
      <c r="C12" s="105">
        <f>SUM(H11:H11)</f>
        <v>2500</v>
      </c>
      <c r="D12" s="105"/>
      <c r="E12" s="105"/>
      <c r="F12" s="105"/>
      <c r="G12" s="105"/>
      <c r="H12" s="105"/>
      <c r="I12" s="16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</row>
    <row r="13" spans="1:113" s="1" customFormat="1" ht="24.95" customHeight="1" x14ac:dyDescent="0.3">
      <c r="A13" s="103" t="s">
        <v>17</v>
      </c>
      <c r="B13" s="103"/>
      <c r="C13" s="103"/>
      <c r="D13" s="103"/>
      <c r="E13" s="103"/>
      <c r="F13" s="103"/>
      <c r="G13" s="103"/>
      <c r="H13" s="103"/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1" customFormat="1" ht="24.95" customHeight="1" x14ac:dyDescent="0.3">
      <c r="A14" s="7" t="s">
        <v>1</v>
      </c>
      <c r="B14" s="7" t="s">
        <v>12</v>
      </c>
      <c r="C14" s="8" t="s">
        <v>18</v>
      </c>
      <c r="D14" s="7" t="s">
        <v>2</v>
      </c>
      <c r="E14" s="7" t="s">
        <v>3</v>
      </c>
      <c r="F14" s="9" t="s">
        <v>4</v>
      </c>
      <c r="G14" s="9" t="s">
        <v>16</v>
      </c>
      <c r="H14" s="9" t="s">
        <v>5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26" customFormat="1" ht="24.95" customHeight="1" x14ac:dyDescent="0.3">
      <c r="A15" s="70">
        <v>1</v>
      </c>
      <c r="B15" s="69"/>
      <c r="C15" s="71"/>
      <c r="D15" s="30" t="s">
        <v>36</v>
      </c>
      <c r="E15" s="30"/>
      <c r="F15" s="30"/>
      <c r="G15" s="30"/>
      <c r="H15" s="25">
        <f>E15*F15*G15</f>
        <v>0</v>
      </c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</row>
    <row r="16" spans="1:113" s="1" customFormat="1" ht="24.95" customHeight="1" x14ac:dyDescent="0.3">
      <c r="A16" s="93" t="s">
        <v>6</v>
      </c>
      <c r="B16" s="93"/>
      <c r="C16" s="94">
        <f>SUM(H15:H15)</f>
        <v>0</v>
      </c>
      <c r="D16" s="94"/>
      <c r="E16" s="94"/>
      <c r="F16" s="94"/>
      <c r="G16" s="94"/>
      <c r="H16" s="94"/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1" customFormat="1" ht="24.95" customHeight="1" x14ac:dyDescent="0.3">
      <c r="A17" s="103" t="s">
        <v>19</v>
      </c>
      <c r="B17" s="103"/>
      <c r="C17" s="103"/>
      <c r="D17" s="103"/>
      <c r="E17" s="103"/>
      <c r="F17" s="103"/>
      <c r="G17" s="103"/>
      <c r="H17" s="103"/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1" customFormat="1" ht="24.95" customHeight="1" x14ac:dyDescent="0.3">
      <c r="A18" s="7" t="s">
        <v>1</v>
      </c>
      <c r="B18" s="7" t="s">
        <v>12</v>
      </c>
      <c r="C18" s="8" t="s">
        <v>20</v>
      </c>
      <c r="D18" s="7" t="s">
        <v>2</v>
      </c>
      <c r="E18" s="7" t="s">
        <v>3</v>
      </c>
      <c r="F18" s="9" t="s">
        <v>4</v>
      </c>
      <c r="G18" s="9" t="s">
        <v>16</v>
      </c>
      <c r="H18" s="9" t="s">
        <v>5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26" customFormat="1" ht="27" customHeight="1" x14ac:dyDescent="0.3">
      <c r="A19" s="24">
        <v>1</v>
      </c>
      <c r="B19" s="24" t="s">
        <v>49</v>
      </c>
      <c r="C19" s="22"/>
      <c r="D19" s="23" t="s">
        <v>51</v>
      </c>
      <c r="E19" s="22"/>
      <c r="F19" s="23"/>
      <c r="G19" s="24"/>
      <c r="H19" s="50">
        <f t="shared" ref="H19" si="1">E19*F19*G19</f>
        <v>0</v>
      </c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1" customFormat="1" ht="24.95" customHeight="1" x14ac:dyDescent="0.3">
      <c r="A20" s="93" t="s">
        <v>6</v>
      </c>
      <c r="B20" s="93"/>
      <c r="C20" s="94">
        <f>SUM(H19:H19)</f>
        <v>0</v>
      </c>
      <c r="D20" s="94"/>
      <c r="E20" s="94"/>
      <c r="F20" s="94"/>
      <c r="G20" s="94"/>
      <c r="H20" s="94"/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1" customFormat="1" ht="24.95" customHeight="1" x14ac:dyDescent="0.3">
      <c r="A21" s="103" t="s">
        <v>21</v>
      </c>
      <c r="B21" s="103"/>
      <c r="C21" s="103"/>
      <c r="D21" s="103"/>
      <c r="E21" s="103"/>
      <c r="F21" s="103"/>
      <c r="G21" s="103"/>
      <c r="H21" s="103"/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1" customFormat="1" ht="24.95" customHeight="1" x14ac:dyDescent="0.3">
      <c r="A22" s="7" t="s">
        <v>1</v>
      </c>
      <c r="B22" s="7" t="s">
        <v>12</v>
      </c>
      <c r="C22" s="8" t="s">
        <v>13</v>
      </c>
      <c r="D22" s="7" t="s">
        <v>2</v>
      </c>
      <c r="E22" s="7" t="s">
        <v>3</v>
      </c>
      <c r="F22" s="9" t="s">
        <v>4</v>
      </c>
      <c r="G22" s="9" t="s">
        <v>16</v>
      </c>
      <c r="H22" s="9" t="s">
        <v>5</v>
      </c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1" customFormat="1" ht="24.95" customHeight="1" x14ac:dyDescent="0.3">
      <c r="A23" s="24">
        <v>1</v>
      </c>
      <c r="B23" s="29"/>
      <c r="C23" s="71"/>
      <c r="D23" s="23" t="s">
        <v>58</v>
      </c>
      <c r="E23" s="30"/>
      <c r="F23" s="29"/>
      <c r="G23" s="24"/>
      <c r="H23" s="50">
        <f>E23*F23*G23</f>
        <v>0</v>
      </c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1" customFormat="1" ht="24.95" customHeight="1" x14ac:dyDescent="0.3">
      <c r="A24" s="93" t="s">
        <v>6</v>
      </c>
      <c r="B24" s="93"/>
      <c r="C24" s="94">
        <f>SUM(H23:H23)</f>
        <v>0</v>
      </c>
      <c r="D24" s="94"/>
      <c r="E24" s="94"/>
      <c r="F24" s="94"/>
      <c r="G24" s="94"/>
      <c r="H24" s="94"/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ht="24.95" customHeight="1" x14ac:dyDescent="0.15">
      <c r="A25" s="95" t="s">
        <v>7</v>
      </c>
      <c r="B25" s="95"/>
      <c r="C25" s="96">
        <f>C12+C24+C20+C16</f>
        <v>2500</v>
      </c>
      <c r="D25" s="96"/>
      <c r="E25" s="96"/>
      <c r="F25" s="96"/>
      <c r="G25" s="96"/>
      <c r="H25" s="96"/>
      <c r="K25" s="12"/>
      <c r="L25" s="12"/>
      <c r="M25" s="12"/>
      <c r="N25" s="12"/>
      <c r="O25" s="12"/>
      <c r="P25" s="12"/>
      <c r="Q25" s="12"/>
      <c r="R25" s="12"/>
    </row>
    <row r="26" spans="1:113" ht="24.95" customHeight="1" x14ac:dyDescent="0.15">
      <c r="A26" s="95" t="s">
        <v>159</v>
      </c>
      <c r="B26" s="95"/>
      <c r="C26" s="97">
        <v>0</v>
      </c>
      <c r="D26" s="97"/>
      <c r="E26" s="97"/>
      <c r="F26" s="97"/>
      <c r="G26" s="97"/>
      <c r="H26" s="73">
        <f>C25*C26</f>
        <v>0</v>
      </c>
      <c r="K26" s="12"/>
      <c r="L26" s="12"/>
      <c r="M26" s="12"/>
      <c r="N26" s="12"/>
      <c r="O26" s="12"/>
      <c r="P26" s="12"/>
      <c r="Q26" s="12"/>
      <c r="R26" s="12"/>
    </row>
    <row r="27" spans="1:113" ht="24.95" customHeight="1" x14ac:dyDescent="0.15">
      <c r="A27" s="95" t="s">
        <v>9</v>
      </c>
      <c r="B27" s="95"/>
      <c r="C27" s="97">
        <v>0</v>
      </c>
      <c r="D27" s="97"/>
      <c r="E27" s="97"/>
      <c r="F27" s="97"/>
      <c r="G27" s="97"/>
      <c r="H27" s="73">
        <f>(C25+H26)*C27</f>
        <v>0</v>
      </c>
      <c r="K27" s="12"/>
      <c r="L27" s="12"/>
      <c r="M27" s="12"/>
      <c r="N27" s="12"/>
      <c r="O27" s="12"/>
      <c r="P27" s="12"/>
    </row>
    <row r="28" spans="1:113" ht="24.95" customHeight="1" x14ac:dyDescent="0.15">
      <c r="A28" s="95" t="s">
        <v>10</v>
      </c>
      <c r="B28" s="95"/>
      <c r="C28" s="96">
        <f>C25+H27+H26</f>
        <v>2500</v>
      </c>
      <c r="D28" s="96"/>
      <c r="E28" s="96"/>
      <c r="F28" s="96"/>
      <c r="G28" s="96"/>
      <c r="H28" s="96"/>
      <c r="K28" s="12"/>
      <c r="L28" s="12"/>
      <c r="M28" s="12"/>
      <c r="N28" s="12"/>
      <c r="O28" s="12"/>
      <c r="P28" s="12"/>
    </row>
    <row r="29" spans="1:113" ht="24.95" customHeight="1" x14ac:dyDescent="0.15">
      <c r="A29" s="17" t="s">
        <v>11</v>
      </c>
    </row>
    <row r="30" spans="1:113" ht="27.75" customHeight="1" x14ac:dyDescent="0.15"/>
  </sheetData>
  <mergeCells count="33">
    <mergeCell ref="A5:C5"/>
    <mergeCell ref="D5:H5"/>
    <mergeCell ref="A1:H2"/>
    <mergeCell ref="A3:C3"/>
    <mergeCell ref="D3:H3"/>
    <mergeCell ref="A4:C4"/>
    <mergeCell ref="D4:H4"/>
    <mergeCell ref="A9:H9"/>
    <mergeCell ref="A12:B12"/>
    <mergeCell ref="C12:H12"/>
    <mergeCell ref="A13:H13"/>
    <mergeCell ref="A6:C6"/>
    <mergeCell ref="D6:H6"/>
    <mergeCell ref="A7:C7"/>
    <mergeCell ref="D7:H7"/>
    <mergeCell ref="A8:C8"/>
    <mergeCell ref="D8:H8"/>
    <mergeCell ref="A16:B16"/>
    <mergeCell ref="C16:H16"/>
    <mergeCell ref="A17:H17"/>
    <mergeCell ref="A20:B20"/>
    <mergeCell ref="C20:H20"/>
    <mergeCell ref="A27:B27"/>
    <mergeCell ref="C27:G27"/>
    <mergeCell ref="A28:B28"/>
    <mergeCell ref="C28:H28"/>
    <mergeCell ref="A21:H21"/>
    <mergeCell ref="A24:B24"/>
    <mergeCell ref="C24:H24"/>
    <mergeCell ref="A25:B25"/>
    <mergeCell ref="C25:H25"/>
    <mergeCell ref="A26:B26"/>
    <mergeCell ref="C26:G26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0"/>
  <sheetViews>
    <sheetView showGridLines="0" topLeftCell="A13" zoomScale="70" zoomScaleNormal="70" workbookViewId="0">
      <selection activeCell="A15" sqref="A15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166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31" customFormat="1" ht="24.95" customHeight="1" x14ac:dyDescent="0.35">
      <c r="A11" s="72">
        <v>1</v>
      </c>
      <c r="B11" s="72" t="s">
        <v>162</v>
      </c>
      <c r="C11" s="37"/>
      <c r="D11" s="72" t="s">
        <v>76</v>
      </c>
      <c r="E11" s="72"/>
      <c r="F11" s="38"/>
      <c r="G11" s="24"/>
      <c r="H11" s="39">
        <f>E11*F11*G11</f>
        <v>0</v>
      </c>
      <c r="I11" s="14"/>
      <c r="J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</row>
    <row r="12" spans="1:113" s="1" customFormat="1" ht="24.95" customHeight="1" x14ac:dyDescent="0.3">
      <c r="A12" s="104" t="s">
        <v>6</v>
      </c>
      <c r="B12" s="104"/>
      <c r="C12" s="105">
        <f>SUM(H11:H11)</f>
        <v>0</v>
      </c>
      <c r="D12" s="105"/>
      <c r="E12" s="105"/>
      <c r="F12" s="105"/>
      <c r="G12" s="105"/>
      <c r="H12" s="105"/>
      <c r="I12" s="16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</row>
    <row r="13" spans="1:113" s="1" customFormat="1" ht="24.95" customHeight="1" x14ac:dyDescent="0.3">
      <c r="A13" s="103" t="s">
        <v>17</v>
      </c>
      <c r="B13" s="103"/>
      <c r="C13" s="103"/>
      <c r="D13" s="103"/>
      <c r="E13" s="103"/>
      <c r="F13" s="103"/>
      <c r="G13" s="103"/>
      <c r="H13" s="103"/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1" customFormat="1" ht="24.95" customHeight="1" x14ac:dyDescent="0.3">
      <c r="A14" s="7" t="s">
        <v>1</v>
      </c>
      <c r="B14" s="7" t="s">
        <v>12</v>
      </c>
      <c r="C14" s="8" t="s">
        <v>18</v>
      </c>
      <c r="D14" s="7" t="s">
        <v>2</v>
      </c>
      <c r="E14" s="7" t="s">
        <v>3</v>
      </c>
      <c r="F14" s="9" t="s">
        <v>4</v>
      </c>
      <c r="G14" s="9" t="s">
        <v>16</v>
      </c>
      <c r="H14" s="9" t="s">
        <v>5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82" customFormat="1" ht="24.95" customHeight="1" x14ac:dyDescent="0.3">
      <c r="A15" s="70">
        <v>1</v>
      </c>
      <c r="B15" s="69"/>
      <c r="C15" s="71"/>
      <c r="D15" s="30" t="s">
        <v>36</v>
      </c>
      <c r="E15" s="30"/>
      <c r="F15" s="30"/>
      <c r="G15" s="30"/>
      <c r="H15" s="39">
        <f>E15*F15*G15</f>
        <v>0</v>
      </c>
      <c r="I15" s="80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</row>
    <row r="16" spans="1:113" s="1" customFormat="1" ht="24.95" customHeight="1" x14ac:dyDescent="0.3">
      <c r="A16" s="93" t="s">
        <v>6</v>
      </c>
      <c r="B16" s="93"/>
      <c r="C16" s="94">
        <f>SUM(H15:H15)</f>
        <v>0</v>
      </c>
      <c r="D16" s="94"/>
      <c r="E16" s="94"/>
      <c r="F16" s="94"/>
      <c r="G16" s="94"/>
      <c r="H16" s="94"/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1" customFormat="1" ht="24.95" customHeight="1" x14ac:dyDescent="0.3">
      <c r="A17" s="103" t="s">
        <v>19</v>
      </c>
      <c r="B17" s="103"/>
      <c r="C17" s="103"/>
      <c r="D17" s="103"/>
      <c r="E17" s="103"/>
      <c r="F17" s="103"/>
      <c r="G17" s="103"/>
      <c r="H17" s="103"/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1" customFormat="1" ht="24.95" customHeight="1" x14ac:dyDescent="0.3">
      <c r="A18" s="7" t="s">
        <v>1</v>
      </c>
      <c r="B18" s="7" t="s">
        <v>12</v>
      </c>
      <c r="C18" s="8" t="s">
        <v>20</v>
      </c>
      <c r="D18" s="7" t="s">
        <v>2</v>
      </c>
      <c r="E18" s="7" t="s">
        <v>3</v>
      </c>
      <c r="F18" s="9" t="s">
        <v>4</v>
      </c>
      <c r="G18" s="9" t="s">
        <v>16</v>
      </c>
      <c r="H18" s="9" t="s">
        <v>5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26" customFormat="1" ht="24.95" customHeight="1" x14ac:dyDescent="0.3">
      <c r="A19" s="24">
        <v>1</v>
      </c>
      <c r="B19" s="24" t="s">
        <v>50</v>
      </c>
      <c r="C19" s="23"/>
      <c r="D19" s="23" t="s">
        <v>51</v>
      </c>
      <c r="E19" s="22"/>
      <c r="F19" s="23"/>
      <c r="G19" s="24"/>
      <c r="H19" s="50">
        <f>E19*F19*G19</f>
        <v>0</v>
      </c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1" customFormat="1" ht="24.95" customHeight="1" x14ac:dyDescent="0.3">
      <c r="A20" s="93" t="s">
        <v>6</v>
      </c>
      <c r="B20" s="93"/>
      <c r="C20" s="94">
        <f>SUM(H19:H19)</f>
        <v>0</v>
      </c>
      <c r="D20" s="94"/>
      <c r="E20" s="94"/>
      <c r="F20" s="94"/>
      <c r="G20" s="94"/>
      <c r="H20" s="94"/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1" customFormat="1" ht="24.95" customHeight="1" x14ac:dyDescent="0.3">
      <c r="A21" s="103" t="s">
        <v>21</v>
      </c>
      <c r="B21" s="103"/>
      <c r="C21" s="103"/>
      <c r="D21" s="103"/>
      <c r="E21" s="103"/>
      <c r="F21" s="103"/>
      <c r="G21" s="103"/>
      <c r="H21" s="103"/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1" customFormat="1" ht="24.95" customHeight="1" x14ac:dyDescent="0.3">
      <c r="A22" s="7" t="s">
        <v>1</v>
      </c>
      <c r="B22" s="7" t="s">
        <v>12</v>
      </c>
      <c r="C22" s="8" t="s">
        <v>13</v>
      </c>
      <c r="D22" s="7" t="s">
        <v>2</v>
      </c>
      <c r="E22" s="7" t="s">
        <v>3</v>
      </c>
      <c r="F22" s="9" t="s">
        <v>4</v>
      </c>
      <c r="G22" s="9" t="s">
        <v>16</v>
      </c>
      <c r="H22" s="9" t="s">
        <v>5</v>
      </c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1" customFormat="1" ht="24.95" customHeight="1" x14ac:dyDescent="0.3">
      <c r="A23" s="24">
        <v>1</v>
      </c>
      <c r="B23" s="29" t="s">
        <v>93</v>
      </c>
      <c r="C23" s="71"/>
      <c r="D23" s="23" t="s">
        <v>58</v>
      </c>
      <c r="E23" s="56">
        <v>1392.2</v>
      </c>
      <c r="F23" s="29">
        <v>1</v>
      </c>
      <c r="G23" s="24">
        <v>1</v>
      </c>
      <c r="H23" s="50">
        <f>E23*F23*G23</f>
        <v>1392.2</v>
      </c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1" customFormat="1" ht="24.95" customHeight="1" x14ac:dyDescent="0.3">
      <c r="A24" s="93" t="s">
        <v>6</v>
      </c>
      <c r="B24" s="93"/>
      <c r="C24" s="94">
        <f>SUM(H23:H23)</f>
        <v>1392.2</v>
      </c>
      <c r="D24" s="94"/>
      <c r="E24" s="94"/>
      <c r="F24" s="94"/>
      <c r="G24" s="94"/>
      <c r="H24" s="94"/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ht="24.95" customHeight="1" x14ac:dyDescent="0.15">
      <c r="A25" s="95" t="s">
        <v>7</v>
      </c>
      <c r="B25" s="95"/>
      <c r="C25" s="96">
        <f>C12+C24+C20+C16</f>
        <v>1392.2</v>
      </c>
      <c r="D25" s="96"/>
      <c r="E25" s="96"/>
      <c r="F25" s="96"/>
      <c r="G25" s="96"/>
      <c r="H25" s="96"/>
      <c r="K25" s="12"/>
      <c r="L25" s="12"/>
      <c r="M25" s="12"/>
      <c r="N25" s="12"/>
      <c r="O25" s="12"/>
      <c r="P25" s="12"/>
      <c r="Q25" s="12"/>
      <c r="R25" s="12"/>
    </row>
    <row r="26" spans="1:113" ht="24.95" customHeight="1" x14ac:dyDescent="0.15">
      <c r="A26" s="95" t="s">
        <v>167</v>
      </c>
      <c r="B26" s="95"/>
      <c r="C26" s="97">
        <v>0.08</v>
      </c>
      <c r="D26" s="97"/>
      <c r="E26" s="97"/>
      <c r="F26" s="97"/>
      <c r="G26" s="97"/>
      <c r="H26" s="73">
        <f>C25*C26</f>
        <v>111.376</v>
      </c>
      <c r="K26" s="12"/>
      <c r="L26" s="12"/>
      <c r="M26" s="12"/>
      <c r="N26" s="12"/>
      <c r="O26" s="12"/>
      <c r="P26" s="12"/>
      <c r="Q26" s="12"/>
      <c r="R26" s="12"/>
    </row>
    <row r="27" spans="1:113" ht="24.95" customHeight="1" x14ac:dyDescent="0.15">
      <c r="A27" s="95" t="s">
        <v>9</v>
      </c>
      <c r="B27" s="95"/>
      <c r="C27" s="97">
        <v>0.06</v>
      </c>
      <c r="D27" s="97"/>
      <c r="E27" s="97"/>
      <c r="F27" s="97"/>
      <c r="G27" s="97"/>
      <c r="H27" s="73">
        <f>(C25+H26)*C27</f>
        <v>90.214559999999992</v>
      </c>
      <c r="K27" s="12"/>
      <c r="L27" s="12"/>
      <c r="M27" s="12"/>
      <c r="N27" s="12"/>
      <c r="O27" s="12"/>
      <c r="P27" s="12"/>
    </row>
    <row r="28" spans="1:113" ht="24.95" customHeight="1" x14ac:dyDescent="0.15">
      <c r="A28" s="95" t="s">
        <v>10</v>
      </c>
      <c r="B28" s="95"/>
      <c r="C28" s="96">
        <f>C25+H27+H26</f>
        <v>1593.7905599999999</v>
      </c>
      <c r="D28" s="96"/>
      <c r="E28" s="96"/>
      <c r="F28" s="96"/>
      <c r="G28" s="96"/>
      <c r="H28" s="96"/>
      <c r="K28" s="12"/>
      <c r="L28" s="12"/>
      <c r="M28" s="12"/>
      <c r="N28" s="12"/>
      <c r="O28" s="12"/>
      <c r="P28" s="12"/>
    </row>
    <row r="29" spans="1:113" ht="24.95" customHeight="1" x14ac:dyDescent="0.15">
      <c r="A29" s="17" t="s">
        <v>11</v>
      </c>
    </row>
    <row r="30" spans="1:113" ht="27.75" customHeight="1" x14ac:dyDescent="0.15"/>
  </sheetData>
  <mergeCells count="33">
    <mergeCell ref="A5:C5"/>
    <mergeCell ref="D5:H5"/>
    <mergeCell ref="A1:H2"/>
    <mergeCell ref="A3:C3"/>
    <mergeCell ref="D3:H3"/>
    <mergeCell ref="A4:C4"/>
    <mergeCell ref="D4:H4"/>
    <mergeCell ref="A9:H9"/>
    <mergeCell ref="A12:B12"/>
    <mergeCell ref="C12:H12"/>
    <mergeCell ref="A13:H13"/>
    <mergeCell ref="A6:C6"/>
    <mergeCell ref="D6:H6"/>
    <mergeCell ref="A7:C7"/>
    <mergeCell ref="D7:H7"/>
    <mergeCell ref="A8:C8"/>
    <mergeCell ref="D8:H8"/>
    <mergeCell ref="A16:B16"/>
    <mergeCell ref="C16:H16"/>
    <mergeCell ref="A17:H17"/>
    <mergeCell ref="A20:B20"/>
    <mergeCell ref="C20:H20"/>
    <mergeCell ref="A27:B27"/>
    <mergeCell ref="C27:G27"/>
    <mergeCell ref="A28:B28"/>
    <mergeCell ref="C28:H28"/>
    <mergeCell ref="A21:H21"/>
    <mergeCell ref="A24:B24"/>
    <mergeCell ref="C24:H24"/>
    <mergeCell ref="A25:B25"/>
    <mergeCell ref="C25:H25"/>
    <mergeCell ref="A26:B26"/>
    <mergeCell ref="C26:G26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6"/>
  <sheetViews>
    <sheetView showGridLines="0" topLeftCell="A16" zoomScale="80" zoomScaleNormal="80" workbookViewId="0">
      <selection activeCell="C22" sqref="C22:H22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114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31" customFormat="1" ht="24.95" customHeight="1" x14ac:dyDescent="0.35">
      <c r="A11" s="36">
        <v>1</v>
      </c>
      <c r="B11" s="36" t="s">
        <v>46</v>
      </c>
      <c r="C11" s="37" t="s">
        <v>115</v>
      </c>
      <c r="D11" s="36" t="s">
        <v>76</v>
      </c>
      <c r="E11" s="36">
        <v>8</v>
      </c>
      <c r="F11" s="38">
        <v>1040</v>
      </c>
      <c r="G11" s="24">
        <v>1</v>
      </c>
      <c r="H11" s="39">
        <f>E11*F11*G11</f>
        <v>8320</v>
      </c>
      <c r="I11" s="14"/>
      <c r="J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</row>
    <row r="12" spans="1:113" s="31" customFormat="1" ht="24.95" customHeight="1" x14ac:dyDescent="0.35">
      <c r="A12" s="36">
        <v>2</v>
      </c>
      <c r="B12" s="36" t="s">
        <v>47</v>
      </c>
      <c r="C12" s="37" t="s">
        <v>119</v>
      </c>
      <c r="D12" s="36" t="s">
        <v>76</v>
      </c>
      <c r="E12" s="36">
        <v>35</v>
      </c>
      <c r="F12" s="38">
        <v>909.31428570000003</v>
      </c>
      <c r="G12" s="24">
        <v>1</v>
      </c>
      <c r="H12" s="39">
        <f>E12*F12*G12</f>
        <v>31825.9999995</v>
      </c>
      <c r="I12" s="14"/>
      <c r="J12" s="1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26" customFormat="1" ht="68.25" customHeight="1" x14ac:dyDescent="0.3">
      <c r="A13" s="36">
        <v>3</v>
      </c>
      <c r="B13" s="27" t="s">
        <v>138</v>
      </c>
      <c r="C13" s="27" t="s">
        <v>140</v>
      </c>
      <c r="D13" s="36" t="s">
        <v>139</v>
      </c>
      <c r="E13" s="22">
        <v>105</v>
      </c>
      <c r="F13" s="23">
        <v>117.0021881838</v>
      </c>
      <c r="G13" s="24">
        <v>1</v>
      </c>
      <c r="H13" s="25">
        <f>E13*F13*G13</f>
        <v>12285.229759299</v>
      </c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26" customFormat="1" ht="57.75" customHeight="1" x14ac:dyDescent="0.3">
      <c r="A14" s="36">
        <v>4</v>
      </c>
      <c r="B14" s="21" t="s">
        <v>88</v>
      </c>
      <c r="C14" s="27" t="s">
        <v>137</v>
      </c>
      <c r="D14" s="36" t="s">
        <v>85</v>
      </c>
      <c r="E14" s="22">
        <v>15</v>
      </c>
      <c r="F14" s="23">
        <v>100</v>
      </c>
      <c r="G14" s="24">
        <v>1</v>
      </c>
      <c r="H14" s="25">
        <f t="shared" ref="H14" si="0">E14*F14*G14</f>
        <v>1500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1" customFormat="1" ht="24.95" customHeight="1" x14ac:dyDescent="0.3">
      <c r="A15" s="104" t="s">
        <v>6</v>
      </c>
      <c r="B15" s="104"/>
      <c r="C15" s="105">
        <f>SUM(H11:H14)</f>
        <v>53931.229758798996</v>
      </c>
      <c r="D15" s="105"/>
      <c r="E15" s="105"/>
      <c r="F15" s="105"/>
      <c r="G15" s="105"/>
      <c r="H15" s="105"/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</row>
    <row r="16" spans="1:113" s="1" customFormat="1" ht="24.95" customHeight="1" x14ac:dyDescent="0.3">
      <c r="A16" s="103" t="s">
        <v>17</v>
      </c>
      <c r="B16" s="103"/>
      <c r="C16" s="103"/>
      <c r="D16" s="103"/>
      <c r="E16" s="103"/>
      <c r="F16" s="103"/>
      <c r="G16" s="103"/>
      <c r="H16" s="103"/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1" customFormat="1" ht="24.95" customHeight="1" x14ac:dyDescent="0.3">
      <c r="A17" s="7" t="s">
        <v>1</v>
      </c>
      <c r="B17" s="7" t="s">
        <v>12</v>
      </c>
      <c r="C17" s="8" t="s">
        <v>18</v>
      </c>
      <c r="D17" s="7" t="s">
        <v>2</v>
      </c>
      <c r="E17" s="7" t="s">
        <v>3</v>
      </c>
      <c r="F17" s="9" t="s">
        <v>4</v>
      </c>
      <c r="G17" s="9" t="s">
        <v>16</v>
      </c>
      <c r="H17" s="9" t="s">
        <v>5</v>
      </c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26" customFormat="1" ht="24.95" customHeight="1" x14ac:dyDescent="0.3">
      <c r="A18" s="87">
        <v>1</v>
      </c>
      <c r="B18" s="85" t="s">
        <v>34</v>
      </c>
      <c r="C18" s="35" t="s">
        <v>67</v>
      </c>
      <c r="D18" s="30" t="s">
        <v>36</v>
      </c>
      <c r="E18" s="30">
        <v>53</v>
      </c>
      <c r="F18" s="30">
        <v>430</v>
      </c>
      <c r="G18" s="30">
        <v>1</v>
      </c>
      <c r="H18" s="25">
        <f t="shared" ref="H18" si="1">E18*F18*G18</f>
        <v>22790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26" customFormat="1" ht="24.95" customHeight="1" x14ac:dyDescent="0.3">
      <c r="A19" s="88"/>
      <c r="B19" s="86"/>
      <c r="C19" s="35" t="s">
        <v>68</v>
      </c>
      <c r="D19" s="30" t="s">
        <v>36</v>
      </c>
      <c r="E19" s="30">
        <v>53</v>
      </c>
      <c r="F19" s="30">
        <v>430</v>
      </c>
      <c r="G19" s="30">
        <v>1</v>
      </c>
      <c r="H19" s="50">
        <f>E19*F19*G19</f>
        <v>22790</v>
      </c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26" customFormat="1" ht="24.95" customHeight="1" x14ac:dyDescent="0.3">
      <c r="A20" s="87">
        <v>2</v>
      </c>
      <c r="B20" s="85" t="s">
        <v>160</v>
      </c>
      <c r="C20" s="65" t="s">
        <v>67</v>
      </c>
      <c r="D20" s="30" t="s">
        <v>36</v>
      </c>
      <c r="E20" s="30">
        <v>3</v>
      </c>
      <c r="F20" s="30">
        <v>550</v>
      </c>
      <c r="G20" s="30">
        <v>1</v>
      </c>
      <c r="H20" s="50">
        <f t="shared" ref="H20" si="2">E20*F20*G20</f>
        <v>1650</v>
      </c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26" customFormat="1" ht="24.95" customHeight="1" x14ac:dyDescent="0.3">
      <c r="A21" s="88"/>
      <c r="B21" s="86"/>
      <c r="C21" s="65" t="s">
        <v>68</v>
      </c>
      <c r="D21" s="30" t="s">
        <v>36</v>
      </c>
      <c r="E21" s="30">
        <v>3</v>
      </c>
      <c r="F21" s="30">
        <v>550</v>
      </c>
      <c r="G21" s="30">
        <v>1</v>
      </c>
      <c r="H21" s="50">
        <f>E21*F21*G21</f>
        <v>1650</v>
      </c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1" customFormat="1" ht="24.95" customHeight="1" x14ac:dyDescent="0.3">
      <c r="A22" s="93" t="s">
        <v>6</v>
      </c>
      <c r="B22" s="93"/>
      <c r="C22" s="94">
        <f>SUM(H18:H21)</f>
        <v>48880</v>
      </c>
      <c r="D22" s="94"/>
      <c r="E22" s="94"/>
      <c r="F22" s="94"/>
      <c r="G22" s="94"/>
      <c r="H22" s="94"/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1" customFormat="1" ht="24.95" customHeight="1" x14ac:dyDescent="0.3">
      <c r="A23" s="103" t="s">
        <v>19</v>
      </c>
      <c r="B23" s="103"/>
      <c r="C23" s="103"/>
      <c r="D23" s="103"/>
      <c r="E23" s="103"/>
      <c r="F23" s="103"/>
      <c r="G23" s="103"/>
      <c r="H23" s="103"/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1" customFormat="1" ht="24.95" customHeight="1" x14ac:dyDescent="0.3">
      <c r="A24" s="7" t="s">
        <v>1</v>
      </c>
      <c r="B24" s="7" t="s">
        <v>12</v>
      </c>
      <c r="C24" s="8" t="s">
        <v>20</v>
      </c>
      <c r="D24" s="7" t="s">
        <v>2</v>
      </c>
      <c r="E24" s="7" t="s">
        <v>3</v>
      </c>
      <c r="F24" s="9" t="s">
        <v>4</v>
      </c>
      <c r="G24" s="9" t="s">
        <v>16</v>
      </c>
      <c r="H24" s="9" t="s">
        <v>5</v>
      </c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s="26" customFormat="1" ht="24.95" customHeight="1" x14ac:dyDescent="0.3">
      <c r="A25" s="24">
        <v>1</v>
      </c>
      <c r="B25" s="24" t="s">
        <v>50</v>
      </c>
      <c r="C25" s="23" t="s">
        <v>154</v>
      </c>
      <c r="D25" s="23" t="s">
        <v>51</v>
      </c>
      <c r="E25" s="22">
        <v>105</v>
      </c>
      <c r="F25" s="23">
        <v>99.221006564551004</v>
      </c>
      <c r="G25" s="24">
        <v>0</v>
      </c>
      <c r="H25" s="50">
        <f>E25*F25*G25</f>
        <v>0</v>
      </c>
      <c r="I25" s="1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</row>
    <row r="26" spans="1:113" s="1" customFormat="1" ht="24.95" customHeight="1" x14ac:dyDescent="0.3">
      <c r="A26" s="107" t="s">
        <v>6</v>
      </c>
      <c r="B26" s="107"/>
      <c r="C26" s="108">
        <f>SUM(H25:H25)</f>
        <v>0</v>
      </c>
      <c r="D26" s="108"/>
      <c r="E26" s="108"/>
      <c r="F26" s="108"/>
      <c r="G26" s="108"/>
      <c r="H26" s="108"/>
      <c r="I26" s="1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</row>
    <row r="27" spans="1:113" s="1" customFormat="1" ht="24.95" customHeight="1" x14ac:dyDescent="0.3">
      <c r="A27" s="109" t="s">
        <v>21</v>
      </c>
      <c r="B27" s="109"/>
      <c r="C27" s="109"/>
      <c r="D27" s="109"/>
      <c r="E27" s="109"/>
      <c r="F27" s="109"/>
      <c r="G27" s="109"/>
      <c r="H27" s="109"/>
      <c r="I27" s="1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</row>
    <row r="28" spans="1:113" s="1" customFormat="1" ht="24.95" customHeight="1" x14ac:dyDescent="0.3">
      <c r="A28" s="59" t="s">
        <v>1</v>
      </c>
      <c r="B28" s="59" t="s">
        <v>12</v>
      </c>
      <c r="C28" s="60" t="s">
        <v>13</v>
      </c>
      <c r="D28" s="59" t="s">
        <v>2</v>
      </c>
      <c r="E28" s="59" t="s">
        <v>3</v>
      </c>
      <c r="F28" s="61" t="s">
        <v>4</v>
      </c>
      <c r="G28" s="61" t="s">
        <v>16</v>
      </c>
      <c r="H28" s="61" t="s">
        <v>5</v>
      </c>
      <c r="I28" s="1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</row>
    <row r="29" spans="1:113" s="26" customFormat="1" ht="36" customHeight="1" x14ac:dyDescent="0.3">
      <c r="A29" s="24">
        <v>1</v>
      </c>
      <c r="B29" s="27" t="s">
        <v>155</v>
      </c>
      <c r="C29" s="21" t="s">
        <v>156</v>
      </c>
      <c r="D29" s="23" t="s">
        <v>58</v>
      </c>
      <c r="E29" s="23">
        <v>105</v>
      </c>
      <c r="F29" s="23">
        <v>30.945733041</v>
      </c>
      <c r="G29" s="24">
        <v>0</v>
      </c>
      <c r="H29" s="50">
        <f t="shared" ref="H29" si="3">E29*F29*G29</f>
        <v>0</v>
      </c>
      <c r="I29" s="6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</row>
    <row r="30" spans="1:113" s="1" customFormat="1" ht="24.95" customHeight="1" x14ac:dyDescent="0.3">
      <c r="A30" s="93" t="s">
        <v>6</v>
      </c>
      <c r="B30" s="93"/>
      <c r="C30" s="94">
        <f>SUM(H29:H29)</f>
        <v>0</v>
      </c>
      <c r="D30" s="94"/>
      <c r="E30" s="94"/>
      <c r="F30" s="94"/>
      <c r="G30" s="94"/>
      <c r="H30" s="94"/>
      <c r="I30" s="1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</row>
    <row r="31" spans="1:113" ht="24.95" customHeight="1" x14ac:dyDescent="0.15">
      <c r="A31" s="95" t="s">
        <v>7</v>
      </c>
      <c r="B31" s="95"/>
      <c r="C31" s="96">
        <f>C15+C30+C26+C22</f>
        <v>102811.22975879899</v>
      </c>
      <c r="D31" s="96"/>
      <c r="E31" s="96"/>
      <c r="F31" s="96"/>
      <c r="G31" s="96"/>
      <c r="H31" s="96"/>
      <c r="K31" s="12"/>
      <c r="L31" s="12"/>
      <c r="M31" s="12"/>
      <c r="N31" s="12"/>
      <c r="O31" s="12"/>
      <c r="P31" s="12"/>
      <c r="Q31" s="12"/>
      <c r="R31" s="12"/>
    </row>
    <row r="32" spans="1:113" ht="24.95" customHeight="1" x14ac:dyDescent="0.15">
      <c r="A32" s="95" t="s">
        <v>8</v>
      </c>
      <c r="B32" s="95"/>
      <c r="C32" s="97">
        <v>0</v>
      </c>
      <c r="D32" s="97"/>
      <c r="E32" s="97"/>
      <c r="F32" s="97"/>
      <c r="G32" s="97"/>
      <c r="H32" s="32">
        <f>C31*C32</f>
        <v>0</v>
      </c>
      <c r="K32" s="12"/>
      <c r="L32" s="12"/>
      <c r="M32" s="12"/>
      <c r="N32" s="12"/>
      <c r="O32" s="12"/>
      <c r="P32" s="12"/>
      <c r="Q32" s="12"/>
      <c r="R32" s="12"/>
    </row>
    <row r="33" spans="1:16" ht="24.95" customHeight="1" x14ac:dyDescent="0.15">
      <c r="A33" s="95" t="s">
        <v>9</v>
      </c>
      <c r="B33" s="95"/>
      <c r="C33" s="97">
        <v>0.06</v>
      </c>
      <c r="D33" s="97"/>
      <c r="E33" s="97"/>
      <c r="F33" s="97"/>
      <c r="G33" s="97"/>
      <c r="H33" s="32">
        <f>(C31+H32)*C33</f>
        <v>6168.6737855279389</v>
      </c>
      <c r="K33" s="12"/>
      <c r="L33" s="12"/>
      <c r="M33" s="12"/>
      <c r="N33" s="12"/>
      <c r="O33" s="12"/>
      <c r="P33" s="12"/>
    </row>
    <row r="34" spans="1:16" ht="24.95" customHeight="1" x14ac:dyDescent="0.15">
      <c r="A34" s="95" t="s">
        <v>10</v>
      </c>
      <c r="B34" s="95"/>
      <c r="C34" s="96">
        <f>C31+H33+H32</f>
        <v>108979.90354432692</v>
      </c>
      <c r="D34" s="96"/>
      <c r="E34" s="96"/>
      <c r="F34" s="96"/>
      <c r="G34" s="96"/>
      <c r="H34" s="96"/>
      <c r="K34" s="12"/>
      <c r="L34" s="12"/>
      <c r="M34" s="12"/>
      <c r="N34" s="12"/>
      <c r="O34" s="12"/>
      <c r="P34" s="12"/>
    </row>
    <row r="35" spans="1:16" ht="24.95" customHeight="1" x14ac:dyDescent="0.15">
      <c r="A35" s="17" t="s">
        <v>11</v>
      </c>
    </row>
    <row r="36" spans="1:16" ht="27.75" customHeight="1" x14ac:dyDescent="0.15"/>
  </sheetData>
  <mergeCells count="37">
    <mergeCell ref="A20:A21"/>
    <mergeCell ref="B20:B21"/>
    <mergeCell ref="A32:B32"/>
    <mergeCell ref="C32:G32"/>
    <mergeCell ref="A33:B33"/>
    <mergeCell ref="C33:G33"/>
    <mergeCell ref="A34:B34"/>
    <mergeCell ref="C34:H34"/>
    <mergeCell ref="A31:B31"/>
    <mergeCell ref="C31:H31"/>
    <mergeCell ref="A22:B22"/>
    <mergeCell ref="C22:H22"/>
    <mergeCell ref="A23:H23"/>
    <mergeCell ref="A26:B26"/>
    <mergeCell ref="C26:H26"/>
    <mergeCell ref="A27:H27"/>
    <mergeCell ref="A30:B30"/>
    <mergeCell ref="C30:H30"/>
    <mergeCell ref="A18:A19"/>
    <mergeCell ref="B18:B19"/>
    <mergeCell ref="A9:H9"/>
    <mergeCell ref="A15:B15"/>
    <mergeCell ref="C15:H15"/>
    <mergeCell ref="A16:H16"/>
    <mergeCell ref="A6:C6"/>
    <mergeCell ref="D6:H6"/>
    <mergeCell ref="A7:C7"/>
    <mergeCell ref="D7:H7"/>
    <mergeCell ref="A8:C8"/>
    <mergeCell ref="D8:H8"/>
    <mergeCell ref="A5:C5"/>
    <mergeCell ref="D5:H5"/>
    <mergeCell ref="A1:H2"/>
    <mergeCell ref="A3:C3"/>
    <mergeCell ref="D3:H3"/>
    <mergeCell ref="A4:C4"/>
    <mergeCell ref="D4:H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3"/>
  <sheetViews>
    <sheetView showGridLines="0" topLeftCell="A4" zoomScale="70" zoomScaleNormal="70" workbookViewId="0">
      <selection activeCell="C19" sqref="C19:H19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15" style="6" customWidth="1"/>
    <col min="10" max="10" width="8.875" style="6"/>
    <col min="11" max="11" width="12.625" style="6" bestFit="1" customWidth="1"/>
    <col min="12" max="114" width="8.875" style="6"/>
  </cols>
  <sheetData>
    <row r="1" spans="1:114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  <c r="K1" s="10"/>
    </row>
    <row r="2" spans="1:114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  <c r="K2" s="10"/>
    </row>
    <row r="3" spans="1:114" ht="18" customHeight="1" x14ac:dyDescent="0.15">
      <c r="A3" s="99" t="s">
        <v>116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  <c r="K3" s="11"/>
    </row>
    <row r="4" spans="1:114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</row>
    <row r="5" spans="1:114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</row>
    <row r="6" spans="1:114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</row>
    <row r="7" spans="1:114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</row>
    <row r="8" spans="1:114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</row>
    <row r="9" spans="1:114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</row>
    <row r="10" spans="1:114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</row>
    <row r="11" spans="1:114" s="31" customFormat="1" ht="24.95" customHeight="1" x14ac:dyDescent="0.35">
      <c r="A11" s="36">
        <v>1</v>
      </c>
      <c r="B11" s="36" t="s">
        <v>46</v>
      </c>
      <c r="C11" s="37" t="s">
        <v>118</v>
      </c>
      <c r="D11" s="36" t="s">
        <v>76</v>
      </c>
      <c r="E11" s="36">
        <v>0</v>
      </c>
      <c r="F11" s="38">
        <v>0</v>
      </c>
      <c r="G11" s="24">
        <v>0</v>
      </c>
      <c r="H11" s="39">
        <f>E11*F11*G11</f>
        <v>0</v>
      </c>
      <c r="I11" s="33"/>
      <c r="J11" s="14"/>
      <c r="K11" s="1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</row>
    <row r="12" spans="1:114" s="31" customFormat="1" ht="24.95" customHeight="1" x14ac:dyDescent="0.35">
      <c r="A12" s="36">
        <v>2</v>
      </c>
      <c r="B12" s="36" t="s">
        <v>47</v>
      </c>
      <c r="C12" s="37" t="s">
        <v>117</v>
      </c>
      <c r="D12" s="36" t="s">
        <v>76</v>
      </c>
      <c r="E12" s="36">
        <v>11</v>
      </c>
      <c r="F12" s="38">
        <v>1074.1818181799999</v>
      </c>
      <c r="G12" s="24">
        <v>1</v>
      </c>
      <c r="H12" s="39">
        <f>E12*F12*G12</f>
        <v>11815.999999979998</v>
      </c>
      <c r="I12" s="33"/>
      <c r="J12" s="14"/>
      <c r="K12" s="1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</row>
    <row r="13" spans="1:114" s="26" customFormat="1" ht="82.5" customHeight="1" x14ac:dyDescent="0.35">
      <c r="A13" s="36">
        <v>3</v>
      </c>
      <c r="B13" s="27" t="s">
        <v>138</v>
      </c>
      <c r="C13" s="27" t="s">
        <v>140</v>
      </c>
      <c r="D13" s="36" t="s">
        <v>139</v>
      </c>
      <c r="E13" s="22">
        <v>11</v>
      </c>
      <c r="F13" s="23">
        <v>117.0021881838</v>
      </c>
      <c r="G13" s="24">
        <v>1</v>
      </c>
      <c r="H13" s="25">
        <f>E13*F13*G13</f>
        <v>1287.0240700218001</v>
      </c>
      <c r="I13" s="33"/>
      <c r="J13" s="16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</row>
    <row r="14" spans="1:114" s="1" customFormat="1" ht="24.95" customHeight="1" x14ac:dyDescent="0.3">
      <c r="A14" s="104" t="s">
        <v>6</v>
      </c>
      <c r="B14" s="104"/>
      <c r="C14" s="105">
        <f>SUM(H11:H13)</f>
        <v>13103.024070001798</v>
      </c>
      <c r="D14" s="105"/>
      <c r="E14" s="105"/>
      <c r="F14" s="105"/>
      <c r="G14" s="105"/>
      <c r="H14" s="105"/>
      <c r="I14" s="16"/>
      <c r="J14" s="16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</row>
    <row r="15" spans="1:114" s="1" customFormat="1" ht="24.95" customHeight="1" x14ac:dyDescent="0.3">
      <c r="A15" s="103" t="s">
        <v>17</v>
      </c>
      <c r="B15" s="103"/>
      <c r="C15" s="103"/>
      <c r="D15" s="103"/>
      <c r="E15" s="103"/>
      <c r="F15" s="103"/>
      <c r="G15" s="103"/>
      <c r="H15" s="103"/>
      <c r="I15" s="16"/>
      <c r="J15" s="16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</row>
    <row r="16" spans="1:114" s="1" customFormat="1" ht="24.95" customHeight="1" x14ac:dyDescent="0.3">
      <c r="A16" s="7" t="s">
        <v>1</v>
      </c>
      <c r="B16" s="7" t="s">
        <v>12</v>
      </c>
      <c r="C16" s="8" t="s">
        <v>18</v>
      </c>
      <c r="D16" s="7" t="s">
        <v>2</v>
      </c>
      <c r="E16" s="7" t="s">
        <v>3</v>
      </c>
      <c r="F16" s="9" t="s">
        <v>4</v>
      </c>
      <c r="G16" s="9" t="s">
        <v>16</v>
      </c>
      <c r="H16" s="9" t="s">
        <v>5</v>
      </c>
      <c r="I16" s="16"/>
      <c r="J16" s="16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</row>
    <row r="17" spans="1:114" s="26" customFormat="1" ht="24.95" customHeight="1" x14ac:dyDescent="0.35">
      <c r="A17" s="87">
        <v>1</v>
      </c>
      <c r="B17" s="85" t="s">
        <v>34</v>
      </c>
      <c r="C17" s="35" t="s">
        <v>67</v>
      </c>
      <c r="D17" s="30" t="s">
        <v>36</v>
      </c>
      <c r="E17" s="30">
        <v>5</v>
      </c>
      <c r="F17" s="30">
        <v>430</v>
      </c>
      <c r="G17" s="30">
        <v>1</v>
      </c>
      <c r="H17" s="25">
        <f>E17*F17*G17</f>
        <v>2150</v>
      </c>
      <c r="I17" s="33"/>
      <c r="J17" s="16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</row>
    <row r="18" spans="1:114" s="26" customFormat="1" ht="24.95" customHeight="1" x14ac:dyDescent="0.35">
      <c r="A18" s="88"/>
      <c r="B18" s="86"/>
      <c r="C18" s="35" t="s">
        <v>68</v>
      </c>
      <c r="D18" s="30" t="s">
        <v>36</v>
      </c>
      <c r="E18" s="30">
        <v>5</v>
      </c>
      <c r="F18" s="30">
        <v>430</v>
      </c>
      <c r="G18" s="30">
        <v>1</v>
      </c>
      <c r="H18" s="25">
        <f>E18*F18*G18</f>
        <v>2150</v>
      </c>
      <c r="I18" s="33"/>
      <c r="J18" s="16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</row>
    <row r="19" spans="1:114" s="1" customFormat="1" ht="24.95" customHeight="1" x14ac:dyDescent="0.35">
      <c r="A19" s="93" t="s">
        <v>6</v>
      </c>
      <c r="B19" s="93"/>
      <c r="C19" s="94">
        <f>SUM(H17:H18)</f>
        <v>4300</v>
      </c>
      <c r="D19" s="94"/>
      <c r="E19" s="94"/>
      <c r="F19" s="94"/>
      <c r="G19" s="94"/>
      <c r="H19" s="94"/>
      <c r="I19" s="33"/>
      <c r="J19" s="16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</row>
    <row r="20" spans="1:114" s="1" customFormat="1" ht="24.95" customHeight="1" x14ac:dyDescent="0.35">
      <c r="A20" s="103" t="s">
        <v>19</v>
      </c>
      <c r="B20" s="103"/>
      <c r="C20" s="103"/>
      <c r="D20" s="103"/>
      <c r="E20" s="103"/>
      <c r="F20" s="103"/>
      <c r="G20" s="103"/>
      <c r="H20" s="103"/>
      <c r="I20" s="33"/>
      <c r="J20" s="1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</row>
    <row r="21" spans="1:114" s="1" customFormat="1" ht="24.95" customHeight="1" x14ac:dyDescent="0.35">
      <c r="A21" s="7" t="s">
        <v>1</v>
      </c>
      <c r="B21" s="7" t="s">
        <v>12</v>
      </c>
      <c r="C21" s="8" t="s">
        <v>20</v>
      </c>
      <c r="D21" s="7" t="s">
        <v>2</v>
      </c>
      <c r="E21" s="7" t="s">
        <v>3</v>
      </c>
      <c r="F21" s="9" t="s">
        <v>4</v>
      </c>
      <c r="G21" s="9" t="s">
        <v>16</v>
      </c>
      <c r="H21" s="9" t="s">
        <v>5</v>
      </c>
      <c r="I21" s="33"/>
      <c r="J21" s="16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</row>
    <row r="22" spans="1:114" s="26" customFormat="1" ht="24.95" customHeight="1" x14ac:dyDescent="0.35">
      <c r="A22" s="24">
        <v>1</v>
      </c>
      <c r="B22" s="24" t="s">
        <v>50</v>
      </c>
      <c r="C22" s="23" t="s">
        <v>154</v>
      </c>
      <c r="D22" s="23" t="s">
        <v>51</v>
      </c>
      <c r="E22" s="22">
        <v>11</v>
      </c>
      <c r="F22" s="23">
        <v>99.221006564551004</v>
      </c>
      <c r="G22" s="24">
        <v>0</v>
      </c>
      <c r="H22" s="50">
        <f>E22*F22*G22</f>
        <v>0</v>
      </c>
      <c r="I22" s="33"/>
      <c r="J22" s="16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</row>
    <row r="23" spans="1:114" s="1" customFormat="1" ht="24.95" customHeight="1" x14ac:dyDescent="0.35">
      <c r="A23" s="107" t="s">
        <v>6</v>
      </c>
      <c r="B23" s="107"/>
      <c r="C23" s="108">
        <f>SUM(H22:H22)</f>
        <v>0</v>
      </c>
      <c r="D23" s="108"/>
      <c r="E23" s="108"/>
      <c r="F23" s="108"/>
      <c r="G23" s="108"/>
      <c r="H23" s="108"/>
      <c r="I23" s="33"/>
      <c r="J23" s="16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</row>
    <row r="24" spans="1:114" s="1" customFormat="1" ht="24.95" customHeight="1" x14ac:dyDescent="0.35">
      <c r="A24" s="109" t="s">
        <v>21</v>
      </c>
      <c r="B24" s="109"/>
      <c r="C24" s="109"/>
      <c r="D24" s="109"/>
      <c r="E24" s="109"/>
      <c r="F24" s="109"/>
      <c r="G24" s="109"/>
      <c r="H24" s="109"/>
      <c r="I24" s="33"/>
      <c r="J24" s="16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</row>
    <row r="25" spans="1:114" s="1" customFormat="1" ht="24.95" customHeight="1" x14ac:dyDescent="0.35">
      <c r="A25" s="59" t="s">
        <v>1</v>
      </c>
      <c r="B25" s="59" t="s">
        <v>12</v>
      </c>
      <c r="C25" s="60" t="s">
        <v>13</v>
      </c>
      <c r="D25" s="59" t="s">
        <v>2</v>
      </c>
      <c r="E25" s="59" t="s">
        <v>3</v>
      </c>
      <c r="F25" s="61" t="s">
        <v>4</v>
      </c>
      <c r="G25" s="61" t="s">
        <v>16</v>
      </c>
      <c r="H25" s="61" t="s">
        <v>5</v>
      </c>
      <c r="I25" s="33"/>
      <c r="J25" s="16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</row>
    <row r="26" spans="1:114" s="26" customFormat="1" ht="41.25" customHeight="1" x14ac:dyDescent="0.35">
      <c r="A26" s="24">
        <v>1</v>
      </c>
      <c r="B26" s="27" t="s">
        <v>155</v>
      </c>
      <c r="C26" s="21" t="s">
        <v>156</v>
      </c>
      <c r="D26" s="23" t="s">
        <v>58</v>
      </c>
      <c r="E26" s="23">
        <v>11</v>
      </c>
      <c r="F26" s="23">
        <v>30.945733041</v>
      </c>
      <c r="G26" s="24">
        <v>0</v>
      </c>
      <c r="H26" s="50">
        <f t="shared" ref="H26" si="0">E26*F26*G26</f>
        <v>0</v>
      </c>
      <c r="I26" s="33"/>
      <c r="J26" s="16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</row>
    <row r="27" spans="1:114" s="1" customFormat="1" ht="24.95" customHeight="1" x14ac:dyDescent="0.35">
      <c r="A27" s="93" t="s">
        <v>6</v>
      </c>
      <c r="B27" s="93"/>
      <c r="C27" s="94">
        <f>SUM(H26:H26)</f>
        <v>0</v>
      </c>
      <c r="D27" s="94"/>
      <c r="E27" s="94"/>
      <c r="F27" s="94"/>
      <c r="G27" s="94"/>
      <c r="H27" s="94"/>
      <c r="I27" s="33"/>
      <c r="J27" s="16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</row>
    <row r="28" spans="1:114" ht="24.95" customHeight="1" x14ac:dyDescent="0.35">
      <c r="A28" s="95" t="s">
        <v>7</v>
      </c>
      <c r="B28" s="95"/>
      <c r="C28" s="96">
        <f>C14+C27+C23+C19</f>
        <v>17403.024070001797</v>
      </c>
      <c r="D28" s="96"/>
      <c r="E28" s="96"/>
      <c r="F28" s="96"/>
      <c r="G28" s="96"/>
      <c r="H28" s="96"/>
      <c r="I28" s="33"/>
      <c r="L28" s="12"/>
      <c r="M28" s="12"/>
      <c r="N28" s="12"/>
      <c r="O28" s="12"/>
      <c r="P28" s="12"/>
      <c r="Q28" s="12"/>
      <c r="R28" s="12"/>
      <c r="S28" s="12"/>
    </row>
    <row r="29" spans="1:114" ht="24.95" customHeight="1" x14ac:dyDescent="0.15">
      <c r="A29" s="95" t="s">
        <v>8</v>
      </c>
      <c r="B29" s="95"/>
      <c r="C29" s="97">
        <v>0</v>
      </c>
      <c r="D29" s="97"/>
      <c r="E29" s="97"/>
      <c r="F29" s="97"/>
      <c r="G29" s="97"/>
      <c r="H29" s="32">
        <f>C28*C29</f>
        <v>0</v>
      </c>
      <c r="L29" s="12"/>
      <c r="M29" s="12"/>
      <c r="N29" s="12"/>
      <c r="O29" s="12"/>
      <c r="P29" s="12"/>
      <c r="Q29" s="12"/>
      <c r="R29" s="12"/>
      <c r="S29" s="12"/>
    </row>
    <row r="30" spans="1:114" ht="24.95" customHeight="1" x14ac:dyDescent="0.15">
      <c r="A30" s="95" t="s">
        <v>9</v>
      </c>
      <c r="B30" s="95"/>
      <c r="C30" s="97">
        <v>0.06</v>
      </c>
      <c r="D30" s="97"/>
      <c r="E30" s="97"/>
      <c r="F30" s="97"/>
      <c r="G30" s="97"/>
      <c r="H30" s="32">
        <f>(C28+H29)*C30</f>
        <v>1044.1814442001078</v>
      </c>
      <c r="L30" s="12"/>
      <c r="M30" s="12"/>
      <c r="N30" s="12"/>
      <c r="O30" s="12"/>
      <c r="P30" s="12"/>
      <c r="Q30" s="12"/>
    </row>
    <row r="31" spans="1:114" ht="24.95" customHeight="1" x14ac:dyDescent="0.15">
      <c r="A31" s="95" t="s">
        <v>10</v>
      </c>
      <c r="B31" s="95"/>
      <c r="C31" s="96">
        <f>C28+H30+H29</f>
        <v>18447.205514201905</v>
      </c>
      <c r="D31" s="96"/>
      <c r="E31" s="96"/>
      <c r="F31" s="96"/>
      <c r="G31" s="96"/>
      <c r="H31" s="96"/>
      <c r="L31" s="12"/>
      <c r="M31" s="12"/>
      <c r="N31" s="12"/>
      <c r="O31" s="12"/>
      <c r="P31" s="12"/>
      <c r="Q31" s="12"/>
    </row>
    <row r="32" spans="1:114" ht="24.95" customHeight="1" x14ac:dyDescent="0.15">
      <c r="A32" s="17" t="s">
        <v>11</v>
      </c>
    </row>
    <row r="33" ht="27.75" customHeight="1" x14ac:dyDescent="0.15"/>
  </sheetData>
  <mergeCells count="35">
    <mergeCell ref="A29:B29"/>
    <mergeCell ref="C29:G29"/>
    <mergeCell ref="A30:B30"/>
    <mergeCell ref="C30:G30"/>
    <mergeCell ref="A31:B31"/>
    <mergeCell ref="C31:H31"/>
    <mergeCell ref="A28:B28"/>
    <mergeCell ref="C28:H28"/>
    <mergeCell ref="A19:B19"/>
    <mergeCell ref="C19:H19"/>
    <mergeCell ref="A20:H20"/>
    <mergeCell ref="A23:B23"/>
    <mergeCell ref="C23:H23"/>
    <mergeCell ref="A24:H24"/>
    <mergeCell ref="A27:B27"/>
    <mergeCell ref="C27:H27"/>
    <mergeCell ref="A17:A18"/>
    <mergeCell ref="B17:B18"/>
    <mergeCell ref="A9:H9"/>
    <mergeCell ref="A14:B14"/>
    <mergeCell ref="C14:H14"/>
    <mergeCell ref="A15:H15"/>
    <mergeCell ref="A6:C6"/>
    <mergeCell ref="D6:H6"/>
    <mergeCell ref="A7:C7"/>
    <mergeCell ref="D7:H7"/>
    <mergeCell ref="A8:C8"/>
    <mergeCell ref="D8:H8"/>
    <mergeCell ref="A5:C5"/>
    <mergeCell ref="D5:H5"/>
    <mergeCell ref="A1:H2"/>
    <mergeCell ref="A3:C3"/>
    <mergeCell ref="D3:H3"/>
    <mergeCell ref="A4:C4"/>
    <mergeCell ref="D4:H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3"/>
  <sheetViews>
    <sheetView showGridLines="0" topLeftCell="A7" zoomScale="70" zoomScaleNormal="70" workbookViewId="0">
      <selection activeCell="K13" sqref="K13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120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31" customFormat="1" ht="24.95" customHeight="1" x14ac:dyDescent="0.35">
      <c r="A11" s="36">
        <v>1</v>
      </c>
      <c r="B11" s="36" t="s">
        <v>46</v>
      </c>
      <c r="C11" s="37" t="s">
        <v>122</v>
      </c>
      <c r="D11" s="36" t="s">
        <v>76</v>
      </c>
      <c r="E11" s="36">
        <v>2</v>
      </c>
      <c r="F11" s="38">
        <v>1040</v>
      </c>
      <c r="G11" s="24">
        <v>1</v>
      </c>
      <c r="H11" s="39">
        <f>E11*F11*G11</f>
        <v>2080</v>
      </c>
      <c r="I11" s="14"/>
      <c r="J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</row>
    <row r="12" spans="1:113" s="31" customFormat="1" ht="24.95" customHeight="1" x14ac:dyDescent="0.35">
      <c r="A12" s="36">
        <v>2</v>
      </c>
      <c r="B12" s="36" t="s">
        <v>47</v>
      </c>
      <c r="C12" s="37" t="s">
        <v>121</v>
      </c>
      <c r="D12" s="36" t="s">
        <v>76</v>
      </c>
      <c r="E12" s="36">
        <v>29</v>
      </c>
      <c r="F12" s="38">
        <v>438.94827579999998</v>
      </c>
      <c r="G12" s="24">
        <v>1</v>
      </c>
      <c r="H12" s="39">
        <f>E12*F12*G12</f>
        <v>12729.499998199999</v>
      </c>
      <c r="I12" s="14"/>
      <c r="J12" s="1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26" customFormat="1" ht="96" customHeight="1" x14ac:dyDescent="0.3">
      <c r="A13" s="36">
        <v>3</v>
      </c>
      <c r="B13" s="27" t="s">
        <v>138</v>
      </c>
      <c r="C13" s="27" t="s">
        <v>140</v>
      </c>
      <c r="D13" s="36" t="s">
        <v>139</v>
      </c>
      <c r="E13" s="22">
        <v>41</v>
      </c>
      <c r="F13" s="23">
        <v>117.0021881838</v>
      </c>
      <c r="G13" s="24">
        <v>1</v>
      </c>
      <c r="H13" s="25">
        <f>E13*F13*G13</f>
        <v>4797.0897155357998</v>
      </c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1" customFormat="1" ht="24.95" customHeight="1" x14ac:dyDescent="0.3">
      <c r="A14" s="104" t="s">
        <v>6</v>
      </c>
      <c r="B14" s="104"/>
      <c r="C14" s="105">
        <f>SUM(H11:H13)</f>
        <v>19606.589713735797</v>
      </c>
      <c r="D14" s="105"/>
      <c r="E14" s="105"/>
      <c r="F14" s="105"/>
      <c r="G14" s="105"/>
      <c r="H14" s="105"/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1" customFormat="1" ht="24.95" customHeight="1" x14ac:dyDescent="0.3">
      <c r="A15" s="103" t="s">
        <v>17</v>
      </c>
      <c r="B15" s="103"/>
      <c r="C15" s="103"/>
      <c r="D15" s="103"/>
      <c r="E15" s="103"/>
      <c r="F15" s="103"/>
      <c r="G15" s="103"/>
      <c r="H15" s="103"/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</row>
    <row r="16" spans="1:113" s="1" customFormat="1" ht="24.95" customHeight="1" x14ac:dyDescent="0.3">
      <c r="A16" s="7" t="s">
        <v>1</v>
      </c>
      <c r="B16" s="7" t="s">
        <v>12</v>
      </c>
      <c r="C16" s="8" t="s">
        <v>18</v>
      </c>
      <c r="D16" s="7" t="s">
        <v>2</v>
      </c>
      <c r="E16" s="7" t="s">
        <v>3</v>
      </c>
      <c r="F16" s="9" t="s">
        <v>4</v>
      </c>
      <c r="G16" s="9" t="s">
        <v>16</v>
      </c>
      <c r="H16" s="9" t="s">
        <v>5</v>
      </c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26" customFormat="1" ht="24.95" customHeight="1" x14ac:dyDescent="0.3">
      <c r="A17" s="87">
        <v>1</v>
      </c>
      <c r="B17" s="85" t="s">
        <v>33</v>
      </c>
      <c r="C17" s="35" t="s">
        <v>67</v>
      </c>
      <c r="D17" s="30" t="s">
        <v>36</v>
      </c>
      <c r="E17" s="30">
        <v>5</v>
      </c>
      <c r="F17" s="30">
        <v>450</v>
      </c>
      <c r="G17" s="30">
        <v>1</v>
      </c>
      <c r="H17" s="25">
        <f>E17*F17*G17</f>
        <v>2250</v>
      </c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26" customFormat="1" ht="24.95" customHeight="1" x14ac:dyDescent="0.3">
      <c r="A18" s="92"/>
      <c r="B18" s="91"/>
      <c r="C18" s="35" t="s">
        <v>68</v>
      </c>
      <c r="D18" s="30" t="s">
        <v>36</v>
      </c>
      <c r="E18" s="56">
        <v>20.5</v>
      </c>
      <c r="F18" s="30">
        <v>450</v>
      </c>
      <c r="G18" s="30">
        <v>1</v>
      </c>
      <c r="H18" s="25">
        <f>E18*F18*G18</f>
        <v>9225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1" customFormat="1" ht="24.95" customHeight="1" x14ac:dyDescent="0.3">
      <c r="A19" s="93" t="s">
        <v>6</v>
      </c>
      <c r="B19" s="93"/>
      <c r="C19" s="94">
        <f>SUM(H17:H18)</f>
        <v>11475</v>
      </c>
      <c r="D19" s="94"/>
      <c r="E19" s="94"/>
      <c r="F19" s="94"/>
      <c r="G19" s="94"/>
      <c r="H19" s="94"/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1" customFormat="1" ht="24.95" customHeight="1" x14ac:dyDescent="0.3">
      <c r="A20" s="103" t="s">
        <v>19</v>
      </c>
      <c r="B20" s="103"/>
      <c r="C20" s="103"/>
      <c r="D20" s="103"/>
      <c r="E20" s="103"/>
      <c r="F20" s="103"/>
      <c r="G20" s="103"/>
      <c r="H20" s="103"/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1" customFormat="1" ht="24.95" customHeight="1" x14ac:dyDescent="0.3">
      <c r="A21" s="7" t="s">
        <v>1</v>
      </c>
      <c r="B21" s="7" t="s">
        <v>12</v>
      </c>
      <c r="C21" s="8" t="s">
        <v>20</v>
      </c>
      <c r="D21" s="7" t="s">
        <v>2</v>
      </c>
      <c r="E21" s="7" t="s">
        <v>3</v>
      </c>
      <c r="F21" s="9" t="s">
        <v>4</v>
      </c>
      <c r="G21" s="9" t="s">
        <v>16</v>
      </c>
      <c r="H21" s="9" t="s">
        <v>5</v>
      </c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26" customFormat="1" ht="24.95" customHeight="1" x14ac:dyDescent="0.3">
      <c r="A22" s="24">
        <v>1</v>
      </c>
      <c r="B22" s="24" t="s">
        <v>50</v>
      </c>
      <c r="C22" s="23" t="s">
        <v>154</v>
      </c>
      <c r="D22" s="23" t="s">
        <v>51</v>
      </c>
      <c r="E22" s="22">
        <v>41</v>
      </c>
      <c r="F22" s="23">
        <v>99.221006564551004</v>
      </c>
      <c r="G22" s="24">
        <v>0</v>
      </c>
      <c r="H22" s="50">
        <f>E22*F22*G22</f>
        <v>0</v>
      </c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1" customFormat="1" ht="24.95" customHeight="1" x14ac:dyDescent="0.3">
      <c r="A23" s="107" t="s">
        <v>6</v>
      </c>
      <c r="B23" s="107"/>
      <c r="C23" s="108">
        <f>SUM(H22:H22)</f>
        <v>0</v>
      </c>
      <c r="D23" s="108"/>
      <c r="E23" s="108"/>
      <c r="F23" s="108"/>
      <c r="G23" s="108"/>
      <c r="H23" s="108"/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1" customFormat="1" ht="24.95" customHeight="1" x14ac:dyDescent="0.3">
      <c r="A24" s="109" t="s">
        <v>21</v>
      </c>
      <c r="B24" s="109"/>
      <c r="C24" s="109"/>
      <c r="D24" s="109"/>
      <c r="E24" s="109"/>
      <c r="F24" s="109"/>
      <c r="G24" s="109"/>
      <c r="H24" s="109"/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s="1" customFormat="1" ht="24.95" customHeight="1" x14ac:dyDescent="0.3">
      <c r="A25" s="59" t="s">
        <v>1</v>
      </c>
      <c r="B25" s="59" t="s">
        <v>12</v>
      </c>
      <c r="C25" s="60" t="s">
        <v>13</v>
      </c>
      <c r="D25" s="59" t="s">
        <v>2</v>
      </c>
      <c r="E25" s="59" t="s">
        <v>3</v>
      </c>
      <c r="F25" s="61" t="s">
        <v>4</v>
      </c>
      <c r="G25" s="61" t="s">
        <v>16</v>
      </c>
      <c r="H25" s="61" t="s">
        <v>5</v>
      </c>
      <c r="I25" s="1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</row>
    <row r="26" spans="1:113" s="26" customFormat="1" ht="57" customHeight="1" x14ac:dyDescent="0.3">
      <c r="A26" s="24">
        <v>1</v>
      </c>
      <c r="B26" s="27" t="s">
        <v>155</v>
      </c>
      <c r="C26" s="21" t="s">
        <v>156</v>
      </c>
      <c r="D26" s="23" t="s">
        <v>58</v>
      </c>
      <c r="E26" s="23">
        <v>41</v>
      </c>
      <c r="F26" s="23">
        <v>30.945733041</v>
      </c>
      <c r="G26" s="24">
        <v>0</v>
      </c>
      <c r="H26" s="50">
        <f t="shared" ref="H26" si="0">E26*F26*G26</f>
        <v>0</v>
      </c>
      <c r="I26" s="1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</row>
    <row r="27" spans="1:113" s="1" customFormat="1" ht="24.95" customHeight="1" x14ac:dyDescent="0.3">
      <c r="A27" s="93" t="s">
        <v>6</v>
      </c>
      <c r="B27" s="93"/>
      <c r="C27" s="94">
        <f>SUM(H26:H26)</f>
        <v>0</v>
      </c>
      <c r="D27" s="94"/>
      <c r="E27" s="94"/>
      <c r="F27" s="94"/>
      <c r="G27" s="94"/>
      <c r="H27" s="94"/>
      <c r="I27" s="1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</row>
    <row r="28" spans="1:113" ht="24.95" customHeight="1" x14ac:dyDescent="0.15">
      <c r="A28" s="95" t="s">
        <v>7</v>
      </c>
      <c r="B28" s="95"/>
      <c r="C28" s="96">
        <f>C14+C27+C23+C19</f>
        <v>31081.589713735797</v>
      </c>
      <c r="D28" s="96"/>
      <c r="E28" s="96"/>
      <c r="F28" s="96"/>
      <c r="G28" s="96"/>
      <c r="H28" s="96"/>
      <c r="K28" s="12"/>
      <c r="L28" s="12"/>
      <c r="M28" s="12"/>
      <c r="N28" s="12"/>
      <c r="O28" s="12"/>
      <c r="P28" s="12"/>
      <c r="Q28" s="12"/>
      <c r="R28" s="12"/>
    </row>
    <row r="29" spans="1:113" ht="24.95" customHeight="1" x14ac:dyDescent="0.15">
      <c r="A29" s="95" t="s">
        <v>8</v>
      </c>
      <c r="B29" s="95"/>
      <c r="C29" s="97">
        <v>0</v>
      </c>
      <c r="D29" s="97"/>
      <c r="E29" s="97"/>
      <c r="F29" s="97"/>
      <c r="G29" s="97"/>
      <c r="H29" s="32">
        <f>C28*C29</f>
        <v>0</v>
      </c>
      <c r="K29" s="12"/>
      <c r="L29" s="12"/>
      <c r="M29" s="12"/>
      <c r="N29" s="12"/>
      <c r="O29" s="12"/>
      <c r="P29" s="12"/>
      <c r="Q29" s="12"/>
      <c r="R29" s="12"/>
    </row>
    <row r="30" spans="1:113" ht="24.95" customHeight="1" x14ac:dyDescent="0.15">
      <c r="A30" s="95" t="s">
        <v>9</v>
      </c>
      <c r="B30" s="95"/>
      <c r="C30" s="97">
        <v>0.06</v>
      </c>
      <c r="D30" s="97"/>
      <c r="E30" s="97"/>
      <c r="F30" s="97"/>
      <c r="G30" s="97"/>
      <c r="H30" s="32">
        <f>(C28+H29)*C30</f>
        <v>1864.8953828241476</v>
      </c>
      <c r="K30" s="12"/>
      <c r="L30" s="12"/>
      <c r="M30" s="12"/>
      <c r="N30" s="12"/>
      <c r="O30" s="12"/>
      <c r="P30" s="12"/>
    </row>
    <row r="31" spans="1:113" ht="24.95" customHeight="1" x14ac:dyDescent="0.15">
      <c r="A31" s="95" t="s">
        <v>10</v>
      </c>
      <c r="B31" s="95"/>
      <c r="C31" s="96">
        <f>C28+H30+H29</f>
        <v>32946.485096559947</v>
      </c>
      <c r="D31" s="96"/>
      <c r="E31" s="96"/>
      <c r="F31" s="96"/>
      <c r="G31" s="96"/>
      <c r="H31" s="96"/>
      <c r="K31" s="12"/>
      <c r="L31" s="12"/>
      <c r="M31" s="12"/>
      <c r="N31" s="12"/>
      <c r="O31" s="12"/>
      <c r="P31" s="12"/>
    </row>
    <row r="32" spans="1:113" ht="24.95" customHeight="1" x14ac:dyDescent="0.15">
      <c r="A32" s="17" t="s">
        <v>11</v>
      </c>
    </row>
    <row r="33" ht="27.75" customHeight="1" x14ac:dyDescent="0.15"/>
  </sheetData>
  <mergeCells count="35">
    <mergeCell ref="A29:B29"/>
    <mergeCell ref="C29:G29"/>
    <mergeCell ref="A30:B30"/>
    <mergeCell ref="C30:G30"/>
    <mergeCell ref="A31:B31"/>
    <mergeCell ref="C31:H31"/>
    <mergeCell ref="A28:B28"/>
    <mergeCell ref="C28:H28"/>
    <mergeCell ref="A19:B19"/>
    <mergeCell ref="C19:H19"/>
    <mergeCell ref="A20:H20"/>
    <mergeCell ref="A23:B23"/>
    <mergeCell ref="C23:H23"/>
    <mergeCell ref="A24:H24"/>
    <mergeCell ref="A27:B27"/>
    <mergeCell ref="C27:H27"/>
    <mergeCell ref="A17:A18"/>
    <mergeCell ref="B17:B18"/>
    <mergeCell ref="A9:H9"/>
    <mergeCell ref="A14:B14"/>
    <mergeCell ref="C14:H14"/>
    <mergeCell ref="A15:H15"/>
    <mergeCell ref="A6:C6"/>
    <mergeCell ref="D6:H6"/>
    <mergeCell ref="A7:C7"/>
    <mergeCell ref="D7:H7"/>
    <mergeCell ref="A8:C8"/>
    <mergeCell ref="D8:H8"/>
    <mergeCell ref="A5:C5"/>
    <mergeCell ref="D5:H5"/>
    <mergeCell ref="A1:H2"/>
    <mergeCell ref="A3:C3"/>
    <mergeCell ref="D3:H3"/>
    <mergeCell ref="A4:C4"/>
    <mergeCell ref="D4:H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4"/>
  <sheetViews>
    <sheetView showGridLines="0" topLeftCell="A7" zoomScale="70" zoomScaleNormal="70" workbookViewId="0">
      <selection activeCell="J14" sqref="J14"/>
    </sheetView>
  </sheetViews>
  <sheetFormatPr defaultColWidth="8.875" defaultRowHeight="13.5" x14ac:dyDescent="0.15"/>
  <cols>
    <col min="1" max="1" width="6.125" style="3" customWidth="1"/>
    <col min="2" max="2" width="26.125" customWidth="1"/>
    <col min="3" max="3" width="35.875" customWidth="1"/>
    <col min="4" max="5" width="10.875" customWidth="1"/>
    <col min="6" max="7" width="10.875" style="4" customWidth="1"/>
    <col min="8" max="8" width="17.625" style="5" customWidth="1"/>
    <col min="9" max="9" width="8.875" style="6"/>
    <col min="10" max="10" width="12.625" style="6" bestFit="1" customWidth="1"/>
    <col min="11" max="113" width="8.875" style="6"/>
  </cols>
  <sheetData>
    <row r="1" spans="1:113" ht="18" customHeight="1" x14ac:dyDescent="0.15">
      <c r="A1" s="98" t="s">
        <v>26</v>
      </c>
      <c r="B1" s="98"/>
      <c r="C1" s="98"/>
      <c r="D1" s="98"/>
      <c r="E1" s="98"/>
      <c r="F1" s="98"/>
      <c r="G1" s="98"/>
      <c r="H1" s="98"/>
      <c r="I1" s="10"/>
      <c r="J1" s="10"/>
    </row>
    <row r="2" spans="1:113" ht="18" customHeight="1" x14ac:dyDescent="0.15">
      <c r="A2" s="98"/>
      <c r="B2" s="98"/>
      <c r="C2" s="98"/>
      <c r="D2" s="98"/>
      <c r="E2" s="98"/>
      <c r="F2" s="98"/>
      <c r="G2" s="98"/>
      <c r="H2" s="98"/>
      <c r="I2" s="10"/>
      <c r="J2" s="10"/>
    </row>
    <row r="3" spans="1:113" ht="18" customHeight="1" x14ac:dyDescent="0.15">
      <c r="A3" s="99" t="s">
        <v>165</v>
      </c>
      <c r="B3" s="99"/>
      <c r="C3" s="99"/>
      <c r="D3" s="100" t="s">
        <v>24</v>
      </c>
      <c r="E3" s="101"/>
      <c r="F3" s="101"/>
      <c r="G3" s="101"/>
      <c r="H3" s="102"/>
      <c r="I3" s="11"/>
      <c r="J3" s="11"/>
    </row>
    <row r="4" spans="1:113" s="1" customFormat="1" ht="18" customHeight="1" x14ac:dyDescent="0.15">
      <c r="A4" s="99" t="s">
        <v>27</v>
      </c>
      <c r="B4" s="99"/>
      <c r="C4" s="99"/>
      <c r="D4" s="100" t="s">
        <v>23</v>
      </c>
      <c r="E4" s="101"/>
      <c r="F4" s="101"/>
      <c r="G4" s="101"/>
      <c r="H4" s="102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spans="1:113" s="1" customFormat="1" ht="18" customHeight="1" x14ac:dyDescent="0.15">
      <c r="A5" s="99" t="s">
        <v>28</v>
      </c>
      <c r="B5" s="99"/>
      <c r="C5" s="99"/>
      <c r="D5" s="99" t="s">
        <v>61</v>
      </c>
      <c r="E5" s="99"/>
      <c r="F5" s="99"/>
      <c r="G5" s="99"/>
      <c r="H5" s="99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spans="1:113" s="1" customFormat="1" ht="18" customHeight="1" x14ac:dyDescent="0.15">
      <c r="A6" s="99" t="s">
        <v>29</v>
      </c>
      <c r="B6" s="99"/>
      <c r="C6" s="99"/>
      <c r="D6" s="99" t="s">
        <v>62</v>
      </c>
      <c r="E6" s="99"/>
      <c r="F6" s="99"/>
      <c r="G6" s="99"/>
      <c r="H6" s="99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spans="1:113" s="1" customFormat="1" ht="18" customHeight="1" x14ac:dyDescent="0.15">
      <c r="A7" s="99" t="s">
        <v>0</v>
      </c>
      <c r="B7" s="99"/>
      <c r="C7" s="99"/>
      <c r="D7" s="99" t="s">
        <v>25</v>
      </c>
      <c r="E7" s="99"/>
      <c r="F7" s="99"/>
      <c r="G7" s="99"/>
      <c r="H7" s="99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spans="1:113" s="1" customFormat="1" ht="18" customHeight="1" x14ac:dyDescent="0.15">
      <c r="A8" s="99" t="s">
        <v>30</v>
      </c>
      <c r="B8" s="99"/>
      <c r="C8" s="99"/>
      <c r="D8" s="99" t="s">
        <v>63</v>
      </c>
      <c r="E8" s="99"/>
      <c r="F8" s="99"/>
      <c r="G8" s="99"/>
      <c r="H8" s="99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s="1" customFormat="1" ht="24.95" customHeight="1" x14ac:dyDescent="0.15">
      <c r="A9" s="106" t="s">
        <v>14</v>
      </c>
      <c r="B9" s="106"/>
      <c r="C9" s="106"/>
      <c r="D9" s="106"/>
      <c r="E9" s="106"/>
      <c r="F9" s="106"/>
      <c r="G9" s="106"/>
      <c r="H9" s="106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spans="1:113" s="2" customFormat="1" ht="24.95" customHeight="1" x14ac:dyDescent="0.35">
      <c r="A10" s="7" t="s">
        <v>1</v>
      </c>
      <c r="B10" s="7" t="s">
        <v>12</v>
      </c>
      <c r="C10" s="8" t="s">
        <v>15</v>
      </c>
      <c r="D10" s="7" t="s">
        <v>2</v>
      </c>
      <c r="E10" s="7" t="s">
        <v>3</v>
      </c>
      <c r="F10" s="9" t="s">
        <v>22</v>
      </c>
      <c r="G10" s="9" t="s">
        <v>16</v>
      </c>
      <c r="H10" s="9" t="s">
        <v>5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</row>
    <row r="11" spans="1:113" s="31" customFormat="1" ht="24.95" customHeight="1" x14ac:dyDescent="0.35">
      <c r="A11" s="36">
        <v>1</v>
      </c>
      <c r="B11" s="36" t="s">
        <v>46</v>
      </c>
      <c r="C11" s="37" t="s">
        <v>164</v>
      </c>
      <c r="D11" s="68" t="s">
        <v>76</v>
      </c>
      <c r="E11" s="68">
        <v>164</v>
      </c>
      <c r="F11" s="38">
        <v>3067.9268292682</v>
      </c>
      <c r="G11" s="24">
        <v>1</v>
      </c>
      <c r="H11" s="39">
        <f>E11*F11*G11</f>
        <v>503139.99999998481</v>
      </c>
      <c r="I11" s="14"/>
      <c r="J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</row>
    <row r="12" spans="1:113" s="31" customFormat="1" ht="24.95" customHeight="1" x14ac:dyDescent="0.35">
      <c r="A12" s="36">
        <v>2</v>
      </c>
      <c r="B12" s="36" t="s">
        <v>47</v>
      </c>
      <c r="C12" s="37" t="s">
        <v>123</v>
      </c>
      <c r="D12" s="36" t="s">
        <v>76</v>
      </c>
      <c r="E12" s="36">
        <v>32</v>
      </c>
      <c r="F12" s="38">
        <v>271.375</v>
      </c>
      <c r="G12" s="24">
        <v>1</v>
      </c>
      <c r="H12" s="39">
        <f>E12*F12*G12</f>
        <v>8684</v>
      </c>
      <c r="I12" s="14"/>
      <c r="J12" s="1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26" customFormat="1" ht="69.75" customHeight="1" x14ac:dyDescent="0.3">
      <c r="A13" s="36">
        <v>3</v>
      </c>
      <c r="B13" s="27" t="s">
        <v>138</v>
      </c>
      <c r="C13" s="27" t="s">
        <v>140</v>
      </c>
      <c r="D13" s="36" t="s">
        <v>139</v>
      </c>
      <c r="E13" s="22">
        <v>273</v>
      </c>
      <c r="F13" s="23">
        <v>117.0021881838</v>
      </c>
      <c r="G13" s="24">
        <v>1</v>
      </c>
      <c r="H13" s="25">
        <f>E13*F13*G13</f>
        <v>31941.5973741774</v>
      </c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</row>
    <row r="14" spans="1:113" s="1" customFormat="1" ht="24.95" customHeight="1" x14ac:dyDescent="0.3">
      <c r="A14" s="104" t="s">
        <v>6</v>
      </c>
      <c r="B14" s="104"/>
      <c r="C14" s="105">
        <f>SUM(H11:H13)</f>
        <v>543765.59737416217</v>
      </c>
      <c r="D14" s="105"/>
      <c r="E14" s="105"/>
      <c r="F14" s="105"/>
      <c r="G14" s="105"/>
      <c r="H14" s="105"/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s="1" customFormat="1" ht="24.95" customHeight="1" x14ac:dyDescent="0.3">
      <c r="A15" s="103" t="s">
        <v>17</v>
      </c>
      <c r="B15" s="103"/>
      <c r="C15" s="103"/>
      <c r="D15" s="103"/>
      <c r="E15" s="103"/>
      <c r="F15" s="103"/>
      <c r="G15" s="103"/>
      <c r="H15" s="103"/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</row>
    <row r="16" spans="1:113" s="1" customFormat="1" ht="24.95" customHeight="1" x14ac:dyDescent="0.3">
      <c r="A16" s="7" t="s">
        <v>1</v>
      </c>
      <c r="B16" s="7" t="s">
        <v>12</v>
      </c>
      <c r="C16" s="8" t="s">
        <v>18</v>
      </c>
      <c r="D16" s="7" t="s">
        <v>2</v>
      </c>
      <c r="E16" s="7" t="s">
        <v>3</v>
      </c>
      <c r="F16" s="9" t="s">
        <v>4</v>
      </c>
      <c r="G16" s="9" t="s">
        <v>16</v>
      </c>
      <c r="H16" s="9" t="s">
        <v>5</v>
      </c>
      <c r="I16" s="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</row>
    <row r="17" spans="1:113" s="26" customFormat="1" ht="25.5" customHeight="1" x14ac:dyDescent="0.3">
      <c r="A17" s="87">
        <v>1</v>
      </c>
      <c r="B17" s="85" t="s">
        <v>33</v>
      </c>
      <c r="C17" s="35" t="s">
        <v>67</v>
      </c>
      <c r="D17" s="30" t="s">
        <v>36</v>
      </c>
      <c r="E17" s="56">
        <v>130.5</v>
      </c>
      <c r="F17" s="30">
        <v>450</v>
      </c>
      <c r="G17" s="30">
        <v>1</v>
      </c>
      <c r="H17" s="25">
        <f>E17*F17*G17</f>
        <v>58725</v>
      </c>
      <c r="I17" s="1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s="26" customFormat="1" ht="24.95" customHeight="1" x14ac:dyDescent="0.3">
      <c r="A18" s="92"/>
      <c r="B18" s="91"/>
      <c r="C18" s="35" t="s">
        <v>68</v>
      </c>
      <c r="D18" s="30" t="s">
        <v>36</v>
      </c>
      <c r="E18" s="56">
        <v>131</v>
      </c>
      <c r="F18" s="30">
        <v>450</v>
      </c>
      <c r="G18" s="30">
        <v>1</v>
      </c>
      <c r="H18" s="25">
        <f>E18*F18*G18</f>
        <v>58950</v>
      </c>
      <c r="I18" s="1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</row>
    <row r="19" spans="1:113" s="26" customFormat="1" ht="24.95" customHeight="1" x14ac:dyDescent="0.3">
      <c r="A19" s="88"/>
      <c r="B19" s="86"/>
      <c r="C19" s="35" t="s">
        <v>70</v>
      </c>
      <c r="D19" s="30" t="s">
        <v>71</v>
      </c>
      <c r="E19" s="30">
        <v>1</v>
      </c>
      <c r="F19" s="30">
        <v>100</v>
      </c>
      <c r="G19" s="30">
        <v>1</v>
      </c>
      <c r="H19" s="25">
        <f t="shared" ref="H19" si="0">E19*F19*G19</f>
        <v>100</v>
      </c>
      <c r="I19" s="1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</row>
    <row r="20" spans="1:113" s="1" customFormat="1" ht="24.95" customHeight="1" x14ac:dyDescent="0.3">
      <c r="A20" s="93" t="s">
        <v>6</v>
      </c>
      <c r="B20" s="93"/>
      <c r="C20" s="94">
        <f>SUM(H17:H19)</f>
        <v>117775</v>
      </c>
      <c r="D20" s="94"/>
      <c r="E20" s="94"/>
      <c r="F20" s="94"/>
      <c r="G20" s="94"/>
      <c r="H20" s="94"/>
      <c r="I20" s="1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</row>
    <row r="21" spans="1:113" s="1" customFormat="1" ht="24.95" customHeight="1" x14ac:dyDescent="0.3">
      <c r="A21" s="103" t="s">
        <v>19</v>
      </c>
      <c r="B21" s="103"/>
      <c r="C21" s="103"/>
      <c r="D21" s="103"/>
      <c r="E21" s="103"/>
      <c r="F21" s="103"/>
      <c r="G21" s="103"/>
      <c r="H21" s="103"/>
      <c r="I21" s="1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</row>
    <row r="22" spans="1:113" s="1" customFormat="1" ht="24.95" customHeight="1" x14ac:dyDescent="0.3">
      <c r="A22" s="7" t="s">
        <v>1</v>
      </c>
      <c r="B22" s="7" t="s">
        <v>12</v>
      </c>
      <c r="C22" s="8" t="s">
        <v>20</v>
      </c>
      <c r="D22" s="7" t="s">
        <v>2</v>
      </c>
      <c r="E22" s="7" t="s">
        <v>3</v>
      </c>
      <c r="F22" s="9" t="s">
        <v>4</v>
      </c>
      <c r="G22" s="9" t="s">
        <v>16</v>
      </c>
      <c r="H22" s="9" t="s">
        <v>5</v>
      </c>
      <c r="I22" s="1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</row>
    <row r="23" spans="1:113" s="26" customFormat="1" ht="24.95" customHeight="1" x14ac:dyDescent="0.3">
      <c r="A23" s="36">
        <v>1</v>
      </c>
      <c r="B23" s="36" t="s">
        <v>50</v>
      </c>
      <c r="C23" s="23" t="s">
        <v>154</v>
      </c>
      <c r="D23" s="23" t="s">
        <v>51</v>
      </c>
      <c r="E23" s="22">
        <v>274</v>
      </c>
      <c r="F23" s="23">
        <v>99.221006564551004</v>
      </c>
      <c r="G23" s="24">
        <v>0</v>
      </c>
      <c r="H23" s="25">
        <f>E23*F23*G23</f>
        <v>0</v>
      </c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</row>
    <row r="24" spans="1:113" s="1" customFormat="1" ht="24.95" customHeight="1" x14ac:dyDescent="0.3">
      <c r="A24" s="93" t="s">
        <v>6</v>
      </c>
      <c r="B24" s="93"/>
      <c r="C24" s="94">
        <f>SUM(H23:H23)</f>
        <v>0</v>
      </c>
      <c r="D24" s="94"/>
      <c r="E24" s="94"/>
      <c r="F24" s="94"/>
      <c r="G24" s="94"/>
      <c r="H24" s="94"/>
      <c r="I24" s="1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</row>
    <row r="25" spans="1:113" s="1" customFormat="1" ht="24.95" customHeight="1" x14ac:dyDescent="0.3">
      <c r="A25" s="103" t="s">
        <v>21</v>
      </c>
      <c r="B25" s="103"/>
      <c r="C25" s="103"/>
      <c r="D25" s="103"/>
      <c r="E25" s="103"/>
      <c r="F25" s="103"/>
      <c r="G25" s="103"/>
      <c r="H25" s="103"/>
      <c r="I25" s="1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</row>
    <row r="26" spans="1:113" s="1" customFormat="1" ht="24.95" customHeight="1" x14ac:dyDescent="0.3">
      <c r="A26" s="7" t="s">
        <v>1</v>
      </c>
      <c r="B26" s="7" t="s">
        <v>12</v>
      </c>
      <c r="C26" s="8" t="s">
        <v>13</v>
      </c>
      <c r="D26" s="7" t="s">
        <v>2</v>
      </c>
      <c r="E26" s="7" t="s">
        <v>3</v>
      </c>
      <c r="F26" s="9" t="s">
        <v>4</v>
      </c>
      <c r="G26" s="9" t="s">
        <v>16</v>
      </c>
      <c r="H26" s="9" t="s">
        <v>5</v>
      </c>
      <c r="I26" s="1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</row>
    <row r="27" spans="1:113" s="26" customFormat="1" ht="33" x14ac:dyDescent="0.3">
      <c r="A27" s="36">
        <v>1</v>
      </c>
      <c r="B27" s="27" t="s">
        <v>155</v>
      </c>
      <c r="C27" s="21" t="s">
        <v>156</v>
      </c>
      <c r="D27" s="23" t="s">
        <v>58</v>
      </c>
      <c r="E27" s="23">
        <v>274</v>
      </c>
      <c r="F27" s="23">
        <v>30.945733041</v>
      </c>
      <c r="G27" s="28">
        <v>0</v>
      </c>
      <c r="H27" s="25">
        <f t="shared" ref="H27" si="1">E27*F27*G27</f>
        <v>0</v>
      </c>
      <c r="I27" s="1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</row>
    <row r="28" spans="1:113" s="1" customFormat="1" ht="24.95" customHeight="1" x14ac:dyDescent="0.3">
      <c r="A28" s="93" t="s">
        <v>6</v>
      </c>
      <c r="B28" s="93"/>
      <c r="C28" s="94">
        <f>SUM(H27:H27)</f>
        <v>0</v>
      </c>
      <c r="D28" s="94"/>
      <c r="E28" s="94"/>
      <c r="F28" s="94"/>
      <c r="G28" s="94"/>
      <c r="H28" s="94"/>
      <c r="I28" s="1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</row>
    <row r="29" spans="1:113" ht="24.95" customHeight="1" x14ac:dyDescent="0.15">
      <c r="A29" s="95" t="s">
        <v>7</v>
      </c>
      <c r="B29" s="95"/>
      <c r="C29" s="96">
        <f>C14+C28+C24+C20</f>
        <v>661540.59737416217</v>
      </c>
      <c r="D29" s="96"/>
      <c r="E29" s="96"/>
      <c r="F29" s="96"/>
      <c r="G29" s="96"/>
      <c r="H29" s="96"/>
      <c r="K29" s="12"/>
      <c r="L29" s="12"/>
      <c r="M29" s="12"/>
      <c r="N29" s="12"/>
      <c r="O29" s="12"/>
      <c r="P29" s="12"/>
      <c r="Q29" s="12"/>
      <c r="R29" s="12"/>
    </row>
    <row r="30" spans="1:113" ht="24.95" customHeight="1" x14ac:dyDescent="0.15">
      <c r="A30" s="95" t="s">
        <v>8</v>
      </c>
      <c r="B30" s="95"/>
      <c r="C30" s="97">
        <v>0</v>
      </c>
      <c r="D30" s="97"/>
      <c r="E30" s="97"/>
      <c r="F30" s="97"/>
      <c r="G30" s="97"/>
      <c r="H30" s="32">
        <f>C29*C30</f>
        <v>0</v>
      </c>
      <c r="K30" s="12"/>
      <c r="L30" s="12"/>
      <c r="M30" s="12"/>
      <c r="N30" s="12"/>
      <c r="O30" s="12"/>
      <c r="P30" s="12"/>
      <c r="Q30" s="12"/>
      <c r="R30" s="12"/>
    </row>
    <row r="31" spans="1:113" ht="24.95" customHeight="1" x14ac:dyDescent="0.15">
      <c r="A31" s="95" t="s">
        <v>9</v>
      </c>
      <c r="B31" s="95"/>
      <c r="C31" s="97">
        <v>0.06</v>
      </c>
      <c r="D31" s="97"/>
      <c r="E31" s="97"/>
      <c r="F31" s="97"/>
      <c r="G31" s="97"/>
      <c r="H31" s="32">
        <f>(C29+H30)*C31</f>
        <v>39692.435842449726</v>
      </c>
      <c r="K31" s="12"/>
      <c r="L31" s="12"/>
      <c r="M31" s="12"/>
      <c r="N31" s="12"/>
      <c r="O31" s="12"/>
      <c r="P31" s="12"/>
    </row>
    <row r="32" spans="1:113" ht="24.95" customHeight="1" x14ac:dyDescent="0.15">
      <c r="A32" s="95" t="s">
        <v>10</v>
      </c>
      <c r="B32" s="95"/>
      <c r="C32" s="96">
        <f>C29+H31+H30</f>
        <v>701233.03321661195</v>
      </c>
      <c r="D32" s="96"/>
      <c r="E32" s="96"/>
      <c r="F32" s="96"/>
      <c r="G32" s="96"/>
      <c r="H32" s="96"/>
      <c r="K32" s="12"/>
      <c r="L32" s="12"/>
      <c r="M32" s="12"/>
      <c r="N32" s="12"/>
      <c r="O32" s="12"/>
      <c r="P32" s="12"/>
    </row>
    <row r="33" spans="1:1" ht="24.95" customHeight="1" x14ac:dyDescent="0.15">
      <c r="A33" s="17" t="s">
        <v>11</v>
      </c>
    </row>
    <row r="34" spans="1:1" ht="27.75" customHeight="1" x14ac:dyDescent="0.15"/>
  </sheetData>
  <mergeCells count="35">
    <mergeCell ref="A30:B30"/>
    <mergeCell ref="C30:G30"/>
    <mergeCell ref="A31:B31"/>
    <mergeCell ref="C31:G31"/>
    <mergeCell ref="A32:B32"/>
    <mergeCell ref="C32:H32"/>
    <mergeCell ref="A29:B29"/>
    <mergeCell ref="C29:H29"/>
    <mergeCell ref="A20:B20"/>
    <mergeCell ref="C20:H20"/>
    <mergeCell ref="A21:H21"/>
    <mergeCell ref="A24:B24"/>
    <mergeCell ref="C24:H24"/>
    <mergeCell ref="A25:H25"/>
    <mergeCell ref="A28:B28"/>
    <mergeCell ref="C28:H28"/>
    <mergeCell ref="A17:A19"/>
    <mergeCell ref="B17:B19"/>
    <mergeCell ref="A9:H9"/>
    <mergeCell ref="A14:B14"/>
    <mergeCell ref="C14:H14"/>
    <mergeCell ref="A15:H15"/>
    <mergeCell ref="A6:C6"/>
    <mergeCell ref="D6:H6"/>
    <mergeCell ref="A7:C7"/>
    <mergeCell ref="D7:H7"/>
    <mergeCell ref="A8:C8"/>
    <mergeCell ref="D8:H8"/>
    <mergeCell ref="A5:C5"/>
    <mergeCell ref="D5:H5"/>
    <mergeCell ref="A1:H2"/>
    <mergeCell ref="A3:C3"/>
    <mergeCell ref="D3:H3"/>
    <mergeCell ref="A4:C4"/>
    <mergeCell ref="D4:H4"/>
  </mergeCells>
  <phoneticPr fontId="8" type="noConversion"/>
  <pageMargins left="0.25" right="0.25" top="0.75" bottom="0.75" header="0.3" footer="0.3"/>
  <pageSetup paperSize="9" scale="71" orientation="portrait" horizontalDpi="200" verticalDpi="300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总结算</vt:lpstr>
      <vt:lpstr>拆分金额</vt:lpstr>
      <vt:lpstr>车服1323人</vt:lpstr>
      <vt:lpstr>车胜惠迪</vt:lpstr>
      <vt:lpstr>短信已下PO</vt:lpstr>
      <vt:lpstr>京桔105人</vt:lpstr>
      <vt:lpstr>华滴11人</vt:lpstr>
      <vt:lpstr>丰桔41人</vt:lpstr>
      <vt:lpstr>一汽惠迪273人</vt:lpstr>
      <vt:lpstr>亚滴532人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diudiu</dc:creator>
  <cp:lastModifiedBy>think</cp:lastModifiedBy>
  <cp:lastPrinted>2019-12-15T08:01:42Z</cp:lastPrinted>
  <dcterms:created xsi:type="dcterms:W3CDTF">2006-09-13T11:21:00Z</dcterms:created>
  <dcterms:modified xsi:type="dcterms:W3CDTF">2020-03-18T06:47:04Z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