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dd/Desktop/"/>
    </mc:Choice>
  </mc:AlternateContent>
  <xr:revisionPtr revIDLastSave="0" documentId="13_ncr:1_{62D86408-D3DB-4C4A-993F-474C3B5255B3}" xr6:coauthVersionLast="47" xr6:coauthVersionMax="47" xr10:uidLastSave="{00000000-0000-0000-0000-000000000000}"/>
  <bookViews>
    <workbookView xWindow="0" yWindow="520" windowWidth="28800" windowHeight="15980" xr2:uid="{00000000-000D-0000-FFFF-FFFF00000000}"/>
  </bookViews>
  <sheets>
    <sheet name="360数字安全公开赛" sheetId="7" r:id="rId1"/>
    <sheet name="年度思想荟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17" i="7" l="1"/>
  <c r="T56" i="7"/>
  <c r="X68" i="7"/>
  <c r="T114" i="7"/>
  <c r="T106" i="7"/>
  <c r="T6" i="7"/>
  <c r="T34" i="7"/>
  <c r="T45" i="7"/>
  <c r="T42" i="7"/>
  <c r="T12" i="7"/>
  <c r="T67" i="7" l="1"/>
  <c r="T23" i="7"/>
  <c r="T8" i="7"/>
  <c r="T36" i="7" l="1"/>
  <c r="T61" i="7"/>
  <c r="T60" i="7"/>
  <c r="X121" i="7"/>
  <c r="X120" i="7"/>
  <c r="T105" i="7"/>
  <c r="T87" i="7"/>
  <c r="T116" i="7"/>
  <c r="T115" i="7"/>
  <c r="T30" i="7"/>
  <c r="T55" i="7"/>
  <c r="T64" i="7"/>
  <c r="T65" i="7"/>
  <c r="T66" i="7"/>
  <c r="T7" i="7"/>
  <c r="T10" i="7"/>
  <c r="T11" i="7"/>
  <c r="T17" i="7"/>
  <c r="T113" i="7" l="1"/>
  <c r="T112" i="7"/>
  <c r="T111" i="7"/>
  <c r="T109" i="7"/>
  <c r="T108" i="7"/>
  <c r="T107" i="7"/>
  <c r="T104" i="7"/>
  <c r="T103" i="7"/>
  <c r="T102" i="7"/>
  <c r="T101" i="7"/>
  <c r="T100" i="7"/>
  <c r="T99" i="7"/>
  <c r="T98" i="7"/>
  <c r="T97" i="7"/>
  <c r="T96" i="7"/>
  <c r="T93" i="7"/>
  <c r="O92" i="7"/>
  <c r="T92" i="7" s="1"/>
  <c r="T91" i="7"/>
  <c r="O90" i="7"/>
  <c r="T90" i="7" s="1"/>
  <c r="O89" i="7"/>
  <c r="T89" i="7" s="1"/>
  <c r="X94" i="7" s="1"/>
  <c r="O88" i="7"/>
  <c r="T88" i="7" s="1"/>
  <c r="T86" i="7"/>
  <c r="O85" i="7"/>
  <c r="T85" i="7" s="1"/>
  <c r="O84" i="7"/>
  <c r="T84" i="7" s="1"/>
  <c r="O83" i="7"/>
  <c r="T83" i="7" s="1"/>
  <c r="O80" i="7"/>
  <c r="T80" i="7" s="1"/>
  <c r="O79" i="7"/>
  <c r="T79" i="7" s="1"/>
  <c r="O78" i="7"/>
  <c r="T78" i="7" s="1"/>
  <c r="O77" i="7"/>
  <c r="T77" i="7" s="1"/>
  <c r="O76" i="7"/>
  <c r="T76" i="7" s="1"/>
  <c r="T75" i="7"/>
  <c r="T74" i="7"/>
  <c r="T73" i="7"/>
  <c r="T72" i="7"/>
  <c r="T71" i="7"/>
  <c r="O70" i="7"/>
  <c r="T70" i="7" s="1"/>
  <c r="T54" i="7"/>
  <c r="O52" i="7"/>
  <c r="T52" i="7" s="1"/>
  <c r="T50" i="7"/>
  <c r="O49" i="7"/>
  <c r="T49" i="7" s="1"/>
  <c r="O44" i="7"/>
  <c r="T44" i="7" s="1"/>
  <c r="O41" i="7"/>
  <c r="T41" i="7" s="1"/>
  <c r="T37" i="7"/>
  <c r="T35" i="7"/>
  <c r="T33" i="7"/>
  <c r="T32" i="7"/>
  <c r="T31" i="7"/>
  <c r="O29" i="7"/>
  <c r="T29" i="7" s="1"/>
  <c r="O28" i="7"/>
  <c r="T28" i="7" s="1"/>
  <c r="O27" i="7"/>
  <c r="T27" i="7" s="1"/>
  <c r="O26" i="7"/>
  <c r="T26" i="7" s="1"/>
  <c r="T25" i="7"/>
  <c r="O24" i="7"/>
  <c r="T24" i="7" s="1"/>
  <c r="T22" i="7"/>
  <c r="T21" i="7"/>
  <c r="T20" i="7"/>
  <c r="O19" i="7"/>
  <c r="T19" i="7" s="1"/>
  <c r="O16" i="7"/>
  <c r="T16" i="7" s="1"/>
  <c r="O15" i="7"/>
  <c r="T15" i="7" s="1"/>
  <c r="T14" i="7"/>
  <c r="T13" i="7"/>
  <c r="O9" i="7"/>
  <c r="T9" i="7" s="1"/>
  <c r="T81" i="7" l="1"/>
  <c r="X81" i="7" s="1"/>
  <c r="T68" i="7"/>
  <c r="T94" i="7"/>
  <c r="T117" i="7"/>
  <c r="X119" i="7" l="1"/>
  <c r="T119" i="7"/>
  <c r="X122" i="7" l="1"/>
  <c r="X123" i="7"/>
  <c r="T120" i="7"/>
  <c r="T121" i="7" l="1"/>
  <c r="T122" i="7" s="1"/>
  <c r="G96" i="6" l="1"/>
  <c r="G95" i="6"/>
  <c r="G94" i="6"/>
  <c r="G97" i="6" s="1"/>
  <c r="G90" i="6"/>
  <c r="G89" i="6"/>
  <c r="G88" i="6"/>
  <c r="G87" i="6"/>
  <c r="G85" i="6"/>
  <c r="G91" i="6" s="1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6" i="6"/>
  <c r="G67" i="6" s="1"/>
  <c r="G63" i="6"/>
  <c r="G62" i="6"/>
  <c r="G61" i="6"/>
  <c r="G60" i="6"/>
  <c r="G59" i="6"/>
  <c r="G58" i="6"/>
  <c r="G57" i="6"/>
  <c r="G54" i="6"/>
  <c r="G53" i="6"/>
  <c r="G52" i="6"/>
  <c r="G51" i="6"/>
  <c r="G50" i="6"/>
  <c r="G49" i="6"/>
  <c r="G48" i="6"/>
  <c r="G47" i="6"/>
  <c r="G46" i="6"/>
  <c r="G45" i="6"/>
  <c r="G44" i="6"/>
  <c r="G43" i="6"/>
  <c r="G40" i="6"/>
  <c r="G39" i="6"/>
  <c r="G38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1" i="6"/>
  <c r="G10" i="6"/>
  <c r="G12" i="6" s="1"/>
  <c r="G7" i="6"/>
  <c r="G6" i="6"/>
  <c r="G5" i="6"/>
  <c r="G55" i="6" l="1"/>
  <c r="G64" i="6"/>
  <c r="G8" i="6"/>
  <c r="G82" i="6"/>
  <c r="G41" i="6"/>
  <c r="G99" i="6" l="1"/>
  <c r="G100" i="6" s="1"/>
  <c r="G101" i="6" l="1"/>
  <c r="G102" i="6" s="1"/>
</calcChain>
</file>

<file path=xl/sharedStrings.xml><?xml version="1.0" encoding="utf-8"?>
<sst xmlns="http://schemas.openxmlformats.org/spreadsheetml/2006/main" count="796" uniqueCount="471">
  <si>
    <t>序号</t>
  </si>
  <si>
    <t>内容</t>
  </si>
  <si>
    <t>单位</t>
  </si>
  <si>
    <t>100起印</t>
  </si>
  <si>
    <t>个</t>
  </si>
  <si>
    <t>扇面直径17cm</t>
  </si>
  <si>
    <t>14.8cm*10cm</t>
  </si>
  <si>
    <t>张</t>
  </si>
  <si>
    <t>1.2m（含腿）</t>
  </si>
  <si>
    <t>0.2m（含腿）/五种表情</t>
  </si>
  <si>
    <t>手卡</t>
    <phoneticPr fontId="1" type="noConversion"/>
  </si>
  <si>
    <t>高清喷绘超轻KT板</t>
    <phoneticPr fontId="1" type="noConversion"/>
  </si>
  <si>
    <t>张</t>
    <phoneticPr fontId="1" type="noConversion"/>
  </si>
  <si>
    <t>明信片3+1</t>
    <phoneticPr fontId="1" type="noConversion"/>
  </si>
  <si>
    <t>0825线上</t>
    <phoneticPr fontId="1" type="noConversion"/>
  </si>
  <si>
    <t>9月初线上</t>
    <phoneticPr fontId="1" type="noConversion"/>
  </si>
  <si>
    <t>1106答辩-公共</t>
    <phoneticPr fontId="1" type="noConversion"/>
  </si>
  <si>
    <t>600mm*900mm相纸高清喷绘</t>
    <phoneticPr fontId="1" type="noConversion"/>
  </si>
  <si>
    <t>800mm*1800mm铝料箱体写真画面</t>
    <phoneticPr fontId="1" type="noConversion"/>
  </si>
  <si>
    <t>个</t>
    <phoneticPr fontId="1" type="noConversion"/>
  </si>
  <si>
    <t>伴手礼纸袋</t>
    <phoneticPr fontId="1" type="noConversion"/>
  </si>
  <si>
    <t>单价</t>
    <phoneticPr fontId="1" type="noConversion"/>
  </si>
  <si>
    <t>数量合计</t>
    <phoneticPr fontId="1" type="noConversion"/>
  </si>
  <si>
    <t>总价</t>
    <phoneticPr fontId="1" type="noConversion"/>
  </si>
  <si>
    <t>答辩晚宴</t>
    <phoneticPr fontId="1" type="noConversion"/>
  </si>
  <si>
    <t>套</t>
    <phoneticPr fontId="1" type="noConversion"/>
  </si>
  <si>
    <t>麦克风logo标</t>
    <phoneticPr fontId="1" type="noConversion"/>
  </si>
  <si>
    <t>选手套头帽衫黄色</t>
    <phoneticPr fontId="1" type="noConversion"/>
  </si>
  <si>
    <t>选手套头卫衣紫色</t>
    <phoneticPr fontId="1" type="noConversion"/>
  </si>
  <si>
    <t>选手套头帽衫蓝色</t>
    <phoneticPr fontId="1" type="noConversion"/>
  </si>
  <si>
    <t>件</t>
    <phoneticPr fontId="1" type="noConversion"/>
  </si>
  <si>
    <t>桌花</t>
    <phoneticPr fontId="1" type="noConversion"/>
  </si>
  <si>
    <t>拍照道具</t>
    <phoneticPr fontId="1" type="noConversion"/>
  </si>
  <si>
    <t>路引手举牌</t>
    <phoneticPr fontId="1" type="noConversion"/>
  </si>
  <si>
    <t>包</t>
    <phoneticPr fontId="1" type="noConversion"/>
  </si>
  <si>
    <t>条</t>
    <phoneticPr fontId="1" type="noConversion"/>
  </si>
  <si>
    <t>设计各种绿管表情</t>
    <phoneticPr fontId="1" type="noConversion"/>
  </si>
  <si>
    <t>餐食包装袋</t>
    <phoneticPr fontId="1" type="noConversion"/>
  </si>
  <si>
    <t>装饰道具（互动小玩具等）</t>
    <phoneticPr fontId="1" type="noConversion"/>
  </si>
  <si>
    <t>大抱枕</t>
    <phoneticPr fontId="1" type="noConversion"/>
  </si>
  <si>
    <t>小抱枕</t>
    <phoneticPr fontId="1" type="noConversion"/>
  </si>
  <si>
    <t>14cm*10cm</t>
    <phoneticPr fontId="1" type="noConversion"/>
  </si>
  <si>
    <t>10cm*10cm*5.2cm</t>
    <phoneticPr fontId="1" type="noConversion"/>
  </si>
  <si>
    <t>装饰气球</t>
    <phoneticPr fontId="1" type="noConversion"/>
  </si>
  <si>
    <t>奖杯定制</t>
    <phoneticPr fontId="1" type="noConversion"/>
  </si>
  <si>
    <t>答辩-答辩</t>
    <phoneticPr fontId="1" type="noConversion"/>
  </si>
  <si>
    <t>答辩-备战</t>
    <phoneticPr fontId="1" type="noConversion"/>
  </si>
  <si>
    <t>答辩-备采</t>
    <phoneticPr fontId="1" type="noConversion"/>
  </si>
  <si>
    <t>答辩-休息</t>
    <phoneticPr fontId="1" type="noConversion"/>
  </si>
  <si>
    <t>打样日期</t>
    <phoneticPr fontId="1" type="noConversion"/>
  </si>
  <si>
    <t>工作证-选手</t>
    <phoneticPr fontId="1" type="noConversion"/>
  </si>
  <si>
    <t>工作证- 评委</t>
    <phoneticPr fontId="1" type="noConversion"/>
  </si>
  <si>
    <t>工作证-组委会</t>
    <phoneticPr fontId="1" type="noConversion"/>
  </si>
  <si>
    <t>工作证- staff</t>
    <phoneticPr fontId="1" type="noConversion"/>
  </si>
  <si>
    <t>搭建及物料制作</t>
    <phoneticPr fontId="1" type="noConversion"/>
  </si>
  <si>
    <t>主持人</t>
    <phoneticPr fontId="1" type="noConversion"/>
  </si>
  <si>
    <t>主持人（白天+晚宴）</t>
    <phoneticPr fontId="5" type="noConversion"/>
  </si>
  <si>
    <t>摄影师</t>
    <phoneticPr fontId="5" type="noConversion"/>
  </si>
  <si>
    <t>兼职</t>
    <phoneticPr fontId="5" type="noConversion"/>
  </si>
  <si>
    <t>第三方人员及业务</t>
    <phoneticPr fontId="1" type="noConversion"/>
  </si>
  <si>
    <t>云平台直播相册</t>
    <phoneticPr fontId="5" type="noConversion"/>
  </si>
  <si>
    <t>实时修图师</t>
    <phoneticPr fontId="5" type="noConversion"/>
  </si>
  <si>
    <t>晚宴摄影师</t>
    <phoneticPr fontId="1" type="noConversion"/>
  </si>
  <si>
    <t>晚宴摄像师</t>
    <phoneticPr fontId="1" type="noConversion"/>
  </si>
  <si>
    <t>晚宴修图师</t>
    <phoneticPr fontId="1" type="noConversion"/>
  </si>
  <si>
    <t>位</t>
    <phoneticPr fontId="1" type="noConversion"/>
  </si>
  <si>
    <t>天</t>
    <phoneticPr fontId="1" type="noConversion"/>
  </si>
  <si>
    <t>晚宴兼职</t>
    <phoneticPr fontId="1" type="noConversion"/>
  </si>
  <si>
    <t>1105答辩酒店</t>
    <phoneticPr fontId="1" type="noConversion"/>
  </si>
  <si>
    <t>白天摄影师预留一位</t>
    <phoneticPr fontId="1" type="noConversion"/>
  </si>
  <si>
    <t>白天摄像师预留一位</t>
    <phoneticPr fontId="1" type="noConversion"/>
  </si>
  <si>
    <t>白天修图师预留一位</t>
    <phoneticPr fontId="1" type="noConversion"/>
  </si>
  <si>
    <t>白天兼职预留6位</t>
    <phoneticPr fontId="1" type="noConversion"/>
  </si>
  <si>
    <t>选手交通</t>
    <phoneticPr fontId="1" type="noConversion"/>
  </si>
  <si>
    <t>选手住宿</t>
    <phoneticPr fontId="1" type="noConversion"/>
  </si>
  <si>
    <t>评委交通</t>
    <phoneticPr fontId="1" type="noConversion"/>
  </si>
  <si>
    <t>评委住宿</t>
    <phoneticPr fontId="1" type="noConversion"/>
  </si>
  <si>
    <t>次</t>
    <phoneticPr fontId="1" type="noConversion"/>
  </si>
  <si>
    <t>间</t>
    <phoneticPr fontId="1" type="noConversion"/>
  </si>
  <si>
    <t>传播与视频业务</t>
    <phoneticPr fontId="1" type="noConversion"/>
  </si>
  <si>
    <t>接待相关</t>
    <phoneticPr fontId="1" type="noConversion"/>
  </si>
  <si>
    <t>摄影师</t>
    <phoneticPr fontId="1" type="noConversion"/>
  </si>
  <si>
    <t>摄像师</t>
    <phoneticPr fontId="1" type="noConversion"/>
  </si>
  <si>
    <t>兼职</t>
    <phoneticPr fontId="1" type="noConversion"/>
  </si>
  <si>
    <t>云平台相册</t>
    <phoneticPr fontId="1" type="noConversion"/>
  </si>
  <si>
    <t>实时修图师</t>
    <phoneticPr fontId="1" type="noConversion"/>
  </si>
  <si>
    <t>飞机/火车</t>
    <phoneticPr fontId="5" type="noConversion"/>
  </si>
  <si>
    <t>晚宴餐食费用</t>
    <phoneticPr fontId="5" type="noConversion"/>
  </si>
  <si>
    <t>30s</t>
    <phoneticPr fontId="1" type="noConversion"/>
  </si>
  <si>
    <t>30s</t>
    <phoneticPr fontId="5" type="noConversion"/>
  </si>
  <si>
    <t>60s</t>
    <phoneticPr fontId="1" type="noConversion"/>
  </si>
  <si>
    <t>收官视频</t>
    <phoneticPr fontId="1" type="noConversion"/>
  </si>
  <si>
    <t>300s</t>
    <phoneticPr fontId="1" type="noConversion"/>
  </si>
  <si>
    <t>180s</t>
    <phoneticPr fontId="1" type="noConversion"/>
  </si>
  <si>
    <t>CCF官方采访视频</t>
    <phoneticPr fontId="1" type="noConversion"/>
  </si>
  <si>
    <t>答辩日选手采访视频</t>
    <phoneticPr fontId="1" type="noConversion"/>
  </si>
  <si>
    <t>答辩日大咖（评委）采访视频</t>
    <phoneticPr fontId="1" type="noConversion"/>
  </si>
  <si>
    <t>答辩实录（金句）</t>
    <phoneticPr fontId="1" type="noConversion"/>
  </si>
  <si>
    <t>微博运维</t>
    <phoneticPr fontId="1" type="noConversion"/>
  </si>
  <si>
    <t>微信视频号运维</t>
    <phoneticPr fontId="1" type="noConversion"/>
  </si>
  <si>
    <t>日常运维，发稿，发视频，互动，热点事件</t>
    <phoneticPr fontId="1" type="noConversion"/>
  </si>
  <si>
    <t>大V转发，垂类媒体转发，媒体专访</t>
    <phoneticPr fontId="1" type="noConversion"/>
  </si>
  <si>
    <t>台</t>
    <phoneticPr fontId="1" type="noConversion"/>
  </si>
  <si>
    <t>平面设计</t>
    <phoneticPr fontId="1" type="noConversion"/>
  </si>
  <si>
    <t>战队宣传icon</t>
    <phoneticPr fontId="1" type="noConversion"/>
  </si>
  <si>
    <t>晚宴餐费</t>
    <phoneticPr fontId="1" type="noConversion"/>
  </si>
  <si>
    <t>1105入住晚餐零食袋</t>
    <phoneticPr fontId="1" type="noConversion"/>
  </si>
  <si>
    <t>1106午餐</t>
    <phoneticPr fontId="1" type="noConversion"/>
  </si>
  <si>
    <t>1106茶歇</t>
    <phoneticPr fontId="1" type="noConversion"/>
  </si>
  <si>
    <t>晚宴花絮视频</t>
    <phoneticPr fontId="1" type="noConversion"/>
  </si>
  <si>
    <t>接待预留费用</t>
    <phoneticPr fontId="1" type="noConversion"/>
  </si>
  <si>
    <t>小计</t>
    <phoneticPr fontId="1" type="noConversion"/>
  </si>
  <si>
    <t>定制口罩（医用外科）</t>
    <phoneticPr fontId="1" type="noConversion"/>
  </si>
  <si>
    <t>毛圈套头帽衫</t>
    <phoneticPr fontId="1" type="noConversion"/>
  </si>
  <si>
    <t>黄绿白色桌花</t>
    <phoneticPr fontId="1" type="noConversion"/>
  </si>
  <si>
    <t>装饰及互动玩具</t>
    <phoneticPr fontId="1" type="noConversion"/>
  </si>
  <si>
    <t>定制X-WAY奖杯</t>
    <phoneticPr fontId="1" type="noConversion"/>
  </si>
  <si>
    <t>沙发及桌椅租赁</t>
    <phoneticPr fontId="1" type="noConversion"/>
  </si>
  <si>
    <t>总计</t>
    <phoneticPr fontId="1" type="noConversion"/>
  </si>
  <si>
    <t>服务费</t>
    <phoneticPr fontId="1" type="noConversion"/>
  </si>
  <si>
    <t>税费</t>
    <phoneticPr fontId="1" type="noConversion"/>
  </si>
  <si>
    <t>合计</t>
    <phoneticPr fontId="1" type="noConversion"/>
  </si>
  <si>
    <t>整体所有图片处理设计打包</t>
    <phoneticPr fontId="1" type="noConversion"/>
  </si>
  <si>
    <t>答辩日通票</t>
    <phoneticPr fontId="1" type="noConversion"/>
  </si>
  <si>
    <t>7cm*12cm设计小卡片</t>
    <phoneticPr fontId="1" type="noConversion"/>
  </si>
  <si>
    <t>0822空宣</t>
    <phoneticPr fontId="1" type="noConversion"/>
  </si>
  <si>
    <t>灯光师/灯光道具/灯光助理</t>
    <phoneticPr fontId="1" type="noConversion"/>
  </si>
  <si>
    <t>嘉宾ID视频</t>
    <phoneticPr fontId="1" type="noConversion"/>
  </si>
  <si>
    <t>答辩花絮视频（当日输出）</t>
    <phoneticPr fontId="1" type="noConversion"/>
  </si>
  <si>
    <t>辆</t>
    <phoneticPr fontId="1" type="noConversion"/>
  </si>
  <si>
    <t>KV空宣演绎视频</t>
    <phoneticPr fontId="1" type="noConversion"/>
  </si>
  <si>
    <t>公众号运维（包含稿件撰写）</t>
    <phoneticPr fontId="1" type="noConversion"/>
  </si>
  <si>
    <t>规格</t>
  </si>
  <si>
    <t>数量</t>
  </si>
  <si>
    <t>单价</t>
  </si>
  <si>
    <t>合计</t>
  </si>
  <si>
    <t>场地服务</t>
    <phoneticPr fontId="5" type="noConversion"/>
  </si>
  <si>
    <t>兰境场地租赁搭建</t>
    <phoneticPr fontId="5" type="noConversion"/>
  </si>
  <si>
    <t>搭建时间</t>
    <phoneticPr fontId="5" type="noConversion"/>
  </si>
  <si>
    <t>天</t>
    <phoneticPr fontId="5" type="noConversion"/>
  </si>
  <si>
    <t>兰境场地租赁使用</t>
    <phoneticPr fontId="5" type="noConversion"/>
  </si>
  <si>
    <t>使用时间</t>
    <phoneticPr fontId="5" type="noConversion"/>
  </si>
  <si>
    <t>专家/选手/嘉宾 住宿</t>
    <phoneticPr fontId="5" type="noConversion"/>
  </si>
  <si>
    <t>万达文华酒店 两晚（含双早）</t>
    <phoneticPr fontId="5" type="noConversion"/>
  </si>
  <si>
    <t>1229-1231</t>
    <phoneticPr fontId="5" type="noConversion"/>
  </si>
  <si>
    <t>餐饮服务</t>
    <phoneticPr fontId="5" type="noConversion"/>
  </si>
  <si>
    <t>茶歇</t>
    <phoneticPr fontId="5" type="noConversion"/>
  </si>
  <si>
    <t>精品茶歇</t>
    <phoneticPr fontId="5" type="noConversion"/>
  </si>
  <si>
    <t>方案推荐内容</t>
    <phoneticPr fontId="5" type="noConversion"/>
  </si>
  <si>
    <t>位</t>
    <phoneticPr fontId="5" type="noConversion"/>
  </si>
  <si>
    <t>自助晚宴</t>
    <phoneticPr fontId="5" type="noConversion"/>
  </si>
  <si>
    <t>方案推荐菜单</t>
    <phoneticPr fontId="5" type="noConversion"/>
  </si>
  <si>
    <t>搭建物料</t>
    <phoneticPr fontId="5" type="noConversion"/>
  </si>
  <si>
    <t>签到区</t>
  </si>
  <si>
    <t>木结构龙骨，写真布画面</t>
  </si>
  <si>
    <t>4*3</t>
  </si>
  <si>
    <t>㎡</t>
  </si>
  <si>
    <t>签到桌子</t>
  </si>
  <si>
    <t>木质结构烤漆着色，亚克力LOGO</t>
  </si>
  <si>
    <t>2.4*0.8</t>
  </si>
  <si>
    <t>套</t>
  </si>
  <si>
    <t>道路指引</t>
  </si>
  <si>
    <t>木质结构贴高清写真</t>
  </si>
  <si>
    <t>2*0.8</t>
  </si>
  <si>
    <t>合影区</t>
  </si>
  <si>
    <t>金属架子UV背景布喷绘</t>
  </si>
  <si>
    <t>6*3</t>
  </si>
  <si>
    <t>舞台结构</t>
  </si>
  <si>
    <t>木质结构，表面铺设12厘多层板平整</t>
  </si>
  <si>
    <t>7*4</t>
  </si>
  <si>
    <t>舞台地毯</t>
  </si>
  <si>
    <t>拉绒地毯</t>
  </si>
  <si>
    <t>8*5</t>
  </si>
  <si>
    <t>舞台阶梯</t>
  </si>
  <si>
    <t>木质结构包地毯</t>
  </si>
  <si>
    <t>组</t>
  </si>
  <si>
    <t>签约仪式</t>
  </si>
  <si>
    <t>ipad签约</t>
  </si>
  <si>
    <t>台</t>
  </si>
  <si>
    <t>启动台</t>
  </si>
  <si>
    <t>推拉干启动，嵌LED屏幕</t>
  </si>
  <si>
    <t>吊旗</t>
  </si>
  <si>
    <t>写真布UV喷绘</t>
  </si>
  <si>
    <t>玻璃贴纸画面</t>
  </si>
  <si>
    <t>3M可转移贴纸</t>
  </si>
  <si>
    <t>闭门专题采访板</t>
  </si>
  <si>
    <t>4*2.4</t>
  </si>
  <si>
    <t>家具租赁</t>
  </si>
  <si>
    <t>白色沙发</t>
  </si>
  <si>
    <t>白色茶几</t>
  </si>
  <si>
    <t>宴会椅子</t>
  </si>
  <si>
    <t>把</t>
  </si>
  <si>
    <t>邀请函</t>
  </si>
  <si>
    <t>200铜板数码印刷</t>
  </si>
  <si>
    <t>欢迎信</t>
  </si>
  <si>
    <t>157铜板印刷</t>
  </si>
  <si>
    <t>张</t>
    <phoneticPr fontId="5" type="noConversion"/>
  </si>
  <si>
    <t>麦克风套</t>
    <phoneticPr fontId="5" type="noConversion"/>
  </si>
  <si>
    <t>个</t>
    <phoneticPr fontId="5" type="noConversion"/>
  </si>
  <si>
    <t>海报</t>
  </si>
  <si>
    <t>157相纸数码喷绘</t>
  </si>
  <si>
    <t>工作证</t>
  </si>
  <si>
    <t>PVC数码打印</t>
  </si>
  <si>
    <t>桌卡</t>
  </si>
  <si>
    <t>亚克力贴纸</t>
  </si>
  <si>
    <t>椅子贴</t>
  </si>
  <si>
    <t>可转印贴纸</t>
  </si>
  <si>
    <t>工作人员臂贴</t>
  </si>
  <si>
    <t>搭建辅料</t>
  </si>
  <si>
    <t>项</t>
  </si>
  <si>
    <t>运输</t>
  </si>
  <si>
    <t>进场撤场</t>
  </si>
  <si>
    <t>趟</t>
  </si>
  <si>
    <t>人工</t>
  </si>
  <si>
    <t>晚宴桌椅布置</t>
    <phoneticPr fontId="5" type="noConversion"/>
  </si>
  <si>
    <t>套</t>
    <phoneticPr fontId="5" type="noConversion"/>
  </si>
  <si>
    <t>AV物料</t>
    <phoneticPr fontId="5" type="noConversion"/>
  </si>
  <si>
    <t>LED屏幕 视频</t>
    <phoneticPr fontId="5" type="noConversion"/>
  </si>
  <si>
    <t>P3高清屏幕</t>
  </si>
  <si>
    <t>4*7</t>
    <phoneticPr fontId="5" type="noConversion"/>
  </si>
  <si>
    <t>视频切换器，控制器</t>
  </si>
  <si>
    <t>提词器</t>
  </si>
  <si>
    <t>翻页器</t>
    <phoneticPr fontId="5" type="noConversion"/>
  </si>
  <si>
    <t>PERFECT CUE  D'SAN PC-433SYS</t>
  </si>
  <si>
    <t>笔记本电脑</t>
    <phoneticPr fontId="5" type="noConversion"/>
  </si>
  <si>
    <t>MacBookpro</t>
    <phoneticPr fontId="1" type="noConversion"/>
  </si>
  <si>
    <t>台</t>
    <phoneticPr fontId="5" type="noConversion"/>
  </si>
  <si>
    <t>LOGO灯片</t>
  </si>
  <si>
    <t>面光</t>
  </si>
  <si>
    <t>LED怕灯</t>
  </si>
  <si>
    <t>盏</t>
  </si>
  <si>
    <t>面广架</t>
  </si>
  <si>
    <t>米</t>
  </si>
  <si>
    <t>音响</t>
  </si>
  <si>
    <t>全频一套，话筒4支，调音台，功放</t>
  </si>
  <si>
    <t>反监及电视</t>
    <phoneticPr fontId="5" type="noConversion"/>
  </si>
  <si>
    <t>采购物料</t>
    <phoneticPr fontId="5" type="noConversion"/>
  </si>
  <si>
    <t>伴手礼（VVIP）</t>
    <phoneticPr fontId="5" type="noConversion"/>
  </si>
  <si>
    <t>闪迪1T移动硬盘</t>
  </si>
  <si>
    <t>伴手礼（VIP）</t>
    <phoneticPr fontId="5" type="noConversion"/>
  </si>
  <si>
    <t>小米智能拼装积木</t>
    <phoneticPr fontId="5" type="noConversion"/>
  </si>
  <si>
    <t>伴手礼（选手）</t>
    <phoneticPr fontId="5" type="noConversion"/>
  </si>
  <si>
    <t>小米运动手环</t>
    <phoneticPr fontId="5" type="noConversion"/>
  </si>
  <si>
    <t>伴手礼（媒体）</t>
    <phoneticPr fontId="5" type="noConversion"/>
  </si>
  <si>
    <t>小米充电宝</t>
    <phoneticPr fontId="5" type="noConversion"/>
  </si>
  <si>
    <t>伴手礼（公司骨干及其他）</t>
    <phoneticPr fontId="5" type="noConversion"/>
  </si>
  <si>
    <t>小米便携式榨汁机</t>
  </si>
  <si>
    <t>辩论道具</t>
    <phoneticPr fontId="5" type="noConversion"/>
  </si>
  <si>
    <t>开杠道具</t>
    <phoneticPr fontId="5" type="noConversion"/>
  </si>
  <si>
    <t>桌花</t>
    <phoneticPr fontId="5" type="noConversion"/>
  </si>
  <si>
    <t>活动现场预留桌花</t>
    <phoneticPr fontId="5" type="noConversion"/>
  </si>
  <si>
    <t>发布环节创意</t>
    <phoneticPr fontId="5" type="noConversion"/>
  </si>
  <si>
    <t>激光全息/无人机光球</t>
    <phoneticPr fontId="5" type="noConversion"/>
  </si>
  <si>
    <t>激光包含视频制作</t>
    <phoneticPr fontId="5" type="noConversion"/>
  </si>
  <si>
    <t>第三方人员</t>
    <phoneticPr fontId="5" type="noConversion"/>
  </si>
  <si>
    <t>现场摄影师</t>
    <phoneticPr fontId="5" type="noConversion"/>
  </si>
  <si>
    <t>摄像师</t>
    <phoneticPr fontId="5" type="noConversion"/>
  </si>
  <si>
    <t>现场摄像师</t>
    <phoneticPr fontId="5" type="noConversion"/>
  </si>
  <si>
    <t>修图师</t>
    <phoneticPr fontId="5" type="noConversion"/>
  </si>
  <si>
    <t>现场修图师</t>
    <phoneticPr fontId="5" type="noConversion"/>
  </si>
  <si>
    <t>云平台相册</t>
    <phoneticPr fontId="5" type="noConversion"/>
  </si>
  <si>
    <t>采访灯光师</t>
    <phoneticPr fontId="5" type="noConversion"/>
  </si>
  <si>
    <t>灯光师 灯光助理 灯光</t>
    <phoneticPr fontId="5" type="noConversion"/>
  </si>
  <si>
    <t>调酒师表演</t>
    <phoneticPr fontId="5" type="noConversion"/>
  </si>
  <si>
    <t>酒</t>
    <phoneticPr fontId="5" type="noConversion"/>
  </si>
  <si>
    <t>鸡尾酒</t>
    <phoneticPr fontId="5" type="noConversion"/>
  </si>
  <si>
    <t>杯</t>
    <phoneticPr fontId="5" type="noConversion"/>
  </si>
  <si>
    <t>乐队表演</t>
    <phoneticPr fontId="5" type="noConversion"/>
  </si>
  <si>
    <t>5人乐队10首歌</t>
    <phoneticPr fontId="5" type="noConversion"/>
  </si>
  <si>
    <t>组</t>
    <phoneticPr fontId="5" type="noConversion"/>
  </si>
  <si>
    <t>近景魔术师</t>
    <phoneticPr fontId="5" type="noConversion"/>
  </si>
  <si>
    <t>魔术师</t>
    <phoneticPr fontId="5" type="noConversion"/>
  </si>
  <si>
    <t>主持人</t>
    <phoneticPr fontId="5" type="noConversion"/>
  </si>
  <si>
    <t>主持人（含彩排+晚宴）</t>
    <phoneticPr fontId="5" type="noConversion"/>
  </si>
  <si>
    <t>礼仪</t>
    <phoneticPr fontId="5" type="noConversion"/>
  </si>
  <si>
    <t>活动礼仪</t>
    <phoneticPr fontId="5" type="noConversion"/>
  </si>
  <si>
    <t>2天活动兼职</t>
    <phoneticPr fontId="5" type="noConversion"/>
  </si>
  <si>
    <t>保洁</t>
    <phoneticPr fontId="5" type="noConversion"/>
  </si>
  <si>
    <t>2天</t>
    <phoneticPr fontId="5" type="noConversion"/>
  </si>
  <si>
    <t>内容产出</t>
    <phoneticPr fontId="5" type="noConversion"/>
  </si>
  <si>
    <t>H5</t>
    <phoneticPr fontId="5" type="noConversion"/>
  </si>
  <si>
    <t>设计开发</t>
    <phoneticPr fontId="5" type="noConversion"/>
  </si>
  <si>
    <t>开场视频60s</t>
    <phoneticPr fontId="5" type="noConversion"/>
  </si>
  <si>
    <t>option 项目</t>
  </si>
  <si>
    <t>暖场视频180s</t>
    <phoneticPr fontId="5" type="noConversion"/>
  </si>
  <si>
    <t>2020的花絮内容剪辑</t>
    <phoneticPr fontId="5" type="noConversion"/>
  </si>
  <si>
    <t>条</t>
    <phoneticPr fontId="5" type="noConversion"/>
  </si>
  <si>
    <t>花絮视频30s</t>
    <phoneticPr fontId="5" type="noConversion"/>
  </si>
  <si>
    <t>花絮视频制作</t>
    <phoneticPr fontId="5" type="noConversion"/>
  </si>
  <si>
    <t>花絮视频90s</t>
    <phoneticPr fontId="5" type="noConversion"/>
  </si>
  <si>
    <t>总结片花300s</t>
    <phoneticPr fontId="5" type="noConversion"/>
  </si>
  <si>
    <t>其他</t>
    <phoneticPr fontId="5" type="noConversion"/>
  </si>
  <si>
    <t>媒体车马费</t>
    <phoneticPr fontId="5" type="noConversion"/>
  </si>
  <si>
    <t>专家费用</t>
    <phoneticPr fontId="5" type="noConversion"/>
  </si>
  <si>
    <t>预留专家费用</t>
    <phoneticPr fontId="5" type="noConversion"/>
  </si>
  <si>
    <t>工作人员</t>
    <phoneticPr fontId="5" type="noConversion"/>
  </si>
  <si>
    <t>餐食交通</t>
    <phoneticPr fontId="5" type="noConversion"/>
  </si>
  <si>
    <t>服务费</t>
  </si>
  <si>
    <t>税金</t>
  </si>
  <si>
    <t>总计</t>
  </si>
  <si>
    <t>线上关系维护礼品</t>
    <phoneticPr fontId="1" type="noConversion"/>
  </si>
  <si>
    <t>份</t>
    <phoneticPr fontId="1" type="noConversion"/>
  </si>
  <si>
    <t>投放费用</t>
    <phoneticPr fontId="1" type="noConversion"/>
  </si>
  <si>
    <t>项目二： 年度思想荟2021 报价明细</t>
    <phoneticPr fontId="6" type="noConversion"/>
  </si>
  <si>
    <t>项目执行日期：8月9日——11月7日</t>
    <phoneticPr fontId="1" type="noConversion"/>
  </si>
  <si>
    <t>项目执行日期 9月1日——12月31日</t>
    <phoneticPr fontId="6" type="noConversion"/>
  </si>
  <si>
    <t xml:space="preserve">甲方（盖章）：                                    </t>
    <phoneticPr fontId="16" type="noConversion"/>
  </si>
  <si>
    <t>乙方（盖章）：</t>
    <phoneticPr fontId="16" type="noConversion"/>
  </si>
  <si>
    <t xml:space="preserve">确认日期：                                  </t>
  </si>
  <si>
    <t>备注：
1. 双方于【XXX】年【XX】月【XX】日签署了合同编号为【XXXXX】的《活动执行服务框架协议》（以下简称为“原协议”），双方同意按如下方式支付活动费用：
□按原协议约定的付款时间一次性支付，合同金额为【XXXXX元】，最终支付费用以结算单为准。
2.  除本执行单约定的内容外，其他未涉及事项均以原协议约定为准。
3.  本执行单一式两份，双方各执一份，盖章生效。</t>
    <phoneticPr fontId="6" type="noConversion"/>
  </si>
  <si>
    <t xml:space="preserve">确认日期：                </t>
    <phoneticPr fontId="6" type="noConversion"/>
  </si>
  <si>
    <t>场</t>
    <phoneticPr fontId="1" type="noConversion"/>
  </si>
  <si>
    <t>-</t>
    <phoneticPr fontId="1" type="noConversion"/>
  </si>
  <si>
    <t>180s</t>
    <phoneticPr fontId="6" type="noConversion"/>
  </si>
  <si>
    <t>晚宴桌椅租赁 需要现场翻台</t>
    <phoneticPr fontId="6" type="noConversion"/>
  </si>
  <si>
    <t>V6+S3 切换台</t>
    <phoneticPr fontId="6" type="noConversion"/>
  </si>
  <si>
    <t>摩丝 胶水 线材等等</t>
    <phoneticPr fontId="6" type="noConversion"/>
  </si>
  <si>
    <t>3台电视机</t>
    <phoneticPr fontId="6" type="noConversion"/>
  </si>
  <si>
    <t>52寸</t>
    <phoneticPr fontId="6" type="noConversion"/>
  </si>
  <si>
    <t>修图师现场实时修图</t>
    <phoneticPr fontId="6" type="noConversion"/>
  </si>
  <si>
    <t>TRUSS灯灯架 300*300mm</t>
    <phoneticPr fontId="6" type="noConversion"/>
  </si>
  <si>
    <t>折后价</t>
    <phoneticPr fontId="1" type="noConversion"/>
  </si>
  <si>
    <t>折后价</t>
    <phoneticPr fontId="6" type="noConversion"/>
  </si>
  <si>
    <t>是否完成</t>
    <phoneticPr fontId="1" type="noConversion"/>
  </si>
  <si>
    <t>扇子绿色</t>
    <phoneticPr fontId="1" type="noConversion"/>
  </si>
  <si>
    <t>压边框</t>
    <phoneticPr fontId="1" type="noConversion"/>
  </si>
  <si>
    <t>微信视频号视频加边框</t>
    <phoneticPr fontId="1" type="noConversion"/>
  </si>
  <si>
    <t>已完成</t>
    <phoneticPr fontId="1" type="noConversion"/>
  </si>
  <si>
    <t>微博水军</t>
    <phoneticPr fontId="1" type="noConversion"/>
  </si>
  <si>
    <t>ing</t>
    <phoneticPr fontId="1" type="noConversion"/>
  </si>
  <si>
    <t>环球票务抽奖</t>
    <phoneticPr fontId="1" type="noConversion"/>
  </si>
  <si>
    <t>环球票采买</t>
    <phoneticPr fontId="1" type="noConversion"/>
  </si>
  <si>
    <t>freebuf网站预留</t>
    <phoneticPr fontId="1" type="noConversion"/>
  </si>
  <si>
    <t>税金</t>
    <phoneticPr fontId="1" type="noConversion"/>
  </si>
  <si>
    <t>开销合计</t>
    <phoneticPr fontId="1" type="noConversion"/>
  </si>
  <si>
    <t>还剩这么多钱</t>
    <phoneticPr fontId="1" type="noConversion"/>
  </si>
  <si>
    <t>样品在路上</t>
    <phoneticPr fontId="1" type="noConversion"/>
  </si>
  <si>
    <t>6号当天活动选手接驳大巴</t>
    <phoneticPr fontId="1" type="noConversion"/>
  </si>
  <si>
    <t>沙发桌椅租赁预留费用（签到分区等）</t>
    <phoneticPr fontId="1" type="noConversion"/>
  </si>
  <si>
    <t>实报实销</t>
    <phoneticPr fontId="1" type="noConversion"/>
  </si>
  <si>
    <t>limalv视频/绕口令混剪视频/专家小课堂*3</t>
    <phoneticPr fontId="1" type="noConversion"/>
  </si>
  <si>
    <t>已完成1条</t>
    <phoneticPr fontId="1" type="noConversion"/>
  </si>
  <si>
    <t>拍立得</t>
    <phoneticPr fontId="1" type="noConversion"/>
  </si>
  <si>
    <t>相纸</t>
    <phoneticPr fontId="1" type="noConversion"/>
  </si>
  <si>
    <t>30s/30s/30s 30s 30s</t>
    <phoneticPr fontId="1" type="noConversion"/>
  </si>
  <si>
    <t>笔</t>
    <phoneticPr fontId="1" type="noConversion"/>
  </si>
  <si>
    <t>工作证-选手 透明卡套 绿色绳子</t>
    <phoneticPr fontId="1" type="noConversion"/>
  </si>
  <si>
    <t>工作证- 评委 透明卡套 黑色绳子</t>
    <phoneticPr fontId="1" type="noConversion"/>
  </si>
  <si>
    <t>工作证-组委会 透明卡套 浅灰色绳子</t>
    <phoneticPr fontId="1" type="noConversion"/>
  </si>
  <si>
    <t>工作证- staff 透明卡套 黄色绳子</t>
    <phoneticPr fontId="1" type="noConversion"/>
  </si>
  <si>
    <t>采访灯光幕布 辅料</t>
    <phoneticPr fontId="1" type="noConversion"/>
  </si>
  <si>
    <t>10:00—19:00</t>
    <phoneticPr fontId="1" type="noConversion"/>
  </si>
  <si>
    <t>stey酒店</t>
    <phoneticPr fontId="5" type="noConversion"/>
  </si>
  <si>
    <t>接送机报销预留</t>
    <phoneticPr fontId="1" type="noConversion"/>
  </si>
  <si>
    <t>选手/评委接送机预留报销费用</t>
    <phoneticPr fontId="1" type="noConversion"/>
  </si>
  <si>
    <t>人</t>
    <phoneticPr fontId="1" type="noConversion"/>
  </si>
  <si>
    <t>待采</t>
    <phoneticPr fontId="1" type="noConversion"/>
  </si>
  <si>
    <t>人形立牌</t>
    <phoneticPr fontId="1" type="noConversion"/>
  </si>
  <si>
    <t>签到区现有背板（4KT板）</t>
    <phoneticPr fontId="1" type="noConversion"/>
  </si>
  <si>
    <t>采访区背板</t>
    <phoneticPr fontId="1" type="noConversion"/>
  </si>
  <si>
    <t>麦克风logo KT板</t>
    <phoneticPr fontId="1" type="noConversion"/>
  </si>
  <si>
    <t>各个区域KT板的画架</t>
    <phoneticPr fontId="1" type="noConversion"/>
  </si>
  <si>
    <t>各个区域门上KT板</t>
    <phoneticPr fontId="1" type="noConversion"/>
  </si>
  <si>
    <t>签到区物料展示台</t>
    <phoneticPr fontId="1" type="noConversion"/>
  </si>
  <si>
    <t>田雪</t>
    <phoneticPr fontId="1" type="noConversion"/>
  </si>
  <si>
    <t>宣讲会三脚架采买</t>
    <phoneticPr fontId="1" type="noConversion"/>
  </si>
  <si>
    <t>颈枕</t>
    <phoneticPr fontId="1" type="noConversion"/>
  </si>
  <si>
    <t>大货在路上</t>
    <phoneticPr fontId="1" type="noConversion"/>
  </si>
  <si>
    <t>工作人员拉链外套</t>
    <phoneticPr fontId="1" type="noConversion"/>
  </si>
  <si>
    <t>拉链外套（冲锋衣</t>
    <phoneticPr fontId="1" type="noConversion"/>
  </si>
  <si>
    <t>选手套头帽衫绿色</t>
    <phoneticPr fontId="1" type="noConversion"/>
  </si>
  <si>
    <t>测距仪采买</t>
    <phoneticPr fontId="1" type="noConversion"/>
  </si>
  <si>
    <t>小米</t>
    <phoneticPr fontId="1" type="noConversion"/>
  </si>
  <si>
    <t>田雪样品价格</t>
    <phoneticPr fontId="1" type="noConversion"/>
  </si>
  <si>
    <t>垫付情况</t>
    <phoneticPr fontId="1" type="noConversion"/>
  </si>
  <si>
    <t>摄像师（5号1位）</t>
    <phoneticPr fontId="1" type="noConversion"/>
  </si>
  <si>
    <t>摄影师（5号1位）</t>
    <phoneticPr fontId="5" type="noConversion"/>
  </si>
  <si>
    <t>客户有木鱼</t>
    <phoneticPr fontId="1" type="noConversion"/>
  </si>
  <si>
    <t>客户在打样</t>
    <phoneticPr fontId="1" type="noConversion"/>
  </si>
  <si>
    <t>鼠标垫定制 24*20*2</t>
    <phoneticPr fontId="1" type="noConversion"/>
  </si>
  <si>
    <t>30号提供人数</t>
    <phoneticPr fontId="1" type="noConversion"/>
  </si>
  <si>
    <t>样品费用</t>
    <phoneticPr fontId="1" type="noConversion"/>
  </si>
  <si>
    <t>报销情况</t>
    <phoneticPr fontId="1" type="noConversion"/>
  </si>
  <si>
    <t>发票情况</t>
    <phoneticPr fontId="1" type="noConversion"/>
  </si>
  <si>
    <t>已申请</t>
    <phoneticPr fontId="1" type="noConversion"/>
  </si>
  <si>
    <t>已提交</t>
    <phoneticPr fontId="1" type="noConversion"/>
  </si>
  <si>
    <t>报销申请</t>
    <phoneticPr fontId="1" type="noConversion"/>
  </si>
  <si>
    <t>未申请</t>
    <phoneticPr fontId="1" type="noConversion"/>
  </si>
  <si>
    <t>无发票</t>
    <phoneticPr fontId="1" type="noConversion"/>
  </si>
  <si>
    <t>设计是否确认</t>
    <phoneticPr fontId="1" type="noConversion"/>
  </si>
  <si>
    <t>材质是否确认</t>
    <phoneticPr fontId="1" type="noConversion"/>
  </si>
  <si>
    <t>是</t>
    <phoneticPr fontId="1" type="noConversion"/>
  </si>
  <si>
    <t>否</t>
    <phoneticPr fontId="1" type="noConversion"/>
  </si>
  <si>
    <t>田雪样品费</t>
    <phoneticPr fontId="1" type="noConversion"/>
  </si>
  <si>
    <t>10月9日提供</t>
    <phoneticPr fontId="1" type="noConversion"/>
  </si>
  <si>
    <t>无需设计</t>
    <phoneticPr fontId="1" type="noConversion"/>
  </si>
  <si>
    <t>无需确认</t>
    <phoneticPr fontId="1" type="noConversion"/>
  </si>
  <si>
    <t>只有一种材质</t>
    <phoneticPr fontId="1" type="noConversion"/>
  </si>
  <si>
    <t>记事本</t>
    <phoneticPr fontId="1" type="noConversion"/>
  </si>
  <si>
    <t>白色笔</t>
    <phoneticPr fontId="1" type="noConversion"/>
  </si>
  <si>
    <t>尺寸/规格/材质</t>
    <phoneticPr fontId="1" type="noConversion"/>
  </si>
  <si>
    <t>绿管贴纸（伴手礼）及包装</t>
    <phoneticPr fontId="1" type="noConversion"/>
  </si>
  <si>
    <t>1105晚餐零食袋</t>
    <phoneticPr fontId="1" type="noConversion"/>
  </si>
  <si>
    <t>定制本 浅灰色标品 10*17厘米</t>
    <phoneticPr fontId="1" type="noConversion"/>
  </si>
  <si>
    <t>口罩独立包装</t>
    <phoneticPr fontId="1" type="noConversion"/>
  </si>
  <si>
    <t>帆布袋横版</t>
    <phoneticPr fontId="1" type="noConversion"/>
  </si>
  <si>
    <t>帆布袋45*35*10（侧面不加宽）手提30 肩带70</t>
    <phoneticPr fontId="1" type="noConversion"/>
  </si>
  <si>
    <t>修改ing</t>
    <phoneticPr fontId="1" type="noConversion"/>
  </si>
  <si>
    <t>1025确认尺码</t>
    <phoneticPr fontId="1" type="noConversion"/>
  </si>
  <si>
    <t>10月12日提供</t>
    <phoneticPr fontId="1" type="noConversion"/>
  </si>
  <si>
    <t>田雪样品</t>
    <phoneticPr fontId="1" type="noConversion"/>
  </si>
  <si>
    <t>10月15日提供</t>
    <phoneticPr fontId="1" type="noConversion"/>
  </si>
  <si>
    <t>修改样品ing</t>
    <phoneticPr fontId="1" type="noConversion"/>
  </si>
  <si>
    <t>海报</t>
    <phoneticPr fontId="1" type="noConversion"/>
  </si>
  <si>
    <t>尺寸复验</t>
    <phoneticPr fontId="1" type="noConversion"/>
  </si>
  <si>
    <t>12*8</t>
    <phoneticPr fontId="1" type="noConversion"/>
  </si>
  <si>
    <t>尺寸待确定</t>
    <phoneticPr fontId="1" type="noConversion"/>
  </si>
  <si>
    <t>各个区域画架上的KT板</t>
    <phoneticPr fontId="1" type="noConversion"/>
  </si>
  <si>
    <t>60*90</t>
    <phoneticPr fontId="1" type="noConversion"/>
  </si>
  <si>
    <t>易拉宝路引</t>
    <phoneticPr fontId="1" type="noConversion"/>
  </si>
  <si>
    <t>备注</t>
    <phoneticPr fontId="1" type="noConversion"/>
  </si>
  <si>
    <t>1主K+3赛题（贴在电梯间）</t>
    <phoneticPr fontId="1" type="noConversion"/>
  </si>
  <si>
    <t>左茶水间 右签到区/左休闲区 右采访区</t>
    <phoneticPr fontId="1" type="noConversion"/>
  </si>
  <si>
    <t>1主K+3赛题？</t>
    <phoneticPr fontId="1" type="noConversion"/>
  </si>
  <si>
    <t>挡住奖杯墙 供选手签到</t>
    <phoneticPr fontId="1" type="noConversion"/>
  </si>
  <si>
    <t>深灰色</t>
    <phoneticPr fontId="1" type="noConversion"/>
  </si>
  <si>
    <t>做遮挡</t>
    <phoneticPr fontId="1" type="noConversion"/>
  </si>
  <si>
    <t>数量待确认</t>
    <phoneticPr fontId="1" type="noConversion"/>
  </si>
  <si>
    <t>人名牌桌牌三角形</t>
    <phoneticPr fontId="1" type="noConversion"/>
  </si>
  <si>
    <t>IBM桌布</t>
    <phoneticPr fontId="1" type="noConversion"/>
  </si>
  <si>
    <t>答辩区（三道赛题）备战区（三道赛题）评委休息区（三道赛题）采访区/用餐区/电梯间/休闲区/签到区</t>
  </si>
  <si>
    <t>衣服包装袋</t>
    <phoneticPr fontId="1" type="noConversion"/>
  </si>
  <si>
    <t>衣服吊牌</t>
    <phoneticPr fontId="1" type="noConversion"/>
  </si>
  <si>
    <t>绿 浅绿 白 银 其他色</t>
    <phoneticPr fontId="1" type="noConversion"/>
  </si>
  <si>
    <t>确认ing</t>
    <phoneticPr fontId="1" type="noConversion"/>
  </si>
  <si>
    <t>晚宴搭建费用预留</t>
    <phoneticPr fontId="1" type="noConversion"/>
  </si>
  <si>
    <t>视3D图而定</t>
    <phoneticPr fontId="1" type="noConversion"/>
  </si>
  <si>
    <t>全季酒店 TBD</t>
    <phoneticPr fontId="5" type="noConversion"/>
  </si>
  <si>
    <t>彼得大厨</t>
    <phoneticPr fontId="1" type="noConversion"/>
  </si>
  <si>
    <t>项目一：CCF BDCI x 360 执行明细</t>
    <phoneticPr fontId="1" type="noConversion"/>
  </si>
  <si>
    <t>口罩包装袋</t>
    <phoneticPr fontId="1" type="noConversion"/>
  </si>
  <si>
    <t>已采</t>
    <phoneticPr fontId="1" type="noConversion"/>
  </si>
  <si>
    <t>开具ing</t>
    <phoneticPr fontId="1" type="noConversion"/>
  </si>
  <si>
    <t>limalv颈枕</t>
    <phoneticPr fontId="1" type="noConversion"/>
  </si>
  <si>
    <t>鼠标垫</t>
    <phoneticPr fontId="1" type="noConversion"/>
  </si>
  <si>
    <t>田雪481 彦文66.96</t>
    <phoneticPr fontId="1" type="noConversion"/>
  </si>
  <si>
    <t>彦文</t>
    <phoneticPr fontId="1" type="noConversion"/>
  </si>
  <si>
    <t>白板架</t>
    <phoneticPr fontId="1" type="noConversion"/>
  </si>
  <si>
    <t>白板纸</t>
    <phoneticPr fontId="1" type="noConversion"/>
  </si>
  <si>
    <t>丝网印制板</t>
    <phoneticPr fontId="1" type="noConversion"/>
  </si>
  <si>
    <t>休闲区拍照墙幕布背景布</t>
    <phoneticPr fontId="1" type="noConversion"/>
  </si>
  <si>
    <t>桌子120*600  垂下来750    270*210</t>
    <phoneticPr fontId="1" type="noConversion"/>
  </si>
  <si>
    <t>在路上</t>
    <phoneticPr fontId="1" type="noConversion"/>
  </si>
  <si>
    <t>已提供</t>
    <phoneticPr fontId="1" type="noConversion"/>
  </si>
  <si>
    <t>需要选图给到赵姐制板</t>
    <phoneticPr fontId="1" type="noConversion"/>
  </si>
  <si>
    <t>工作人员T恤 黑色</t>
    <phoneticPr fontId="1" type="noConversion"/>
  </si>
  <si>
    <t>黑色X- way T恤</t>
    <phoneticPr fontId="1" type="noConversion"/>
  </si>
  <si>
    <t>丝网印采买</t>
    <phoneticPr fontId="1" type="noConversion"/>
  </si>
  <si>
    <t>100张</t>
    <phoneticPr fontId="1" type="noConversion"/>
  </si>
  <si>
    <t>田雪 样品</t>
    <phoneticPr fontId="1" type="noConversion"/>
  </si>
  <si>
    <t>答辩区三个房间KT板（原车贴）</t>
    <phoneticPr fontId="1" type="noConversion"/>
  </si>
  <si>
    <t>高1.6米*宽1.2米</t>
    <phoneticPr fontId="1" type="noConversion"/>
  </si>
  <si>
    <t>晚宴背板</t>
    <phoneticPr fontId="1" type="noConversion"/>
  </si>
  <si>
    <t>签到区背板</t>
    <phoneticPr fontId="1" type="noConversion"/>
  </si>
  <si>
    <t>9*6*2.6</t>
    <phoneticPr fontId="1" type="noConversion"/>
  </si>
  <si>
    <t>宽2.3 高2.9 更换区域 复验</t>
    <phoneticPr fontId="1" type="noConversion"/>
  </si>
  <si>
    <t>宽4.3米 高2.9米</t>
    <phoneticPr fontId="1" type="noConversion"/>
  </si>
  <si>
    <t>采访区包围KT板</t>
    <phoneticPr fontId="1" type="noConversion"/>
  </si>
  <si>
    <t>4.3 4.4 2.9</t>
    <phoneticPr fontId="1" type="noConversion"/>
  </si>
  <si>
    <t>宽4.5米*高2.8米</t>
    <phoneticPr fontId="1" type="noConversion"/>
  </si>
  <si>
    <t>摆放在何处？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</si>
</sst>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 Light"/>
      <family val="2"/>
      <charset val="134"/>
    </font>
    <font>
      <sz val="11"/>
      <color theme="1"/>
      <name val="微软雅黑 Bold"/>
      <charset val="134"/>
    </font>
    <font>
      <b/>
      <sz val="14"/>
      <color theme="1"/>
      <name val="微软雅黑 Bold"/>
      <charset val="134"/>
    </font>
    <font>
      <sz val="9"/>
      <name val="宋体"/>
      <family val="4"/>
      <charset val="134"/>
      <scheme val="minor"/>
    </font>
    <font>
      <sz val="9"/>
      <name val="宋体"/>
      <family val="3"/>
      <charset val="134"/>
      <scheme val="minor"/>
    </font>
    <font>
      <b/>
      <sz val="18"/>
      <name val="微软雅黑 Bold"/>
      <charset val="134"/>
    </font>
    <font>
      <b/>
      <sz val="18"/>
      <name val="微软雅黑 Light"/>
      <family val="2"/>
      <charset val="134"/>
    </font>
    <font>
      <b/>
      <sz val="12"/>
      <name val="微软雅黑 Light"/>
      <family val="2"/>
      <charset val="134"/>
    </font>
    <font>
      <b/>
      <sz val="12"/>
      <color theme="1"/>
      <name val="微软雅黑 Light"/>
      <family val="2"/>
      <charset val="134"/>
    </font>
    <font>
      <sz val="12"/>
      <color theme="1"/>
      <name val="微软雅黑 Light"/>
      <family val="2"/>
      <charset val="134"/>
    </font>
    <font>
      <sz val="12"/>
      <color rgb="FF000000"/>
      <name val="微软雅黑 Light"/>
      <family val="2"/>
      <charset val="134"/>
    </font>
    <font>
      <sz val="12"/>
      <color indexed="8"/>
      <name val="微软雅黑 Light"/>
      <family val="2"/>
      <charset val="134"/>
    </font>
    <font>
      <b/>
      <sz val="12"/>
      <color indexed="8"/>
      <name val="微软雅黑 Light"/>
      <family val="2"/>
      <charset val="134"/>
    </font>
    <font>
      <b/>
      <sz val="14"/>
      <name val="微软雅黑 Bold"/>
      <charset val="134"/>
    </font>
    <font>
      <sz val="9"/>
      <name val="宋体"/>
      <family val="3"/>
      <charset val="134"/>
    </font>
    <font>
      <b/>
      <sz val="11"/>
      <color indexed="8"/>
      <name val="微软雅黑"/>
      <family val="2"/>
      <charset val="134"/>
    </font>
    <font>
      <b/>
      <sz val="10.5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微软雅黑 Bold"/>
      <charset val="134"/>
    </font>
    <font>
      <b/>
      <sz val="12"/>
      <name val="微软雅黑 Bold"/>
      <charset val="134"/>
    </font>
    <font>
      <sz val="12"/>
      <color theme="1"/>
      <name val="宋体"/>
      <family val="3"/>
      <charset val="134"/>
      <scheme val="minor"/>
    </font>
    <font>
      <b/>
      <sz val="12"/>
      <color theme="1"/>
      <name val="微软雅黑 Bold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hair">
        <color auto="1"/>
      </right>
      <top style="thick">
        <color auto="1"/>
      </top>
      <bottom/>
      <diagonal/>
    </border>
    <border>
      <left style="hair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ck">
        <color auto="1"/>
      </right>
      <top/>
      <bottom style="hair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ck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thick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9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58" fontId="12" fillId="0" borderId="13" xfId="0" applyNumberFormat="1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40" fontId="11" fillId="3" borderId="13" xfId="0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40" fontId="11" fillId="0" borderId="13" xfId="0" applyNumberFormat="1" applyFont="1" applyBorder="1" applyAlignment="1">
      <alignment horizontal="center" vertical="center"/>
    </xf>
    <xf numFmtId="0" fontId="11" fillId="0" borderId="18" xfId="0" applyFont="1" applyBorder="1">
      <alignment vertical="center"/>
    </xf>
    <xf numFmtId="40" fontId="10" fillId="3" borderId="13" xfId="0" applyNumberFormat="1" applyFont="1" applyFill="1" applyBorder="1" applyAlignment="1">
      <alignment horizontal="right" vertical="center"/>
    </xf>
    <xf numFmtId="0" fontId="13" fillId="3" borderId="13" xfId="0" applyFont="1" applyFill="1" applyBorder="1" applyAlignment="1">
      <alignment horizontal="center" vertical="center"/>
    </xf>
    <xf numFmtId="40" fontId="13" fillId="3" borderId="13" xfId="0" applyNumberFormat="1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top"/>
    </xf>
    <xf numFmtId="0" fontId="10" fillId="0" borderId="13" xfId="0" applyFont="1" applyBorder="1" applyAlignment="1">
      <alignment horizontal="left" vertical="top"/>
    </xf>
    <xf numFmtId="0" fontId="11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40" fontId="11" fillId="0" borderId="1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0" fontId="2" fillId="0" borderId="2" xfId="0" applyNumberFormat="1" applyFont="1" applyBorder="1" applyAlignment="1">
      <alignment horizontal="center" vertical="center"/>
    </xf>
    <xf numFmtId="58" fontId="2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0" fontId="3" fillId="0" borderId="2" xfId="0" applyNumberFormat="1" applyFont="1" applyBorder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40" fontId="4" fillId="5" borderId="13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40" fontId="3" fillId="0" borderId="2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0" fontId="2" fillId="0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/>
    </xf>
    <xf numFmtId="40" fontId="2" fillId="6" borderId="2" xfId="0" applyNumberFormat="1" applyFont="1" applyFill="1" applyBorder="1" applyAlignment="1">
      <alignment horizontal="center" vertical="center"/>
    </xf>
    <xf numFmtId="58" fontId="2" fillId="6" borderId="2" xfId="0" applyNumberFormat="1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 wrapText="1"/>
    </xf>
    <xf numFmtId="40" fontId="2" fillId="6" borderId="30" xfId="0" applyNumberFormat="1" applyFont="1" applyFill="1" applyBorder="1" applyAlignment="1">
      <alignment horizontal="center" vertical="center"/>
    </xf>
    <xf numFmtId="58" fontId="2" fillId="6" borderId="30" xfId="0" applyNumberFormat="1" applyFont="1" applyFill="1" applyBorder="1" applyAlignment="1">
      <alignment horizontal="center" vertical="center"/>
    </xf>
    <xf numFmtId="40" fontId="3" fillId="0" borderId="0" xfId="0" applyNumberFormat="1" applyFont="1" applyBorder="1" applyAlignment="1">
      <alignment horizontal="center" vertical="center"/>
    </xf>
    <xf numFmtId="40" fontId="2" fillId="0" borderId="30" xfId="0" applyNumberFormat="1" applyFont="1" applyFill="1" applyBorder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40" fontId="2" fillId="0" borderId="8" xfId="0" applyNumberFormat="1" applyFont="1" applyBorder="1" applyAlignment="1">
      <alignment horizontal="center" vertical="center"/>
    </xf>
    <xf numFmtId="40" fontId="2" fillId="6" borderId="8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40" fontId="2" fillId="6" borderId="0" xfId="0" applyNumberFormat="1" applyFont="1" applyFill="1">
      <alignment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40" fontId="3" fillId="0" borderId="30" xfId="0" applyNumberFormat="1" applyFont="1" applyFill="1" applyBorder="1" applyAlignment="1">
      <alignment horizontal="center" vertical="center"/>
    </xf>
    <xf numFmtId="40" fontId="21" fillId="0" borderId="2" xfId="0" applyNumberFormat="1" applyFont="1" applyBorder="1" applyAlignment="1">
      <alignment horizontal="center" vertical="center"/>
    </xf>
    <xf numFmtId="40" fontId="2" fillId="0" borderId="0" xfId="0" applyNumberFormat="1" applyFont="1" applyFill="1">
      <alignment vertical="center"/>
    </xf>
    <xf numFmtId="40" fontId="3" fillId="7" borderId="0" xfId="0" applyNumberFormat="1" applyFont="1" applyFill="1">
      <alignment vertical="center"/>
    </xf>
    <xf numFmtId="0" fontId="3" fillId="7" borderId="0" xfId="0" applyFont="1" applyFill="1">
      <alignment vertical="center"/>
    </xf>
    <xf numFmtId="0" fontId="2" fillId="6" borderId="0" xfId="0" applyFont="1" applyFill="1" applyBorder="1" applyAlignment="1">
      <alignment horizontal="center" vertical="center"/>
    </xf>
    <xf numFmtId="40" fontId="2" fillId="6" borderId="30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40" fontId="2" fillId="6" borderId="30" xfId="0" applyNumberFormat="1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40" fontId="21" fillId="6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40" fontId="2" fillId="6" borderId="0" xfId="0" applyNumberFormat="1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8" borderId="29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40" fontId="2" fillId="8" borderId="2" xfId="0" applyNumberFormat="1" applyFont="1" applyFill="1" applyBorder="1" applyAlignment="1">
      <alignment horizontal="center" vertical="center"/>
    </xf>
    <xf numFmtId="40" fontId="2" fillId="8" borderId="30" xfId="0" applyNumberFormat="1" applyFont="1" applyFill="1" applyBorder="1" applyAlignment="1">
      <alignment horizontal="center" vertical="center"/>
    </xf>
    <xf numFmtId="58" fontId="2" fillId="8" borderId="2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40" fontId="2" fillId="0" borderId="30" xfId="0" applyNumberFormat="1" applyFont="1" applyBorder="1" applyAlignment="1">
      <alignment horizontal="center" vertical="center"/>
    </xf>
    <xf numFmtId="58" fontId="2" fillId="6" borderId="40" xfId="0" applyNumberFormat="1" applyFont="1" applyFill="1" applyBorder="1" applyAlignment="1">
      <alignment horizontal="center" vertical="center"/>
    </xf>
    <xf numFmtId="58" fontId="2" fillId="6" borderId="7" xfId="0" applyNumberFormat="1" applyFont="1" applyFill="1" applyBorder="1" applyAlignment="1">
      <alignment horizontal="center" vertical="center"/>
    </xf>
    <xf numFmtId="58" fontId="2" fillId="8" borderId="7" xfId="0" applyNumberFormat="1" applyFont="1" applyFill="1" applyBorder="1" applyAlignment="1">
      <alignment horizontal="center" vertical="center"/>
    </xf>
    <xf numFmtId="58" fontId="2" fillId="0" borderId="7" xfId="0" applyNumberFormat="1" applyFont="1" applyBorder="1" applyAlignment="1">
      <alignment horizontal="center" vertical="center"/>
    </xf>
    <xf numFmtId="58" fontId="2" fillId="0" borderId="41" xfId="0" applyNumberFormat="1" applyFont="1" applyBorder="1" applyAlignment="1">
      <alignment horizontal="center" vertical="center"/>
    </xf>
    <xf numFmtId="58" fontId="2" fillId="0" borderId="39" xfId="0" applyNumberFormat="1" applyFont="1" applyBorder="1" applyAlignment="1">
      <alignment horizontal="center" vertical="center"/>
    </xf>
    <xf numFmtId="58" fontId="2" fillId="0" borderId="40" xfId="0" applyNumberFormat="1" applyFont="1" applyBorder="1" applyAlignment="1">
      <alignment horizontal="center" vertical="center"/>
    </xf>
    <xf numFmtId="0" fontId="2" fillId="8" borderId="7" xfId="0" applyFont="1" applyFill="1" applyBorder="1" applyAlignment="1">
      <alignment horizontal="center" vertical="center"/>
    </xf>
    <xf numFmtId="0" fontId="2" fillId="6" borderId="41" xfId="0" applyFont="1" applyFill="1" applyBorder="1" applyAlignment="1">
      <alignment horizontal="center" vertical="center"/>
    </xf>
    <xf numFmtId="0" fontId="2" fillId="6" borderId="39" xfId="0" applyFont="1" applyFill="1" applyBorder="1" applyAlignment="1">
      <alignment horizontal="center" vertical="center"/>
    </xf>
    <xf numFmtId="0" fontId="2" fillId="6" borderId="40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23" fillId="0" borderId="0" xfId="0" applyFont="1">
      <alignment vertical="center"/>
    </xf>
    <xf numFmtId="0" fontId="24" fillId="5" borderId="34" xfId="0" applyFont="1" applyFill="1" applyBorder="1" applyAlignment="1">
      <alignment horizontal="center" vertical="center"/>
    </xf>
    <xf numFmtId="0" fontId="24" fillId="5" borderId="35" xfId="0" applyFont="1" applyFill="1" applyBorder="1" applyAlignment="1">
      <alignment horizontal="center" vertical="center"/>
    </xf>
    <xf numFmtId="40" fontId="24" fillId="5" borderId="35" xfId="0" applyNumberFormat="1" applyFont="1" applyFill="1" applyBorder="1" applyAlignment="1">
      <alignment horizontal="center" vertical="center"/>
    </xf>
    <xf numFmtId="0" fontId="24" fillId="5" borderId="39" xfId="0" applyFont="1" applyFill="1" applyBorder="1" applyAlignment="1">
      <alignment horizontal="center" vertical="center"/>
    </xf>
    <xf numFmtId="0" fontId="24" fillId="5" borderId="3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40" fontId="2" fillId="6" borderId="30" xfId="0" applyNumberFormat="1" applyFont="1" applyFill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4" borderId="32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33" xfId="0" applyFont="1" applyFill="1" applyBorder="1" applyAlignment="1">
      <alignment horizontal="center" vertical="center"/>
    </xf>
    <xf numFmtId="0" fontId="22" fillId="4" borderId="26" xfId="0" applyFont="1" applyFill="1" applyBorder="1" applyAlignment="1">
      <alignment horizontal="center" vertical="center"/>
    </xf>
    <xf numFmtId="0" fontId="22" fillId="4" borderId="27" xfId="0" applyFont="1" applyFill="1" applyBorder="1" applyAlignment="1">
      <alignment horizontal="center" vertical="center"/>
    </xf>
    <xf numFmtId="0" fontId="22" fillId="4" borderId="38" xfId="0" applyFont="1" applyFill="1" applyBorder="1" applyAlignment="1">
      <alignment horizontal="center" vertical="center"/>
    </xf>
    <xf numFmtId="0" fontId="22" fillId="4" borderId="28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58" fontId="2" fillId="0" borderId="21" xfId="0" applyNumberFormat="1" applyFont="1" applyBorder="1" applyAlignment="1">
      <alignment horizontal="center" vertical="center"/>
    </xf>
    <xf numFmtId="58" fontId="2" fillId="0" borderId="35" xfId="0" applyNumberFormat="1" applyFont="1" applyBorder="1" applyAlignment="1">
      <alignment horizontal="center" vertical="center"/>
    </xf>
    <xf numFmtId="58" fontId="2" fillId="0" borderId="30" xfId="0" applyNumberFormat="1" applyFont="1" applyBorder="1" applyAlignment="1">
      <alignment horizontal="center" vertical="center"/>
    </xf>
    <xf numFmtId="40" fontId="2" fillId="0" borderId="21" xfId="0" applyNumberFormat="1" applyFont="1" applyBorder="1" applyAlignment="1">
      <alignment horizontal="center" vertical="center"/>
    </xf>
    <xf numFmtId="40" fontId="2" fillId="0" borderId="35" xfId="0" applyNumberFormat="1" applyFont="1" applyBorder="1" applyAlignment="1">
      <alignment horizontal="center" vertical="center"/>
    </xf>
    <xf numFmtId="40" fontId="2" fillId="0" borderId="3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6" borderId="21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40" fontId="2" fillId="6" borderId="21" xfId="0" applyNumberFormat="1" applyFont="1" applyFill="1" applyBorder="1" applyAlignment="1">
      <alignment horizontal="center" vertical="center"/>
    </xf>
    <xf numFmtId="40" fontId="2" fillId="6" borderId="35" xfId="0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36" xfId="0" applyFont="1" applyFill="1" applyBorder="1" applyAlignment="1">
      <alignment horizontal="center" vertical="center"/>
    </xf>
    <xf numFmtId="0" fontId="2" fillId="6" borderId="31" xfId="0" applyFont="1" applyFill="1" applyBorder="1" applyAlignment="1">
      <alignment horizontal="center" vertical="center"/>
    </xf>
    <xf numFmtId="40" fontId="2" fillId="6" borderId="30" xfId="0" applyNumberFormat="1" applyFont="1" applyFill="1" applyBorder="1" applyAlignment="1">
      <alignment horizontal="center" vertical="center"/>
    </xf>
    <xf numFmtId="0" fontId="18" fillId="0" borderId="23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/>
    </xf>
    <xf numFmtId="0" fontId="17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9" fillId="0" borderId="24" xfId="0" applyFont="1" applyBorder="1" applyAlignment="1">
      <alignment horizontal="left" vertical="center"/>
    </xf>
    <xf numFmtId="0" fontId="19" fillId="0" borderId="42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top" wrapText="1"/>
    </xf>
    <xf numFmtId="0" fontId="10" fillId="0" borderId="14" xfId="0" applyFont="1" applyFill="1" applyBorder="1" applyAlignment="1">
      <alignment vertical="top" wrapText="1"/>
    </xf>
    <xf numFmtId="0" fontId="10" fillId="0" borderId="22" xfId="0" applyFont="1" applyFill="1" applyBorder="1" applyAlignment="1">
      <alignment vertical="top" wrapText="1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5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20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0" fillId="0" borderId="14" xfId="0" applyFont="1" applyFill="1" applyBorder="1" applyAlignment="1">
      <alignment horizontal="left" vertical="top" wrapText="1"/>
    </xf>
    <xf numFmtId="0" fontId="10" fillId="0" borderId="17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17" fillId="0" borderId="17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15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17" xfId="0" applyFont="1" applyBorder="1" applyAlignment="1">
      <alignment horizontal="left" vertical="center"/>
    </xf>
    <xf numFmtId="0" fontId="17" fillId="0" borderId="15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B0A0C7"/>
      <color rgb="FFFABF8E"/>
      <color rgb="FFB8CC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27"/>
  <sheetViews>
    <sheetView tabSelected="1" zoomScale="81" zoomScaleNormal="81" workbookViewId="0">
      <pane ySplit="3" topLeftCell="A82" activePane="bottomLeft" state="frozen"/>
      <selection pane="bottomLeft" activeCell="X118" sqref="X118"/>
    </sheetView>
  </sheetViews>
  <sheetFormatPr baseColWidth="10" defaultColWidth="10.83203125" defaultRowHeight="17"/>
  <cols>
    <col min="1" max="1" width="7.1640625" bestFit="1" customWidth="1"/>
    <col min="2" max="2" width="39.5" bestFit="1" customWidth="1"/>
    <col min="3" max="3" width="40.83203125" bestFit="1" customWidth="1"/>
    <col min="4" max="4" width="7.1640625" bestFit="1" customWidth="1"/>
    <col min="5" max="5" width="12.1640625" hidden="1" customWidth="1"/>
    <col min="6" max="6" width="9.6640625" hidden="1" customWidth="1"/>
    <col min="7" max="7" width="18.5" hidden="1" customWidth="1"/>
    <col min="8" max="8" width="15.83203125" hidden="1" customWidth="1"/>
    <col min="9" max="9" width="18" hidden="1" customWidth="1"/>
    <col min="10" max="10" width="20" hidden="1" customWidth="1"/>
    <col min="11" max="11" width="20.5" hidden="1" customWidth="1"/>
    <col min="12" max="12" width="27.1640625" hidden="1" customWidth="1"/>
    <col min="13" max="13" width="33.1640625" hidden="1" customWidth="1"/>
    <col min="14" max="14" width="73.33203125" hidden="1" customWidth="1"/>
    <col min="15" max="15" width="12" bestFit="1" customWidth="1"/>
    <col min="16" max="16" width="10.83203125" bestFit="1" customWidth="1"/>
    <col min="17" max="17" width="12" bestFit="1" customWidth="1"/>
    <col min="18" max="18" width="14.6640625" bestFit="1" customWidth="1"/>
    <col min="19" max="19" width="19.83203125" bestFit="1" customWidth="1"/>
    <col min="20" max="20" width="13.33203125" bestFit="1" customWidth="1"/>
    <col min="21" max="21" width="24" bestFit="1" customWidth="1"/>
    <col min="22" max="22" width="96.83203125" bestFit="1" customWidth="1"/>
    <col min="23" max="23" width="11.6640625" bestFit="1" customWidth="1"/>
    <col min="24" max="24" width="18.1640625" style="56" bestFit="1" customWidth="1"/>
    <col min="25" max="25" width="13.33203125" bestFit="1" customWidth="1"/>
  </cols>
  <sheetData>
    <row r="1" spans="1:27" s="107" customFormat="1" ht="19" thickTop="1">
      <c r="A1" s="125" t="s">
        <v>439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7"/>
      <c r="W1" s="128"/>
      <c r="X1" s="106"/>
    </row>
    <row r="2" spans="1:27" s="107" customFormat="1" ht="18">
      <c r="A2" s="122" t="s">
        <v>304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/>
      <c r="X2" s="106"/>
    </row>
    <row r="3" spans="1:27" s="107" customFormat="1" ht="18">
      <c r="A3" s="108" t="s">
        <v>0</v>
      </c>
      <c r="B3" s="109" t="s">
        <v>1</v>
      </c>
      <c r="C3" s="109" t="s">
        <v>400</v>
      </c>
      <c r="D3" s="109" t="s">
        <v>2</v>
      </c>
      <c r="E3" s="109" t="s">
        <v>125</v>
      </c>
      <c r="F3" s="109" t="s">
        <v>14</v>
      </c>
      <c r="G3" s="109" t="s">
        <v>15</v>
      </c>
      <c r="H3" s="109" t="s">
        <v>68</v>
      </c>
      <c r="I3" s="109" t="s">
        <v>16</v>
      </c>
      <c r="J3" s="109" t="s">
        <v>45</v>
      </c>
      <c r="K3" s="109" t="s">
        <v>46</v>
      </c>
      <c r="L3" s="109" t="s">
        <v>47</v>
      </c>
      <c r="M3" s="109" t="s">
        <v>48</v>
      </c>
      <c r="N3" s="109" t="s">
        <v>24</v>
      </c>
      <c r="O3" s="109" t="s">
        <v>22</v>
      </c>
      <c r="P3" s="110" t="s">
        <v>21</v>
      </c>
      <c r="Q3" s="110" t="s">
        <v>381</v>
      </c>
      <c r="R3" s="110" t="s">
        <v>390</v>
      </c>
      <c r="S3" s="110" t="s">
        <v>389</v>
      </c>
      <c r="T3" s="110" t="s">
        <v>23</v>
      </c>
      <c r="U3" s="109" t="s">
        <v>49</v>
      </c>
      <c r="V3" s="111" t="s">
        <v>420</v>
      </c>
      <c r="W3" s="112" t="s">
        <v>323</v>
      </c>
      <c r="X3" s="106" t="s">
        <v>374</v>
      </c>
      <c r="Y3" s="107" t="s">
        <v>386</v>
      </c>
      <c r="Z3" s="107" t="s">
        <v>383</v>
      </c>
      <c r="AA3" s="107" t="s">
        <v>382</v>
      </c>
    </row>
    <row r="4" spans="1:27" ht="21">
      <c r="A4" s="129" t="s">
        <v>54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1"/>
    </row>
    <row r="5" spans="1:27">
      <c r="A5" s="48">
        <v>1</v>
      </c>
      <c r="B5" s="89" t="s">
        <v>20</v>
      </c>
      <c r="C5" s="89" t="s">
        <v>3</v>
      </c>
      <c r="D5" s="89" t="s">
        <v>4</v>
      </c>
      <c r="E5" s="89">
        <v>0</v>
      </c>
      <c r="F5" s="89">
        <v>0</v>
      </c>
      <c r="G5" s="89">
        <v>15</v>
      </c>
      <c r="H5" s="89">
        <v>0</v>
      </c>
      <c r="I5" s="89">
        <v>100</v>
      </c>
      <c r="J5" s="89">
        <v>0</v>
      </c>
      <c r="K5" s="89">
        <v>0</v>
      </c>
      <c r="L5" s="89">
        <v>0</v>
      </c>
      <c r="M5" s="89">
        <v>0</v>
      </c>
      <c r="N5" s="89">
        <v>0</v>
      </c>
      <c r="O5" s="89">
        <v>300</v>
      </c>
      <c r="P5" s="70">
        <v>2.6</v>
      </c>
      <c r="Q5" s="70">
        <v>18</v>
      </c>
      <c r="R5" s="70" t="s">
        <v>391</v>
      </c>
      <c r="S5" s="70" t="s">
        <v>391</v>
      </c>
      <c r="T5" s="70">
        <v>789</v>
      </c>
      <c r="U5" s="50"/>
      <c r="V5" s="94"/>
      <c r="W5" s="92" t="s">
        <v>327</v>
      </c>
      <c r="X5" s="56" t="s">
        <v>364</v>
      </c>
      <c r="Y5" s="36" t="s">
        <v>384</v>
      </c>
      <c r="Z5" s="36" t="s">
        <v>385</v>
      </c>
    </row>
    <row r="6" spans="1:27">
      <c r="A6" s="43">
        <v>2</v>
      </c>
      <c r="B6" s="44" t="s">
        <v>324</v>
      </c>
      <c r="C6" s="44" t="s">
        <v>5</v>
      </c>
      <c r="D6" s="44" t="s">
        <v>4</v>
      </c>
      <c r="E6" s="44">
        <v>15</v>
      </c>
      <c r="F6" s="44">
        <v>0</v>
      </c>
      <c r="G6" s="44">
        <v>15</v>
      </c>
      <c r="H6" s="44">
        <v>0</v>
      </c>
      <c r="I6" s="44">
        <v>0</v>
      </c>
      <c r="J6" s="44">
        <v>0</v>
      </c>
      <c r="K6" s="44">
        <v>0</v>
      </c>
      <c r="L6" s="44">
        <v>0</v>
      </c>
      <c r="M6" s="44">
        <v>0</v>
      </c>
      <c r="N6" s="44">
        <v>0</v>
      </c>
      <c r="O6" s="44">
        <v>1000</v>
      </c>
      <c r="P6" s="45">
        <v>279.95999999999998</v>
      </c>
      <c r="Q6" s="45">
        <v>0</v>
      </c>
      <c r="R6" s="70" t="s">
        <v>391</v>
      </c>
      <c r="S6" s="70" t="s">
        <v>391</v>
      </c>
      <c r="T6" s="70">
        <f>P6</f>
        <v>279.95999999999998</v>
      </c>
      <c r="U6" s="46"/>
      <c r="V6" s="94"/>
      <c r="W6" s="92" t="s">
        <v>327</v>
      </c>
      <c r="X6" s="56" t="s">
        <v>364</v>
      </c>
      <c r="Y6" s="36" t="s">
        <v>384</v>
      </c>
      <c r="Z6" s="36" t="s">
        <v>385</v>
      </c>
    </row>
    <row r="7" spans="1:27">
      <c r="A7" s="48">
        <v>3</v>
      </c>
      <c r="B7" s="44" t="s">
        <v>13</v>
      </c>
      <c r="C7" s="44" t="s">
        <v>6</v>
      </c>
      <c r="D7" s="44" t="s">
        <v>7</v>
      </c>
      <c r="E7" s="44">
        <v>15</v>
      </c>
      <c r="F7" s="44">
        <v>0</v>
      </c>
      <c r="G7" s="44">
        <v>15</v>
      </c>
      <c r="H7" s="44">
        <v>100</v>
      </c>
      <c r="I7" s="44">
        <v>0</v>
      </c>
      <c r="J7" s="44">
        <v>0</v>
      </c>
      <c r="K7" s="44">
        <v>0</v>
      </c>
      <c r="L7" s="44">
        <v>0</v>
      </c>
      <c r="M7" s="44">
        <v>0</v>
      </c>
      <c r="N7" s="44">
        <v>0</v>
      </c>
      <c r="O7" s="44">
        <v>0</v>
      </c>
      <c r="P7" s="45">
        <v>0</v>
      </c>
      <c r="Q7" s="45">
        <v>0</v>
      </c>
      <c r="R7" s="70" t="s">
        <v>391</v>
      </c>
      <c r="S7" s="70" t="s">
        <v>391</v>
      </c>
      <c r="T7" s="70">
        <f t="shared" ref="T7:T67" si="0">O7*P7+Q7</f>
        <v>0</v>
      </c>
      <c r="U7" s="46"/>
      <c r="V7" s="95"/>
      <c r="W7" s="47" t="s">
        <v>327</v>
      </c>
    </row>
    <row r="8" spans="1:27">
      <c r="A8" s="43">
        <v>4</v>
      </c>
      <c r="B8" s="44" t="s">
        <v>365</v>
      </c>
      <c r="C8" s="44"/>
      <c r="D8" s="44" t="s">
        <v>19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>
        <v>1</v>
      </c>
      <c r="P8" s="45">
        <v>129</v>
      </c>
      <c r="Q8" s="45">
        <v>0</v>
      </c>
      <c r="R8" s="70" t="s">
        <v>396</v>
      </c>
      <c r="S8" s="70" t="s">
        <v>395</v>
      </c>
      <c r="T8" s="70">
        <f t="shared" si="0"/>
        <v>129</v>
      </c>
      <c r="U8" s="46"/>
      <c r="V8" s="95"/>
      <c r="W8" s="47" t="s">
        <v>327</v>
      </c>
      <c r="X8" s="56" t="s">
        <v>364</v>
      </c>
      <c r="Y8" s="36" t="s">
        <v>384</v>
      </c>
      <c r="Z8" s="36" t="s">
        <v>385</v>
      </c>
    </row>
    <row r="9" spans="1:27">
      <c r="A9" s="80">
        <v>5</v>
      </c>
      <c r="B9" s="81" t="s">
        <v>123</v>
      </c>
      <c r="C9" s="81" t="s">
        <v>124</v>
      </c>
      <c r="D9" s="81" t="s">
        <v>12</v>
      </c>
      <c r="E9" s="81">
        <v>0</v>
      </c>
      <c r="F9" s="81">
        <v>0</v>
      </c>
      <c r="G9" s="81">
        <v>0</v>
      </c>
      <c r="H9" s="81">
        <v>100</v>
      </c>
      <c r="I9" s="81">
        <v>0</v>
      </c>
      <c r="J9" s="81">
        <v>0</v>
      </c>
      <c r="K9" s="81">
        <v>0</v>
      </c>
      <c r="L9" s="81">
        <v>0</v>
      </c>
      <c r="M9" s="81">
        <v>0</v>
      </c>
      <c r="N9" s="81">
        <v>0</v>
      </c>
      <c r="O9" s="81">
        <f>SUM(E9:N9)</f>
        <v>100</v>
      </c>
      <c r="P9" s="82">
        <v>0</v>
      </c>
      <c r="Q9" s="82"/>
      <c r="R9" s="83" t="s">
        <v>392</v>
      </c>
      <c r="S9" s="83" t="s">
        <v>411</v>
      </c>
      <c r="T9" s="83">
        <f t="shared" si="0"/>
        <v>0</v>
      </c>
      <c r="U9" s="84"/>
      <c r="V9" s="96"/>
      <c r="W9" s="85" t="s">
        <v>377</v>
      </c>
    </row>
    <row r="10" spans="1:27">
      <c r="A10" s="79">
        <v>6</v>
      </c>
      <c r="B10" s="2" t="s">
        <v>443</v>
      </c>
      <c r="C10" s="2" t="s">
        <v>366</v>
      </c>
      <c r="D10" s="2" t="s">
        <v>19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100</v>
      </c>
      <c r="O10" s="2">
        <v>100</v>
      </c>
      <c r="P10" s="25">
        <v>15</v>
      </c>
      <c r="Q10" s="25"/>
      <c r="R10" s="93" t="s">
        <v>391</v>
      </c>
      <c r="S10" s="93" t="s">
        <v>391</v>
      </c>
      <c r="T10" s="52">
        <f t="shared" si="0"/>
        <v>1500</v>
      </c>
      <c r="U10" s="26">
        <v>44481</v>
      </c>
      <c r="V10" s="97"/>
      <c r="W10" s="3"/>
    </row>
    <row r="11" spans="1:27">
      <c r="A11" s="43">
        <v>7</v>
      </c>
      <c r="B11" s="44" t="s">
        <v>444</v>
      </c>
      <c r="C11" s="44" t="s">
        <v>379</v>
      </c>
      <c r="D11" s="44" t="s">
        <v>19</v>
      </c>
      <c r="E11" s="44">
        <v>0</v>
      </c>
      <c r="F11" s="44">
        <v>0</v>
      </c>
      <c r="G11" s="44">
        <v>0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100</v>
      </c>
      <c r="O11" s="44">
        <v>200</v>
      </c>
      <c r="P11" s="45">
        <v>2.4</v>
      </c>
      <c r="Q11" s="45">
        <v>67.959999999999994</v>
      </c>
      <c r="R11" s="70" t="s">
        <v>391</v>
      </c>
      <c r="S11" s="70" t="s">
        <v>391</v>
      </c>
      <c r="T11" s="70">
        <f t="shared" si="0"/>
        <v>547.96</v>
      </c>
      <c r="U11" s="46">
        <v>44481</v>
      </c>
      <c r="V11" s="95"/>
      <c r="W11" s="47"/>
      <c r="X11" s="56" t="s">
        <v>445</v>
      </c>
      <c r="Y11" s="36" t="s">
        <v>387</v>
      </c>
      <c r="Z11" s="36" t="s">
        <v>442</v>
      </c>
    </row>
    <row r="12" spans="1:27">
      <c r="A12" s="80">
        <v>8</v>
      </c>
      <c r="B12" s="81" t="s">
        <v>401</v>
      </c>
      <c r="C12" s="81" t="s">
        <v>36</v>
      </c>
      <c r="D12" s="81" t="s">
        <v>19</v>
      </c>
      <c r="E12" s="81">
        <v>0</v>
      </c>
      <c r="F12" s="81">
        <v>0</v>
      </c>
      <c r="G12" s="81">
        <v>0</v>
      </c>
      <c r="H12" s="81">
        <v>100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  <c r="O12" s="81">
        <v>400</v>
      </c>
      <c r="P12" s="82">
        <v>0</v>
      </c>
      <c r="Q12" s="82">
        <v>50</v>
      </c>
      <c r="R12" s="83" t="s">
        <v>391</v>
      </c>
      <c r="S12" s="83" t="s">
        <v>391</v>
      </c>
      <c r="T12" s="83">
        <f>Q12</f>
        <v>50</v>
      </c>
      <c r="U12" s="84" t="s">
        <v>378</v>
      </c>
      <c r="V12" s="96"/>
      <c r="W12" s="85" t="s">
        <v>377</v>
      </c>
      <c r="X12" s="56" t="s">
        <v>393</v>
      </c>
      <c r="Z12" s="36" t="s">
        <v>388</v>
      </c>
    </row>
    <row r="13" spans="1:27">
      <c r="A13" s="73">
        <v>9</v>
      </c>
      <c r="B13" s="2" t="s">
        <v>402</v>
      </c>
      <c r="C13" s="2" t="s">
        <v>37</v>
      </c>
      <c r="D13" s="2" t="s">
        <v>19</v>
      </c>
      <c r="E13" s="2">
        <v>0</v>
      </c>
      <c r="F13" s="2">
        <v>0</v>
      </c>
      <c r="G13" s="2">
        <v>0</v>
      </c>
      <c r="H13" s="2">
        <v>100</v>
      </c>
      <c r="I13" s="2">
        <v>0</v>
      </c>
      <c r="J13" s="2">
        <v>0</v>
      </c>
      <c r="K13" s="2">
        <v>0</v>
      </c>
      <c r="L13" s="2">
        <v>0</v>
      </c>
      <c r="M13" s="2">
        <v>200</v>
      </c>
      <c r="N13" s="2">
        <v>0</v>
      </c>
      <c r="O13" s="2">
        <v>200</v>
      </c>
      <c r="P13" s="25">
        <v>3</v>
      </c>
      <c r="Q13" s="25"/>
      <c r="R13" s="93" t="s">
        <v>409</v>
      </c>
      <c r="S13" s="93" t="s">
        <v>395</v>
      </c>
      <c r="T13" s="52">
        <f t="shared" si="0"/>
        <v>600</v>
      </c>
      <c r="U13" s="26"/>
      <c r="V13" s="97"/>
      <c r="W13" s="3"/>
    </row>
    <row r="14" spans="1:27">
      <c r="A14" s="73">
        <v>11</v>
      </c>
      <c r="B14" s="2" t="s">
        <v>449</v>
      </c>
      <c r="C14" s="2" t="s">
        <v>449</v>
      </c>
      <c r="D14" s="2" t="s">
        <v>19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300</v>
      </c>
      <c r="L14" s="2">
        <v>0</v>
      </c>
      <c r="M14" s="2">
        <v>0</v>
      </c>
      <c r="N14" s="2">
        <v>0</v>
      </c>
      <c r="O14" s="2">
        <v>3</v>
      </c>
      <c r="P14" s="25">
        <v>300</v>
      </c>
      <c r="Q14" s="25"/>
      <c r="R14" s="93" t="s">
        <v>397</v>
      </c>
      <c r="S14" s="93" t="s">
        <v>392</v>
      </c>
      <c r="T14" s="52">
        <f t="shared" si="0"/>
        <v>900</v>
      </c>
      <c r="U14" s="26" t="s">
        <v>454</v>
      </c>
      <c r="V14" s="97"/>
      <c r="W14" s="3"/>
    </row>
    <row r="15" spans="1:27">
      <c r="A15" s="79">
        <v>12</v>
      </c>
      <c r="B15" s="2" t="s">
        <v>345</v>
      </c>
      <c r="C15" s="2" t="s">
        <v>399</v>
      </c>
      <c r="D15" s="2" t="s">
        <v>19</v>
      </c>
      <c r="E15" s="2">
        <v>0</v>
      </c>
      <c r="F15" s="2">
        <v>0</v>
      </c>
      <c r="G15" s="2">
        <v>0</v>
      </c>
      <c r="H15" s="2">
        <v>100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f>SUM(E15:N15)</f>
        <v>100</v>
      </c>
      <c r="P15" s="25">
        <v>6</v>
      </c>
      <c r="Q15" s="135">
        <v>300</v>
      </c>
      <c r="R15" s="135" t="s">
        <v>391</v>
      </c>
      <c r="S15" s="135" t="s">
        <v>391</v>
      </c>
      <c r="T15" s="52">
        <f t="shared" si="0"/>
        <v>900</v>
      </c>
      <c r="U15" s="26"/>
      <c r="V15" s="97"/>
      <c r="W15" s="3"/>
    </row>
    <row r="16" spans="1:27">
      <c r="A16" s="73">
        <v>13</v>
      </c>
      <c r="B16" s="2" t="s">
        <v>398</v>
      </c>
      <c r="C16" s="2" t="s">
        <v>403</v>
      </c>
      <c r="D16" s="2" t="s">
        <v>19</v>
      </c>
      <c r="E16" s="2">
        <v>0</v>
      </c>
      <c r="F16" s="2">
        <v>0</v>
      </c>
      <c r="G16" s="2">
        <v>0</v>
      </c>
      <c r="H16" s="2">
        <v>100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f>SUM(E16:N16)</f>
        <v>100</v>
      </c>
      <c r="P16" s="25">
        <v>10</v>
      </c>
      <c r="Q16" s="137"/>
      <c r="R16" s="137"/>
      <c r="S16" s="137"/>
      <c r="T16" s="52">
        <f t="shared" si="0"/>
        <v>1000</v>
      </c>
      <c r="U16" s="26"/>
      <c r="V16" s="97"/>
      <c r="W16" s="3"/>
    </row>
    <row r="17" spans="1:26">
      <c r="A17" s="48">
        <v>14</v>
      </c>
      <c r="B17" s="44" t="s">
        <v>404</v>
      </c>
      <c r="C17" s="44" t="s">
        <v>112</v>
      </c>
      <c r="D17" s="44" t="s">
        <v>34</v>
      </c>
      <c r="E17" s="44">
        <v>0</v>
      </c>
      <c r="F17" s="44">
        <v>0</v>
      </c>
      <c r="G17" s="44">
        <v>0</v>
      </c>
      <c r="H17" s="44">
        <v>100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1000</v>
      </c>
      <c r="P17" s="45">
        <v>1.2</v>
      </c>
      <c r="Q17" s="45"/>
      <c r="R17" s="70" t="s">
        <v>391</v>
      </c>
      <c r="S17" s="70" t="s">
        <v>391</v>
      </c>
      <c r="T17" s="49">
        <f t="shared" si="0"/>
        <v>1200</v>
      </c>
      <c r="U17" s="46"/>
      <c r="V17" s="95"/>
      <c r="W17" s="47" t="s">
        <v>327</v>
      </c>
      <c r="X17" s="56" t="s">
        <v>364</v>
      </c>
      <c r="Y17" s="36" t="s">
        <v>384</v>
      </c>
      <c r="Z17" s="36" t="s">
        <v>385</v>
      </c>
    </row>
    <row r="18" spans="1:26">
      <c r="A18" s="48">
        <v>15</v>
      </c>
      <c r="B18" s="44" t="s">
        <v>440</v>
      </c>
      <c r="C18" s="44"/>
      <c r="D18" s="44" t="s">
        <v>19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>
        <v>100</v>
      </c>
      <c r="P18" s="45" t="s">
        <v>312</v>
      </c>
      <c r="Q18" s="45">
        <v>20</v>
      </c>
      <c r="R18" s="70" t="s">
        <v>392</v>
      </c>
      <c r="S18" s="70" t="s">
        <v>395</v>
      </c>
      <c r="T18" s="67">
        <v>260</v>
      </c>
      <c r="U18" s="46" t="s">
        <v>367</v>
      </c>
      <c r="V18" s="95" t="s">
        <v>367</v>
      </c>
      <c r="W18" s="47"/>
      <c r="X18" s="56" t="s">
        <v>364</v>
      </c>
      <c r="Y18" s="36" t="s">
        <v>442</v>
      </c>
    </row>
    <row r="19" spans="1:26">
      <c r="A19" s="43">
        <v>16</v>
      </c>
      <c r="B19" s="44" t="s">
        <v>405</v>
      </c>
      <c r="C19" s="44" t="s">
        <v>406</v>
      </c>
      <c r="D19" s="44" t="s">
        <v>19</v>
      </c>
      <c r="E19" s="44">
        <v>0</v>
      </c>
      <c r="F19" s="44">
        <v>0</v>
      </c>
      <c r="G19" s="44">
        <v>0</v>
      </c>
      <c r="H19" s="44">
        <v>100</v>
      </c>
      <c r="I19" s="44">
        <v>0</v>
      </c>
      <c r="J19" s="44">
        <v>0</v>
      </c>
      <c r="K19" s="44">
        <v>0</v>
      </c>
      <c r="L19" s="44">
        <v>0</v>
      </c>
      <c r="M19" s="44">
        <v>0</v>
      </c>
      <c r="N19" s="44">
        <v>0</v>
      </c>
      <c r="O19" s="44">
        <f>SUM(E19:N19)</f>
        <v>100</v>
      </c>
      <c r="P19" s="45">
        <v>18</v>
      </c>
      <c r="Q19" s="45">
        <v>0</v>
      </c>
      <c r="R19" s="70" t="s">
        <v>391</v>
      </c>
      <c r="S19" s="70" t="s">
        <v>391</v>
      </c>
      <c r="T19" s="70">
        <f t="shared" si="0"/>
        <v>1800</v>
      </c>
      <c r="U19" s="46" t="s">
        <v>409</v>
      </c>
      <c r="V19" s="95"/>
      <c r="W19" s="47"/>
      <c r="X19" s="56" t="s">
        <v>364</v>
      </c>
    </row>
    <row r="20" spans="1:26">
      <c r="A20" s="73">
        <v>17</v>
      </c>
      <c r="B20" s="2" t="s">
        <v>27</v>
      </c>
      <c r="C20" s="2" t="s">
        <v>113</v>
      </c>
      <c r="D20" s="2" t="s">
        <v>30</v>
      </c>
      <c r="E20" s="2">
        <v>0</v>
      </c>
      <c r="F20" s="2">
        <v>0</v>
      </c>
      <c r="G20" s="2">
        <v>0</v>
      </c>
      <c r="H20" s="2">
        <v>20</v>
      </c>
      <c r="I20" s="2">
        <v>3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30</v>
      </c>
      <c r="P20" s="25">
        <v>200</v>
      </c>
      <c r="Q20" s="135">
        <v>615</v>
      </c>
      <c r="R20" s="135" t="s">
        <v>391</v>
      </c>
      <c r="S20" s="135" t="s">
        <v>407</v>
      </c>
      <c r="T20" s="52">
        <f t="shared" si="0"/>
        <v>6615</v>
      </c>
      <c r="U20" s="132" t="s">
        <v>408</v>
      </c>
      <c r="V20" s="98"/>
      <c r="W20" s="3"/>
      <c r="X20" s="119" t="s">
        <v>446</v>
      </c>
    </row>
    <row r="21" spans="1:26">
      <c r="A21" s="73">
        <v>18</v>
      </c>
      <c r="B21" s="2" t="s">
        <v>28</v>
      </c>
      <c r="C21" s="2" t="s">
        <v>113</v>
      </c>
      <c r="D21" s="2" t="s">
        <v>30</v>
      </c>
      <c r="E21" s="2">
        <v>0</v>
      </c>
      <c r="F21" s="2">
        <v>0</v>
      </c>
      <c r="G21" s="2">
        <v>0</v>
      </c>
      <c r="H21" s="2">
        <v>20</v>
      </c>
      <c r="I21" s="2">
        <v>3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30</v>
      </c>
      <c r="P21" s="25">
        <v>200</v>
      </c>
      <c r="Q21" s="136"/>
      <c r="R21" s="136"/>
      <c r="S21" s="136"/>
      <c r="T21" s="52">
        <f t="shared" si="0"/>
        <v>6000</v>
      </c>
      <c r="U21" s="133"/>
      <c r="V21" s="99"/>
      <c r="W21" s="3"/>
      <c r="X21" s="119"/>
    </row>
    <row r="22" spans="1:26">
      <c r="A22" s="73">
        <v>19</v>
      </c>
      <c r="B22" s="2" t="s">
        <v>29</v>
      </c>
      <c r="C22" s="2" t="s">
        <v>113</v>
      </c>
      <c r="D22" s="2" t="s">
        <v>30</v>
      </c>
      <c r="E22" s="2">
        <v>0</v>
      </c>
      <c r="F22" s="2">
        <v>0</v>
      </c>
      <c r="G22" s="2">
        <v>0</v>
      </c>
      <c r="H22" s="2">
        <v>20</v>
      </c>
      <c r="I22" s="2">
        <v>3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30</v>
      </c>
      <c r="P22" s="25">
        <v>200</v>
      </c>
      <c r="Q22" s="136"/>
      <c r="R22" s="136"/>
      <c r="S22" s="136"/>
      <c r="T22" s="52">
        <f t="shared" si="0"/>
        <v>6000</v>
      </c>
      <c r="U22" s="133"/>
      <c r="V22" s="99"/>
      <c r="W22" s="3"/>
      <c r="X22" s="119"/>
    </row>
    <row r="23" spans="1:26">
      <c r="A23" s="73">
        <v>20</v>
      </c>
      <c r="B23" s="2" t="s">
        <v>370</v>
      </c>
      <c r="C23" s="2" t="s">
        <v>113</v>
      </c>
      <c r="D23" s="2" t="s">
        <v>30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>
        <v>30</v>
      </c>
      <c r="P23" s="25">
        <v>200</v>
      </c>
      <c r="Q23" s="137"/>
      <c r="R23" s="137"/>
      <c r="S23" s="137"/>
      <c r="T23" s="52">
        <f t="shared" si="0"/>
        <v>6000</v>
      </c>
      <c r="U23" s="134"/>
      <c r="V23" s="100"/>
      <c r="W23" s="3"/>
      <c r="X23" s="119"/>
    </row>
    <row r="24" spans="1:26">
      <c r="A24" s="73">
        <v>22</v>
      </c>
      <c r="B24" s="2" t="s">
        <v>368</v>
      </c>
      <c r="C24" s="2" t="s">
        <v>369</v>
      </c>
      <c r="D24" s="2" t="s">
        <v>30</v>
      </c>
      <c r="E24" s="2">
        <v>0</v>
      </c>
      <c r="F24" s="2">
        <v>0</v>
      </c>
      <c r="G24" s="2">
        <v>0</v>
      </c>
      <c r="H24" s="2">
        <v>100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f>SUM(E24:N24)</f>
        <v>100</v>
      </c>
      <c r="P24" s="39">
        <v>80</v>
      </c>
      <c r="Q24" s="39"/>
      <c r="R24" s="52" t="s">
        <v>391</v>
      </c>
      <c r="S24" s="52" t="s">
        <v>391</v>
      </c>
      <c r="T24" s="52">
        <f t="shared" si="0"/>
        <v>8000</v>
      </c>
      <c r="U24" s="26"/>
      <c r="V24" s="97"/>
      <c r="W24" s="3"/>
    </row>
    <row r="25" spans="1:26">
      <c r="A25" s="73">
        <v>23</v>
      </c>
      <c r="B25" s="2" t="s">
        <v>455</v>
      </c>
      <c r="C25" s="2" t="s">
        <v>456</v>
      </c>
      <c r="D25" s="2" t="s">
        <v>30</v>
      </c>
      <c r="E25" s="2">
        <v>0</v>
      </c>
      <c r="F25" s="2">
        <v>0</v>
      </c>
      <c r="G25" s="2">
        <v>0</v>
      </c>
      <c r="H25" s="2">
        <v>0</v>
      </c>
      <c r="I25" s="2">
        <v>150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100</v>
      </c>
      <c r="P25" s="39">
        <v>50</v>
      </c>
      <c r="Q25" s="39"/>
      <c r="R25" s="52" t="s">
        <v>391</v>
      </c>
      <c r="S25" s="52" t="s">
        <v>391</v>
      </c>
      <c r="T25" s="52">
        <f t="shared" si="0"/>
        <v>5000</v>
      </c>
      <c r="U25" s="26" t="s">
        <v>409</v>
      </c>
      <c r="V25" s="97"/>
      <c r="W25" s="3"/>
    </row>
    <row r="26" spans="1:26">
      <c r="A26" s="73">
        <v>24</v>
      </c>
      <c r="B26" s="2" t="s">
        <v>31</v>
      </c>
      <c r="C26" s="2" t="s">
        <v>114</v>
      </c>
      <c r="D26" s="2" t="s">
        <v>19</v>
      </c>
      <c r="E26" s="2">
        <v>0</v>
      </c>
      <c r="F26" s="2">
        <v>0</v>
      </c>
      <c r="G26" s="2">
        <v>0</v>
      </c>
      <c r="H26" s="2">
        <v>1</v>
      </c>
      <c r="I26" s="2">
        <v>0</v>
      </c>
      <c r="J26" s="2">
        <v>0</v>
      </c>
      <c r="K26" s="2">
        <v>0</v>
      </c>
      <c r="L26" s="2">
        <v>0</v>
      </c>
      <c r="M26" s="2">
        <v>2</v>
      </c>
      <c r="N26" s="2">
        <v>0</v>
      </c>
      <c r="O26" s="2">
        <f>SUM(E26:N26)</f>
        <v>3</v>
      </c>
      <c r="P26" s="39">
        <v>350</v>
      </c>
      <c r="Q26" s="39"/>
      <c r="R26" s="52" t="s">
        <v>409</v>
      </c>
      <c r="S26" s="52" t="s">
        <v>395</v>
      </c>
      <c r="T26" s="52">
        <f t="shared" si="0"/>
        <v>1050</v>
      </c>
      <c r="U26" s="26"/>
      <c r="V26" s="97"/>
      <c r="W26" s="3"/>
    </row>
    <row r="27" spans="1:26">
      <c r="A27" s="43">
        <v>25</v>
      </c>
      <c r="B27" s="44" t="s">
        <v>38</v>
      </c>
      <c r="C27" s="44" t="s">
        <v>115</v>
      </c>
      <c r="D27" s="44" t="s">
        <v>25</v>
      </c>
      <c r="E27" s="44">
        <v>0</v>
      </c>
      <c r="F27" s="44">
        <v>0</v>
      </c>
      <c r="G27" s="44">
        <v>0</v>
      </c>
      <c r="H27" s="44">
        <v>0</v>
      </c>
      <c r="I27" s="44">
        <v>5</v>
      </c>
      <c r="J27" s="44">
        <v>0</v>
      </c>
      <c r="K27" s="44">
        <v>10</v>
      </c>
      <c r="L27" s="44">
        <v>0</v>
      </c>
      <c r="M27" s="44">
        <v>20</v>
      </c>
      <c r="N27" s="44">
        <v>0</v>
      </c>
      <c r="O27" s="44">
        <f>SUM(E27:N27)</f>
        <v>35</v>
      </c>
      <c r="P27" s="45">
        <v>50</v>
      </c>
      <c r="Q27" s="45">
        <v>74.2</v>
      </c>
      <c r="R27" s="70" t="s">
        <v>453</v>
      </c>
      <c r="S27" s="70" t="s">
        <v>395</v>
      </c>
      <c r="T27" s="70">
        <f t="shared" si="0"/>
        <v>1824.2</v>
      </c>
      <c r="U27" s="46"/>
      <c r="V27" s="95"/>
      <c r="W27" s="47"/>
      <c r="X27" s="56" t="s">
        <v>410</v>
      </c>
      <c r="Z27" s="36" t="s">
        <v>388</v>
      </c>
    </row>
    <row r="28" spans="1:26">
      <c r="A28" s="73">
        <v>26</v>
      </c>
      <c r="B28" s="2" t="s">
        <v>44</v>
      </c>
      <c r="C28" s="2" t="s">
        <v>116</v>
      </c>
      <c r="D28" s="2" t="s">
        <v>19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50</v>
      </c>
      <c r="O28" s="2">
        <f>SUM(E28:N28)</f>
        <v>50</v>
      </c>
      <c r="P28" s="39">
        <v>250</v>
      </c>
      <c r="Q28" s="39"/>
      <c r="R28" s="52" t="s">
        <v>409</v>
      </c>
      <c r="S28" s="52" t="s">
        <v>411</v>
      </c>
      <c r="T28" s="52">
        <f t="shared" si="0"/>
        <v>12500</v>
      </c>
      <c r="U28" s="2"/>
      <c r="V28" s="87"/>
      <c r="W28" s="3"/>
    </row>
    <row r="29" spans="1:26">
      <c r="A29" s="48">
        <v>28</v>
      </c>
      <c r="B29" s="44" t="s">
        <v>39</v>
      </c>
      <c r="C29" s="44" t="s">
        <v>8</v>
      </c>
      <c r="D29" s="44" t="s">
        <v>4</v>
      </c>
      <c r="E29" s="44">
        <v>0</v>
      </c>
      <c r="F29" s="44">
        <v>0</v>
      </c>
      <c r="G29" s="44">
        <v>0</v>
      </c>
      <c r="H29" s="44">
        <v>0</v>
      </c>
      <c r="I29" s="44">
        <v>20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f>SUM(E29:N29)</f>
        <v>20</v>
      </c>
      <c r="P29" s="45">
        <v>0</v>
      </c>
      <c r="Q29" s="45">
        <v>500</v>
      </c>
      <c r="R29" s="70" t="s">
        <v>412</v>
      </c>
      <c r="S29" s="70" t="s">
        <v>391</v>
      </c>
      <c r="T29" s="49">
        <f t="shared" si="0"/>
        <v>500</v>
      </c>
      <c r="U29" s="44" t="s">
        <v>409</v>
      </c>
      <c r="V29" s="90"/>
      <c r="W29" s="47"/>
      <c r="X29" s="56" t="s">
        <v>373</v>
      </c>
    </row>
    <row r="30" spans="1:26">
      <c r="A30" s="43">
        <v>29</v>
      </c>
      <c r="B30" s="44" t="s">
        <v>40</v>
      </c>
      <c r="C30" s="44" t="s">
        <v>9</v>
      </c>
      <c r="D30" s="44" t="s">
        <v>4</v>
      </c>
      <c r="E30" s="44">
        <v>15</v>
      </c>
      <c r="F30" s="44">
        <v>0</v>
      </c>
      <c r="G30" s="44">
        <v>15</v>
      </c>
      <c r="H30" s="44">
        <v>80</v>
      </c>
      <c r="I30" s="44">
        <v>10</v>
      </c>
      <c r="J30" s="44">
        <v>10</v>
      </c>
      <c r="K30" s="44">
        <v>10</v>
      </c>
      <c r="L30" s="44">
        <v>10</v>
      </c>
      <c r="M30" s="44">
        <v>20</v>
      </c>
      <c r="N30" s="44">
        <v>10</v>
      </c>
      <c r="O30" s="44">
        <v>300</v>
      </c>
      <c r="P30" s="45">
        <v>35</v>
      </c>
      <c r="Q30" s="45">
        <v>500</v>
      </c>
      <c r="R30" s="70" t="s">
        <v>412</v>
      </c>
      <c r="S30" s="70" t="s">
        <v>391</v>
      </c>
      <c r="T30" s="49">
        <f t="shared" si="0"/>
        <v>11000</v>
      </c>
      <c r="U30" s="44" t="s">
        <v>409</v>
      </c>
      <c r="V30" s="90"/>
      <c r="W30" s="47"/>
      <c r="X30" s="56" t="s">
        <v>373</v>
      </c>
    </row>
    <row r="31" spans="1:26">
      <c r="A31" s="86">
        <v>31</v>
      </c>
      <c r="B31" s="81" t="s">
        <v>413</v>
      </c>
      <c r="C31" s="81" t="s">
        <v>17</v>
      </c>
      <c r="D31" s="81" t="s">
        <v>7</v>
      </c>
      <c r="E31" s="81">
        <v>2</v>
      </c>
      <c r="F31" s="81">
        <v>0</v>
      </c>
      <c r="G31" s="81">
        <v>0</v>
      </c>
      <c r="H31" s="81">
        <v>0</v>
      </c>
      <c r="I31" s="81">
        <v>4</v>
      </c>
      <c r="J31" s="81">
        <v>4</v>
      </c>
      <c r="K31" s="81">
        <v>4</v>
      </c>
      <c r="L31" s="81">
        <v>4</v>
      </c>
      <c r="M31" s="81">
        <v>4</v>
      </c>
      <c r="N31" s="81">
        <v>4</v>
      </c>
      <c r="O31" s="81">
        <v>4</v>
      </c>
      <c r="P31" s="82">
        <v>0</v>
      </c>
      <c r="Q31" s="82"/>
      <c r="R31" s="83" t="s">
        <v>391</v>
      </c>
      <c r="S31" s="83" t="s">
        <v>411</v>
      </c>
      <c r="T31" s="83">
        <f t="shared" si="0"/>
        <v>0</v>
      </c>
      <c r="U31" s="81"/>
      <c r="V31" s="101" t="s">
        <v>421</v>
      </c>
      <c r="W31" s="85" t="s">
        <v>377</v>
      </c>
    </row>
    <row r="32" spans="1:26">
      <c r="A32" s="80">
        <v>32</v>
      </c>
      <c r="B32" s="81" t="s">
        <v>419</v>
      </c>
      <c r="C32" s="81" t="s">
        <v>18</v>
      </c>
      <c r="D32" s="81" t="s">
        <v>4</v>
      </c>
      <c r="E32" s="81">
        <v>2</v>
      </c>
      <c r="F32" s="81">
        <v>0</v>
      </c>
      <c r="G32" s="81">
        <v>0</v>
      </c>
      <c r="H32" s="81">
        <v>2</v>
      </c>
      <c r="I32" s="81">
        <v>10</v>
      </c>
      <c r="J32" s="81">
        <v>2</v>
      </c>
      <c r="K32" s="81">
        <v>2</v>
      </c>
      <c r="L32" s="81">
        <v>2</v>
      </c>
      <c r="M32" s="81">
        <v>2</v>
      </c>
      <c r="N32" s="81">
        <v>2</v>
      </c>
      <c r="O32" s="81">
        <v>4</v>
      </c>
      <c r="P32" s="82">
        <v>0</v>
      </c>
      <c r="Q32" s="82"/>
      <c r="R32" s="83" t="s">
        <v>391</v>
      </c>
      <c r="S32" s="83" t="s">
        <v>411</v>
      </c>
      <c r="T32" s="83">
        <f t="shared" si="0"/>
        <v>0</v>
      </c>
      <c r="U32" s="81"/>
      <c r="V32" s="101" t="s">
        <v>422</v>
      </c>
      <c r="W32" s="85" t="s">
        <v>377</v>
      </c>
    </row>
    <row r="33" spans="1:23">
      <c r="A33" s="86">
        <v>33</v>
      </c>
      <c r="B33" s="81" t="s">
        <v>358</v>
      </c>
      <c r="C33" s="81" t="s">
        <v>461</v>
      </c>
      <c r="D33" s="81" t="s">
        <v>4</v>
      </c>
      <c r="E33" s="81">
        <v>2</v>
      </c>
      <c r="F33" s="81">
        <v>0</v>
      </c>
      <c r="G33" s="81">
        <v>0</v>
      </c>
      <c r="H33" s="81">
        <v>2</v>
      </c>
      <c r="I33" s="81">
        <v>4</v>
      </c>
      <c r="J33" s="81">
        <v>4</v>
      </c>
      <c r="K33" s="81">
        <v>2</v>
      </c>
      <c r="L33" s="81">
        <v>2</v>
      </c>
      <c r="M33" s="81">
        <v>2</v>
      </c>
      <c r="N33" s="81">
        <v>2</v>
      </c>
      <c r="O33" s="81">
        <v>4</v>
      </c>
      <c r="P33" s="82">
        <v>0</v>
      </c>
      <c r="Q33" s="82"/>
      <c r="R33" s="83" t="s">
        <v>391</v>
      </c>
      <c r="S33" s="83" t="s">
        <v>411</v>
      </c>
      <c r="T33" s="83">
        <f t="shared" si="0"/>
        <v>0</v>
      </c>
      <c r="U33" s="81"/>
      <c r="V33" s="101" t="s">
        <v>423</v>
      </c>
      <c r="W33" s="85" t="s">
        <v>377</v>
      </c>
    </row>
    <row r="34" spans="1:23">
      <c r="A34" s="79">
        <v>34</v>
      </c>
      <c r="B34" s="2" t="s">
        <v>363</v>
      </c>
      <c r="C34" s="2" t="s">
        <v>312</v>
      </c>
      <c r="D34" s="2" t="s">
        <v>19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>
        <v>1</v>
      </c>
      <c r="P34" s="39">
        <v>1000</v>
      </c>
      <c r="Q34" s="39"/>
      <c r="R34" s="52" t="s">
        <v>409</v>
      </c>
      <c r="S34" s="52" t="s">
        <v>395</v>
      </c>
      <c r="T34" s="52">
        <f t="shared" si="0"/>
        <v>1000</v>
      </c>
      <c r="U34" s="2"/>
      <c r="V34" s="87"/>
      <c r="W34" s="3"/>
    </row>
    <row r="35" spans="1:23">
      <c r="A35" s="73">
        <v>35</v>
      </c>
      <c r="B35" s="2" t="s">
        <v>463</v>
      </c>
      <c r="C35" s="2" t="s">
        <v>464</v>
      </c>
      <c r="D35" s="2" t="s">
        <v>19</v>
      </c>
      <c r="E35" s="2">
        <v>3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1</v>
      </c>
      <c r="P35" s="39">
        <v>3000</v>
      </c>
      <c r="Q35" s="39"/>
      <c r="R35" s="52" t="s">
        <v>391</v>
      </c>
      <c r="S35" s="52" t="s">
        <v>411</v>
      </c>
      <c r="T35" s="52">
        <f t="shared" si="0"/>
        <v>3000</v>
      </c>
      <c r="U35" s="2"/>
      <c r="V35" s="87" t="s">
        <v>426</v>
      </c>
      <c r="W35" s="3"/>
    </row>
    <row r="36" spans="1:23">
      <c r="A36" s="79">
        <v>36</v>
      </c>
      <c r="B36" s="2" t="s">
        <v>450</v>
      </c>
      <c r="C36" s="2" t="s">
        <v>465</v>
      </c>
      <c r="D36" s="2" t="s">
        <v>19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>
        <v>1</v>
      </c>
      <c r="P36" s="39">
        <v>200</v>
      </c>
      <c r="Q36" s="39"/>
      <c r="R36" s="52" t="s">
        <v>391</v>
      </c>
      <c r="S36" s="52" t="s">
        <v>411</v>
      </c>
      <c r="T36" s="52">
        <f t="shared" si="0"/>
        <v>200</v>
      </c>
      <c r="U36" s="2"/>
      <c r="V36" s="87" t="s">
        <v>425</v>
      </c>
      <c r="W36" s="3"/>
    </row>
    <row r="37" spans="1:23">
      <c r="A37" s="73">
        <v>37</v>
      </c>
      <c r="B37" s="2" t="s">
        <v>359</v>
      </c>
      <c r="C37" s="2" t="s">
        <v>466</v>
      </c>
      <c r="D37" s="2" t="s">
        <v>19</v>
      </c>
      <c r="E37" s="2">
        <v>0</v>
      </c>
      <c r="F37" s="2">
        <v>0</v>
      </c>
      <c r="G37" s="2">
        <v>0</v>
      </c>
      <c r="H37" s="2">
        <v>0</v>
      </c>
      <c r="I37" s="2">
        <v>1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3</v>
      </c>
      <c r="P37" s="39">
        <v>3000</v>
      </c>
      <c r="Q37" s="39"/>
      <c r="R37" s="52" t="s">
        <v>391</v>
      </c>
      <c r="S37" s="52" t="s">
        <v>411</v>
      </c>
      <c r="T37" s="52">
        <f t="shared" si="0"/>
        <v>9000</v>
      </c>
      <c r="U37" s="2"/>
      <c r="V37" s="87" t="s">
        <v>424</v>
      </c>
      <c r="W37" s="3"/>
    </row>
    <row r="38" spans="1:23">
      <c r="A38" s="79"/>
      <c r="B38" s="2" t="s">
        <v>467</v>
      </c>
      <c r="C38" s="2" t="s">
        <v>468</v>
      </c>
      <c r="D38" s="2" t="s">
        <v>19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39"/>
      <c r="Q38" s="39"/>
      <c r="R38" s="52"/>
      <c r="S38" s="52"/>
      <c r="T38" s="52"/>
      <c r="U38" s="2"/>
      <c r="V38" s="116"/>
      <c r="W38" s="3"/>
    </row>
    <row r="39" spans="1:23">
      <c r="A39" s="79"/>
      <c r="B39" s="2" t="s">
        <v>462</v>
      </c>
      <c r="C39" s="2" t="s">
        <v>469</v>
      </c>
      <c r="D39" s="2" t="s">
        <v>19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39"/>
      <c r="Q39" s="39"/>
      <c r="R39" s="52"/>
      <c r="S39" s="52"/>
      <c r="T39" s="52"/>
      <c r="U39" s="2"/>
      <c r="V39" s="116"/>
      <c r="W39" s="3"/>
    </row>
    <row r="40" spans="1:23">
      <c r="A40" s="80">
        <v>38</v>
      </c>
      <c r="B40" s="81" t="s">
        <v>10</v>
      </c>
      <c r="C40" s="81" t="s">
        <v>41</v>
      </c>
      <c r="D40" s="81" t="s">
        <v>12</v>
      </c>
      <c r="E40" s="81">
        <v>20</v>
      </c>
      <c r="F40" s="81">
        <v>20</v>
      </c>
      <c r="G40" s="81">
        <v>20</v>
      </c>
      <c r="H40" s="81">
        <v>0</v>
      </c>
      <c r="I40" s="81">
        <v>0</v>
      </c>
      <c r="J40" s="81">
        <v>80</v>
      </c>
      <c r="K40" s="81">
        <v>0</v>
      </c>
      <c r="L40" s="81">
        <v>0</v>
      </c>
      <c r="M40" s="81">
        <v>0</v>
      </c>
      <c r="N40" s="81">
        <v>40</v>
      </c>
      <c r="O40" s="81">
        <v>100</v>
      </c>
      <c r="P40" s="82">
        <v>0</v>
      </c>
      <c r="Q40" s="82"/>
      <c r="R40" s="83" t="s">
        <v>391</v>
      </c>
      <c r="S40" s="83" t="s">
        <v>411</v>
      </c>
      <c r="T40" s="83">
        <v>0</v>
      </c>
      <c r="U40" s="81"/>
      <c r="V40" s="101" t="s">
        <v>427</v>
      </c>
      <c r="W40" s="85" t="s">
        <v>377</v>
      </c>
    </row>
    <row r="41" spans="1:23">
      <c r="A41" s="73">
        <v>39</v>
      </c>
      <c r="B41" s="2" t="s">
        <v>26</v>
      </c>
      <c r="C41" s="2" t="s">
        <v>42</v>
      </c>
      <c r="D41" s="2" t="s">
        <v>19</v>
      </c>
      <c r="E41" s="2">
        <v>3</v>
      </c>
      <c r="F41" s="2">
        <v>0</v>
      </c>
      <c r="G41" s="2">
        <v>3</v>
      </c>
      <c r="H41" s="2">
        <v>0</v>
      </c>
      <c r="I41" s="2">
        <v>0</v>
      </c>
      <c r="J41" s="2">
        <v>4</v>
      </c>
      <c r="K41" s="2">
        <v>0</v>
      </c>
      <c r="L41" s="2">
        <v>0</v>
      </c>
      <c r="M41" s="2">
        <v>0</v>
      </c>
      <c r="N41" s="2">
        <v>4</v>
      </c>
      <c r="O41" s="2">
        <f>SUM(E41:N41)</f>
        <v>14</v>
      </c>
      <c r="P41" s="39">
        <v>20</v>
      </c>
      <c r="Q41" s="39"/>
      <c r="R41" s="52" t="s">
        <v>391</v>
      </c>
      <c r="S41" s="52" t="s">
        <v>411</v>
      </c>
      <c r="T41" s="52">
        <f t="shared" si="0"/>
        <v>280</v>
      </c>
      <c r="U41" s="2"/>
      <c r="V41" s="87" t="s">
        <v>427</v>
      </c>
      <c r="W41" s="3"/>
    </row>
    <row r="42" spans="1:23">
      <c r="A42" s="80">
        <v>40</v>
      </c>
      <c r="B42" s="81" t="s">
        <v>360</v>
      </c>
      <c r="C42" s="81" t="s">
        <v>415</v>
      </c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>
        <v>2</v>
      </c>
      <c r="P42" s="82">
        <v>0</v>
      </c>
      <c r="Q42" s="82"/>
      <c r="R42" s="83" t="s">
        <v>391</v>
      </c>
      <c r="S42" s="83" t="s">
        <v>411</v>
      </c>
      <c r="T42" s="83">
        <f t="shared" si="0"/>
        <v>0</v>
      </c>
      <c r="U42" s="81"/>
      <c r="V42" s="101"/>
      <c r="W42" s="85" t="s">
        <v>377</v>
      </c>
    </row>
    <row r="43" spans="1:23">
      <c r="A43" s="86">
        <v>41</v>
      </c>
      <c r="B43" s="81" t="s">
        <v>428</v>
      </c>
      <c r="C43" s="81" t="s">
        <v>416</v>
      </c>
      <c r="D43" s="81" t="s">
        <v>19</v>
      </c>
      <c r="E43" s="81">
        <v>0</v>
      </c>
      <c r="F43" s="81">
        <v>0</v>
      </c>
      <c r="G43" s="81">
        <v>0</v>
      </c>
      <c r="H43" s="81">
        <v>0</v>
      </c>
      <c r="I43" s="81">
        <v>0</v>
      </c>
      <c r="J43" s="81">
        <v>20</v>
      </c>
      <c r="K43" s="81">
        <v>0</v>
      </c>
      <c r="L43" s="81">
        <v>0</v>
      </c>
      <c r="M43" s="81">
        <v>0</v>
      </c>
      <c r="N43" s="81">
        <v>0</v>
      </c>
      <c r="O43" s="81">
        <v>34</v>
      </c>
      <c r="P43" s="82">
        <v>0</v>
      </c>
      <c r="Q43" s="82"/>
      <c r="R43" s="83" t="s">
        <v>391</v>
      </c>
      <c r="S43" s="83"/>
      <c r="T43" s="83">
        <v>0</v>
      </c>
      <c r="U43" s="81"/>
      <c r="V43" s="101" t="s">
        <v>427</v>
      </c>
      <c r="W43" s="85" t="s">
        <v>377</v>
      </c>
    </row>
    <row r="44" spans="1:23">
      <c r="A44" s="79">
        <v>42</v>
      </c>
      <c r="B44" s="2" t="s">
        <v>429</v>
      </c>
      <c r="C44" s="2" t="s">
        <v>451</v>
      </c>
      <c r="D44" s="2" t="s">
        <v>12</v>
      </c>
      <c r="E44" s="2">
        <v>0</v>
      </c>
      <c r="F44" s="2">
        <v>0</v>
      </c>
      <c r="G44" s="2">
        <v>0</v>
      </c>
      <c r="H44" s="2">
        <v>2</v>
      </c>
      <c r="I44" s="2">
        <v>2</v>
      </c>
      <c r="J44" s="2">
        <v>6</v>
      </c>
      <c r="K44" s="2">
        <v>6</v>
      </c>
      <c r="L44" s="2">
        <v>6</v>
      </c>
      <c r="M44" s="2">
        <v>6</v>
      </c>
      <c r="N44" s="2">
        <v>2</v>
      </c>
      <c r="O44" s="2">
        <f>SUM(E44:N44)</f>
        <v>30</v>
      </c>
      <c r="P44" s="39">
        <v>80</v>
      </c>
      <c r="Q44" s="39"/>
      <c r="R44" s="52" t="s">
        <v>452</v>
      </c>
      <c r="S44" s="52" t="s">
        <v>453</v>
      </c>
      <c r="T44" s="52">
        <f t="shared" si="0"/>
        <v>2400</v>
      </c>
      <c r="U44" s="2"/>
      <c r="V44" s="87"/>
      <c r="W44" s="3"/>
    </row>
    <row r="45" spans="1:23">
      <c r="A45" s="86">
        <v>43</v>
      </c>
      <c r="B45" s="81" t="s">
        <v>417</v>
      </c>
      <c r="C45" s="81" t="s">
        <v>418</v>
      </c>
      <c r="D45" s="81" t="s">
        <v>19</v>
      </c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>
        <v>9</v>
      </c>
      <c r="P45" s="82">
        <v>0</v>
      </c>
      <c r="Q45" s="82"/>
      <c r="R45" s="83" t="s">
        <v>391</v>
      </c>
      <c r="S45" s="83" t="s">
        <v>411</v>
      </c>
      <c r="T45" s="83">
        <f t="shared" si="0"/>
        <v>0</v>
      </c>
      <c r="U45" s="81"/>
      <c r="V45" s="101" t="s">
        <v>430</v>
      </c>
      <c r="W45" s="85" t="s">
        <v>377</v>
      </c>
    </row>
    <row r="46" spans="1:23">
      <c r="A46" s="79">
        <v>44</v>
      </c>
      <c r="B46" s="2" t="s">
        <v>361</v>
      </c>
      <c r="C46" s="2"/>
      <c r="D46" s="2" t="s">
        <v>19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>
        <v>9</v>
      </c>
      <c r="P46" s="39"/>
      <c r="Q46" s="39"/>
      <c r="R46" s="52" t="s">
        <v>394</v>
      </c>
      <c r="S46" s="52" t="s">
        <v>395</v>
      </c>
      <c r="T46" s="52"/>
      <c r="U46" s="2"/>
      <c r="V46" s="87"/>
      <c r="W46" s="3"/>
    </row>
    <row r="47" spans="1:23">
      <c r="A47" s="86">
        <v>45</v>
      </c>
      <c r="B47" s="81" t="s">
        <v>362</v>
      </c>
      <c r="C47" s="81" t="s">
        <v>414</v>
      </c>
      <c r="D47" s="81" t="s">
        <v>19</v>
      </c>
      <c r="E47" s="81"/>
      <c r="F47" s="81"/>
      <c r="G47" s="81"/>
      <c r="H47" s="81"/>
      <c r="I47" s="81"/>
      <c r="J47" s="81"/>
      <c r="K47" s="81"/>
      <c r="L47" s="81"/>
      <c r="M47" s="81"/>
      <c r="N47" s="81"/>
      <c r="O47" s="81">
        <v>8</v>
      </c>
      <c r="P47" s="82">
        <v>0</v>
      </c>
      <c r="Q47" s="82"/>
      <c r="R47" s="83" t="s">
        <v>391</v>
      </c>
      <c r="S47" s="83" t="s">
        <v>411</v>
      </c>
      <c r="T47" s="83"/>
      <c r="U47" s="81"/>
      <c r="V47" s="101"/>
      <c r="W47" s="85" t="s">
        <v>377</v>
      </c>
    </row>
    <row r="48" spans="1:23">
      <c r="A48" s="79">
        <v>46</v>
      </c>
      <c r="B48" s="2" t="s">
        <v>460</v>
      </c>
      <c r="C48" s="2" t="s">
        <v>414</v>
      </c>
      <c r="D48" s="2" t="s">
        <v>19</v>
      </c>
      <c r="E48" s="2"/>
      <c r="F48" s="2"/>
      <c r="G48" s="2"/>
      <c r="H48" s="2"/>
      <c r="I48" s="2"/>
      <c r="J48" s="2"/>
      <c r="K48" s="2"/>
      <c r="L48" s="2"/>
      <c r="M48" s="2"/>
      <c r="N48" s="2"/>
      <c r="O48" s="2">
        <v>6</v>
      </c>
      <c r="P48" s="39"/>
      <c r="Q48" s="39"/>
      <c r="R48" s="52" t="s">
        <v>391</v>
      </c>
      <c r="S48" s="52" t="s">
        <v>411</v>
      </c>
      <c r="T48" s="52"/>
      <c r="U48" s="2"/>
      <c r="V48" s="87"/>
      <c r="W48" s="3"/>
    </row>
    <row r="49" spans="1:26">
      <c r="A49" s="80">
        <v>48</v>
      </c>
      <c r="B49" s="81" t="s">
        <v>32</v>
      </c>
      <c r="C49" s="81" t="s">
        <v>11</v>
      </c>
      <c r="D49" s="81" t="s">
        <v>19</v>
      </c>
      <c r="E49" s="81">
        <v>0</v>
      </c>
      <c r="F49" s="81">
        <v>0</v>
      </c>
      <c r="G49" s="81">
        <v>0</v>
      </c>
      <c r="H49" s="81">
        <v>0</v>
      </c>
      <c r="I49" s="81">
        <v>20</v>
      </c>
      <c r="J49" s="81">
        <v>0</v>
      </c>
      <c r="K49" s="81">
        <v>0</v>
      </c>
      <c r="L49" s="81">
        <v>20</v>
      </c>
      <c r="M49" s="81">
        <v>20</v>
      </c>
      <c r="N49" s="81">
        <v>30</v>
      </c>
      <c r="O49" s="81">
        <f>SUM(E49:N49)</f>
        <v>90</v>
      </c>
      <c r="P49" s="82">
        <v>0</v>
      </c>
      <c r="Q49" s="82"/>
      <c r="R49" s="83" t="s">
        <v>391</v>
      </c>
      <c r="S49" s="83" t="s">
        <v>411</v>
      </c>
      <c r="T49" s="83">
        <f t="shared" si="0"/>
        <v>0</v>
      </c>
      <c r="U49" s="81"/>
      <c r="V49" s="101"/>
      <c r="W49" s="85" t="s">
        <v>377</v>
      </c>
    </row>
    <row r="50" spans="1:26">
      <c r="A50" s="86">
        <v>49</v>
      </c>
      <c r="B50" s="81" t="s">
        <v>33</v>
      </c>
      <c r="C50" s="81" t="s">
        <v>11</v>
      </c>
      <c r="D50" s="81" t="s">
        <v>19</v>
      </c>
      <c r="E50" s="81">
        <v>0</v>
      </c>
      <c r="F50" s="81">
        <v>0</v>
      </c>
      <c r="G50" s="81">
        <v>0</v>
      </c>
      <c r="H50" s="81">
        <v>30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15</v>
      </c>
      <c r="P50" s="82">
        <v>0</v>
      </c>
      <c r="Q50" s="82"/>
      <c r="R50" s="83" t="s">
        <v>391</v>
      </c>
      <c r="S50" s="83" t="s">
        <v>411</v>
      </c>
      <c r="T50" s="83">
        <f t="shared" si="0"/>
        <v>0</v>
      </c>
      <c r="U50" s="81"/>
      <c r="V50" s="101"/>
      <c r="W50" s="85" t="s">
        <v>377</v>
      </c>
    </row>
    <row r="51" spans="1:26" s="75" customFormat="1">
      <c r="A51" s="79"/>
      <c r="B51" s="113" t="s">
        <v>357</v>
      </c>
      <c r="C51" s="113"/>
      <c r="D51" s="113" t="s">
        <v>19</v>
      </c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39">
        <v>0</v>
      </c>
      <c r="Q51" s="39"/>
      <c r="R51" s="52" t="s">
        <v>391</v>
      </c>
      <c r="S51" s="52" t="s">
        <v>411</v>
      </c>
      <c r="T51" s="52">
        <v>1000</v>
      </c>
      <c r="U51" s="113"/>
      <c r="V51" s="114" t="s">
        <v>470</v>
      </c>
      <c r="W51" s="115"/>
      <c r="X51" s="74"/>
    </row>
    <row r="52" spans="1:26" s="75" customFormat="1">
      <c r="A52" s="79">
        <v>50</v>
      </c>
      <c r="B52" s="113" t="s">
        <v>431</v>
      </c>
      <c r="C52" s="113"/>
      <c r="D52" s="113" t="s">
        <v>19</v>
      </c>
      <c r="E52" s="113">
        <v>0</v>
      </c>
      <c r="F52" s="113">
        <v>0</v>
      </c>
      <c r="G52" s="113">
        <v>0</v>
      </c>
      <c r="H52" s="113">
        <v>500</v>
      </c>
      <c r="I52" s="113">
        <v>0</v>
      </c>
      <c r="J52" s="113">
        <v>0</v>
      </c>
      <c r="K52" s="113">
        <v>0</v>
      </c>
      <c r="L52" s="113">
        <v>0</v>
      </c>
      <c r="M52" s="113">
        <v>0</v>
      </c>
      <c r="N52" s="113">
        <v>0</v>
      </c>
      <c r="O52" s="113">
        <f>SUM(E52:N52)</f>
        <v>500</v>
      </c>
      <c r="P52" s="39">
        <v>0</v>
      </c>
      <c r="Q52" s="39">
        <v>8</v>
      </c>
      <c r="R52" s="52" t="s">
        <v>392</v>
      </c>
      <c r="S52" s="52" t="s">
        <v>395</v>
      </c>
      <c r="T52" s="52">
        <f t="shared" si="0"/>
        <v>8</v>
      </c>
      <c r="U52" s="113"/>
      <c r="V52" s="114" t="s">
        <v>336</v>
      </c>
      <c r="W52" s="115"/>
      <c r="X52" s="74" t="s">
        <v>446</v>
      </c>
    </row>
    <row r="53" spans="1:26" s="75" customFormat="1">
      <c r="A53" s="80"/>
      <c r="B53" s="81" t="s">
        <v>432</v>
      </c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2"/>
      <c r="Q53" s="82"/>
      <c r="R53" s="83"/>
      <c r="S53" s="83" t="s">
        <v>434</v>
      </c>
      <c r="T53" s="83"/>
      <c r="U53" s="81"/>
      <c r="V53" s="101"/>
      <c r="W53" s="85" t="s">
        <v>377</v>
      </c>
      <c r="X53" s="74"/>
    </row>
    <row r="54" spans="1:26">
      <c r="A54" s="73">
        <v>51</v>
      </c>
      <c r="B54" s="2" t="s">
        <v>43</v>
      </c>
      <c r="C54" s="2" t="s">
        <v>433</v>
      </c>
      <c r="D54" s="2" t="s">
        <v>19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120</v>
      </c>
      <c r="O54" s="2">
        <v>300</v>
      </c>
      <c r="P54" s="39">
        <v>1</v>
      </c>
      <c r="Q54" s="39">
        <v>9.7100000000000009</v>
      </c>
      <c r="R54" s="52"/>
      <c r="S54" s="52" t="s">
        <v>395</v>
      </c>
      <c r="T54" s="52">
        <f t="shared" si="0"/>
        <v>309.70999999999998</v>
      </c>
      <c r="U54" s="2" t="s">
        <v>356</v>
      </c>
      <c r="V54" s="87" t="s">
        <v>336</v>
      </c>
      <c r="W54" s="3"/>
      <c r="X54" s="56" t="s">
        <v>459</v>
      </c>
    </row>
    <row r="55" spans="1:26">
      <c r="A55" s="79">
        <v>52</v>
      </c>
      <c r="B55" s="2" t="s">
        <v>457</v>
      </c>
      <c r="C55" s="2"/>
      <c r="D55" s="2" t="s">
        <v>102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2</v>
      </c>
      <c r="L55" s="2">
        <v>0</v>
      </c>
      <c r="M55" s="2">
        <v>0</v>
      </c>
      <c r="N55" s="2">
        <v>0</v>
      </c>
      <c r="O55" s="2">
        <v>3</v>
      </c>
      <c r="P55" s="39">
        <v>300</v>
      </c>
      <c r="Q55" s="39">
        <v>0</v>
      </c>
      <c r="R55" s="52" t="s">
        <v>391</v>
      </c>
      <c r="S55" s="52" t="s">
        <v>395</v>
      </c>
      <c r="T55" s="52">
        <f t="shared" si="0"/>
        <v>900</v>
      </c>
      <c r="U55" s="2"/>
      <c r="V55" s="87"/>
      <c r="W55" s="3"/>
    </row>
    <row r="56" spans="1:26">
      <c r="A56" s="43">
        <v>53</v>
      </c>
      <c r="B56" s="44" t="s">
        <v>50</v>
      </c>
      <c r="C56" s="44" t="s">
        <v>346</v>
      </c>
      <c r="D56" s="44" t="s">
        <v>19</v>
      </c>
      <c r="E56" s="44">
        <v>0</v>
      </c>
      <c r="F56" s="44">
        <v>0</v>
      </c>
      <c r="G56" s="44">
        <v>0</v>
      </c>
      <c r="H56" s="44">
        <v>80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60</v>
      </c>
      <c r="P56" s="45">
        <v>13.5</v>
      </c>
      <c r="Q56" s="144">
        <v>36</v>
      </c>
      <c r="R56" s="144" t="s">
        <v>391</v>
      </c>
      <c r="S56" s="144" t="s">
        <v>411</v>
      </c>
      <c r="T56" s="144">
        <f>2227.5+Q56</f>
        <v>2263.5</v>
      </c>
      <c r="U56" s="141" t="s">
        <v>441</v>
      </c>
      <c r="V56" s="102"/>
      <c r="W56" s="146" t="s">
        <v>327</v>
      </c>
      <c r="X56" s="119" t="s">
        <v>364</v>
      </c>
      <c r="Z56" s="120" t="s">
        <v>442</v>
      </c>
    </row>
    <row r="57" spans="1:26">
      <c r="A57" s="48">
        <v>54</v>
      </c>
      <c r="B57" s="44" t="s">
        <v>51</v>
      </c>
      <c r="C57" s="44" t="s">
        <v>347</v>
      </c>
      <c r="D57" s="44" t="s">
        <v>19</v>
      </c>
      <c r="E57" s="44">
        <v>0</v>
      </c>
      <c r="F57" s="44">
        <v>0</v>
      </c>
      <c r="G57" s="44">
        <v>0</v>
      </c>
      <c r="H57" s="44">
        <v>30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20</v>
      </c>
      <c r="P57" s="45">
        <v>13.5</v>
      </c>
      <c r="Q57" s="145"/>
      <c r="R57" s="145"/>
      <c r="S57" s="145"/>
      <c r="T57" s="145"/>
      <c r="U57" s="143"/>
      <c r="V57" s="103"/>
      <c r="W57" s="147"/>
      <c r="X57" s="119"/>
      <c r="Z57" s="121"/>
    </row>
    <row r="58" spans="1:26">
      <c r="A58" s="43">
        <v>55</v>
      </c>
      <c r="B58" s="44" t="s">
        <v>52</v>
      </c>
      <c r="C58" s="44" t="s">
        <v>348</v>
      </c>
      <c r="D58" s="44" t="s">
        <v>19</v>
      </c>
      <c r="E58" s="44">
        <v>0</v>
      </c>
      <c r="F58" s="44">
        <v>0</v>
      </c>
      <c r="G58" s="44">
        <v>0</v>
      </c>
      <c r="H58" s="44">
        <v>0</v>
      </c>
      <c r="I58" s="44">
        <v>30</v>
      </c>
      <c r="J58" s="44">
        <v>0</v>
      </c>
      <c r="K58" s="44">
        <v>0</v>
      </c>
      <c r="L58" s="44">
        <v>0</v>
      </c>
      <c r="M58" s="44">
        <v>0</v>
      </c>
      <c r="N58" s="44">
        <v>0</v>
      </c>
      <c r="O58" s="44">
        <v>50</v>
      </c>
      <c r="P58" s="45">
        <v>13.5</v>
      </c>
      <c r="Q58" s="145"/>
      <c r="R58" s="145"/>
      <c r="S58" s="145"/>
      <c r="T58" s="145"/>
      <c r="U58" s="143"/>
      <c r="V58" s="103"/>
      <c r="W58" s="147"/>
      <c r="X58" s="119"/>
      <c r="Z58" s="121"/>
    </row>
    <row r="59" spans="1:26">
      <c r="A59" s="48">
        <v>56</v>
      </c>
      <c r="B59" s="44" t="s">
        <v>53</v>
      </c>
      <c r="C59" s="44" t="s">
        <v>349</v>
      </c>
      <c r="D59" s="44" t="s">
        <v>19</v>
      </c>
      <c r="E59" s="44">
        <v>0</v>
      </c>
      <c r="F59" s="44">
        <v>0</v>
      </c>
      <c r="G59" s="44">
        <v>0</v>
      </c>
      <c r="H59" s="44">
        <v>0</v>
      </c>
      <c r="I59" s="44">
        <v>30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35</v>
      </c>
      <c r="P59" s="45">
        <v>13.5</v>
      </c>
      <c r="Q59" s="145"/>
      <c r="R59" s="149"/>
      <c r="S59" s="145"/>
      <c r="T59" s="149"/>
      <c r="U59" s="143"/>
      <c r="V59" s="103"/>
      <c r="W59" s="148"/>
      <c r="X59" s="119"/>
      <c r="Z59" s="121"/>
    </row>
    <row r="60" spans="1:26">
      <c r="A60" s="43">
        <v>57</v>
      </c>
      <c r="B60" s="44" t="s">
        <v>342</v>
      </c>
      <c r="C60" s="44"/>
      <c r="D60" s="44" t="s">
        <v>102</v>
      </c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>
        <v>2</v>
      </c>
      <c r="P60" s="45">
        <v>489</v>
      </c>
      <c r="Q60" s="45"/>
      <c r="R60" s="45"/>
      <c r="S60" s="45"/>
      <c r="T60" s="45">
        <f t="shared" ref="T60:T61" si="1">O60*P60</f>
        <v>978</v>
      </c>
      <c r="U60" s="44" t="s">
        <v>441</v>
      </c>
      <c r="V60" s="44"/>
      <c r="W60" s="47" t="s">
        <v>327</v>
      </c>
      <c r="X60" s="119" t="s">
        <v>364</v>
      </c>
    </row>
    <row r="61" spans="1:26">
      <c r="A61" s="48">
        <v>58</v>
      </c>
      <c r="B61" s="44" t="s">
        <v>343</v>
      </c>
      <c r="C61" s="44" t="s">
        <v>458</v>
      </c>
      <c r="D61" s="44" t="s">
        <v>34</v>
      </c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>
        <v>3</v>
      </c>
      <c r="P61" s="45">
        <v>400</v>
      </c>
      <c r="Q61" s="70"/>
      <c r="R61" s="70"/>
      <c r="S61" s="70"/>
      <c r="T61" s="70">
        <f t="shared" si="1"/>
        <v>1200</v>
      </c>
      <c r="U61" s="69" t="s">
        <v>441</v>
      </c>
      <c r="V61" s="104"/>
      <c r="W61" s="47" t="s">
        <v>327</v>
      </c>
      <c r="X61" s="119"/>
    </row>
    <row r="62" spans="1:26">
      <c r="A62" s="48"/>
      <c r="B62" s="44" t="s">
        <v>447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5"/>
      <c r="Q62" s="118">
        <v>98</v>
      </c>
      <c r="R62" s="118"/>
      <c r="S62" s="118"/>
      <c r="T62" s="118"/>
      <c r="U62" s="117" t="s">
        <v>356</v>
      </c>
      <c r="V62" s="104" t="s">
        <v>336</v>
      </c>
      <c r="W62" s="47"/>
      <c r="X62" s="56" t="s">
        <v>446</v>
      </c>
    </row>
    <row r="63" spans="1:26">
      <c r="A63" s="48"/>
      <c r="B63" s="44" t="s">
        <v>448</v>
      </c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5"/>
      <c r="Q63" s="118">
        <v>25.7</v>
      </c>
      <c r="R63" s="118"/>
      <c r="S63" s="118"/>
      <c r="T63" s="118"/>
      <c r="U63" s="117" t="s">
        <v>356</v>
      </c>
      <c r="V63" s="104" t="s">
        <v>336</v>
      </c>
      <c r="W63" s="47"/>
      <c r="X63" s="56" t="s">
        <v>446</v>
      </c>
    </row>
    <row r="64" spans="1:26">
      <c r="A64" s="79">
        <v>60</v>
      </c>
      <c r="B64" s="2" t="s">
        <v>300</v>
      </c>
      <c r="C64" s="2" t="s">
        <v>117</v>
      </c>
      <c r="D64" s="2" t="s">
        <v>301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30</v>
      </c>
      <c r="P64" s="39">
        <v>300</v>
      </c>
      <c r="Q64" s="39"/>
      <c r="R64" s="52"/>
      <c r="S64" s="52"/>
      <c r="T64" s="52">
        <f t="shared" si="0"/>
        <v>9000</v>
      </c>
      <c r="U64" s="2"/>
      <c r="V64" s="87"/>
      <c r="W64" s="3"/>
    </row>
    <row r="65" spans="1:26">
      <c r="A65" s="73">
        <v>61</v>
      </c>
      <c r="B65" s="2" t="s">
        <v>338</v>
      </c>
      <c r="D65" s="2" t="s">
        <v>312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1</v>
      </c>
      <c r="P65" s="39">
        <v>5000</v>
      </c>
      <c r="Q65" s="39"/>
      <c r="R65" s="52"/>
      <c r="S65" s="52"/>
      <c r="T65" s="52">
        <f t="shared" si="0"/>
        <v>5000</v>
      </c>
      <c r="U65" s="2"/>
      <c r="V65" s="87"/>
      <c r="W65" s="3"/>
    </row>
    <row r="66" spans="1:26">
      <c r="A66" s="79">
        <v>62</v>
      </c>
      <c r="B66" s="2" t="s">
        <v>435</v>
      </c>
      <c r="C66" s="2" t="s">
        <v>436</v>
      </c>
      <c r="D66" s="2" t="s">
        <v>311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1</v>
      </c>
      <c r="O66" s="2">
        <v>1</v>
      </c>
      <c r="P66" s="39">
        <v>50000</v>
      </c>
      <c r="Q66" s="39"/>
      <c r="R66" s="52"/>
      <c r="S66" s="52"/>
      <c r="T66" s="52">
        <f t="shared" si="0"/>
        <v>50000</v>
      </c>
      <c r="U66" s="2"/>
      <c r="V66" s="87"/>
      <c r="W66" s="3"/>
    </row>
    <row r="67" spans="1:26">
      <c r="A67" s="43">
        <v>63</v>
      </c>
      <c r="B67" s="44" t="s">
        <v>371</v>
      </c>
      <c r="C67" s="76" t="s">
        <v>372</v>
      </c>
      <c r="D67" s="77" t="s">
        <v>19</v>
      </c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>
        <v>1</v>
      </c>
      <c r="P67" s="55">
        <v>139</v>
      </c>
      <c r="Q67" s="78"/>
      <c r="R67" s="78"/>
      <c r="S67" s="78"/>
      <c r="T67" s="70">
        <f t="shared" si="0"/>
        <v>139</v>
      </c>
      <c r="U67" s="44"/>
      <c r="V67" s="90"/>
      <c r="W67" s="47" t="s">
        <v>327</v>
      </c>
      <c r="X67" s="56" t="s">
        <v>364</v>
      </c>
      <c r="Y67" s="36" t="s">
        <v>384</v>
      </c>
      <c r="Z67" s="66" t="s">
        <v>385</v>
      </c>
    </row>
    <row r="68" spans="1:26">
      <c r="A68" s="24"/>
      <c r="B68" s="2" t="s">
        <v>111</v>
      </c>
      <c r="C68" s="138"/>
      <c r="D68" s="139"/>
      <c r="E68" s="139"/>
      <c r="F68" s="139"/>
      <c r="G68" s="139"/>
      <c r="H68" s="139"/>
      <c r="I68" s="139"/>
      <c r="J68" s="139"/>
      <c r="K68" s="139"/>
      <c r="L68" s="139"/>
      <c r="M68" s="139"/>
      <c r="N68" s="139"/>
      <c r="O68" s="139"/>
      <c r="P68" s="140"/>
      <c r="T68" s="61">
        <f>SUM(T5:T66)</f>
        <v>160984.33000000002</v>
      </c>
      <c r="U68" s="2"/>
      <c r="V68" s="87"/>
      <c r="W68" s="3"/>
      <c r="X68" s="55">
        <f>T5+T6+T8+T7+T11+T12+Q15+Q15+T17+T18+T19+Q20+Q27+T29+T30+T52+Q54+T56+T60+T61+Q62+Q63+T67</f>
        <v>22567.03</v>
      </c>
    </row>
    <row r="69" spans="1:26" ht="21">
      <c r="A69" s="158" t="s">
        <v>59</v>
      </c>
      <c r="B69" s="159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59"/>
      <c r="W69" s="160"/>
    </row>
    <row r="70" spans="1:26">
      <c r="A70" s="43">
        <v>1</v>
      </c>
      <c r="B70" s="44" t="s">
        <v>55</v>
      </c>
      <c r="C70" s="44" t="s">
        <v>56</v>
      </c>
      <c r="D70" s="44" t="s">
        <v>65</v>
      </c>
      <c r="E70" s="44">
        <v>0</v>
      </c>
      <c r="F70" s="44">
        <v>0</v>
      </c>
      <c r="G70" s="44">
        <v>0</v>
      </c>
      <c r="H70" s="44">
        <v>0</v>
      </c>
      <c r="I70" s="44">
        <v>1</v>
      </c>
      <c r="J70" s="44">
        <v>0</v>
      </c>
      <c r="K70" s="44">
        <v>0</v>
      </c>
      <c r="L70" s="44">
        <v>0</v>
      </c>
      <c r="M70" s="44">
        <v>0</v>
      </c>
      <c r="N70" s="44">
        <v>0</v>
      </c>
      <c r="O70" s="44">
        <f>SUM(E70:N70)</f>
        <v>1</v>
      </c>
      <c r="P70" s="45">
        <v>6000</v>
      </c>
      <c r="Q70" s="45"/>
      <c r="R70" s="45"/>
      <c r="S70" s="45"/>
      <c r="T70" s="45">
        <f>O70*P70</f>
        <v>6000</v>
      </c>
      <c r="U70" s="44"/>
      <c r="V70" s="90"/>
      <c r="W70" s="47"/>
    </row>
    <row r="71" spans="1:26">
      <c r="A71" s="43">
        <v>2</v>
      </c>
      <c r="B71" s="44" t="s">
        <v>81</v>
      </c>
      <c r="C71" s="44" t="s">
        <v>376</v>
      </c>
      <c r="D71" s="44" t="s">
        <v>65</v>
      </c>
      <c r="E71" s="44">
        <v>0</v>
      </c>
      <c r="F71" s="44">
        <v>0</v>
      </c>
      <c r="G71" s="44">
        <v>0</v>
      </c>
      <c r="H71" s="44">
        <v>1</v>
      </c>
      <c r="I71" s="44">
        <v>1</v>
      </c>
      <c r="J71" s="44">
        <v>1</v>
      </c>
      <c r="K71" s="44">
        <v>0</v>
      </c>
      <c r="L71" s="44">
        <v>1</v>
      </c>
      <c r="M71" s="44">
        <v>0</v>
      </c>
      <c r="N71" s="44">
        <v>0</v>
      </c>
      <c r="O71" s="44">
        <v>8</v>
      </c>
      <c r="P71" s="45">
        <v>2500</v>
      </c>
      <c r="Q71" s="45"/>
      <c r="R71" s="45"/>
      <c r="S71" s="45"/>
      <c r="T71" s="45">
        <f t="shared" ref="T71:T90" si="2">O71*P71</f>
        <v>20000</v>
      </c>
      <c r="U71" s="44"/>
      <c r="V71" s="90"/>
      <c r="W71" s="47"/>
    </row>
    <row r="72" spans="1:26">
      <c r="A72" s="43">
        <v>3</v>
      </c>
      <c r="B72" s="44" t="s">
        <v>82</v>
      </c>
      <c r="C72" s="44" t="s">
        <v>375</v>
      </c>
      <c r="D72" s="44" t="s">
        <v>65</v>
      </c>
      <c r="E72" s="44">
        <v>0</v>
      </c>
      <c r="F72" s="44">
        <v>0</v>
      </c>
      <c r="G72" s="44">
        <v>0</v>
      </c>
      <c r="H72" s="44">
        <v>1</v>
      </c>
      <c r="I72" s="44">
        <v>1</v>
      </c>
      <c r="J72" s="44">
        <v>1</v>
      </c>
      <c r="K72" s="44">
        <v>0</v>
      </c>
      <c r="L72" s="44">
        <v>1</v>
      </c>
      <c r="M72" s="44">
        <v>0</v>
      </c>
      <c r="N72" s="44">
        <v>0</v>
      </c>
      <c r="O72" s="44">
        <v>8</v>
      </c>
      <c r="P72" s="45">
        <v>2500</v>
      </c>
      <c r="Q72" s="45"/>
      <c r="R72" s="45"/>
      <c r="S72" s="45"/>
      <c r="T72" s="45">
        <f t="shared" si="2"/>
        <v>20000</v>
      </c>
      <c r="U72" s="44"/>
      <c r="V72" s="90"/>
      <c r="W72" s="47"/>
    </row>
    <row r="73" spans="1:26">
      <c r="A73" s="43">
        <v>4</v>
      </c>
      <c r="B73" s="44" t="s">
        <v>126</v>
      </c>
      <c r="C73" s="44" t="s">
        <v>350</v>
      </c>
      <c r="D73" s="44" t="s">
        <v>65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1</v>
      </c>
      <c r="M73" s="44">
        <v>0</v>
      </c>
      <c r="N73" s="44">
        <v>0</v>
      </c>
      <c r="O73" s="44">
        <v>4</v>
      </c>
      <c r="P73" s="45">
        <v>800</v>
      </c>
      <c r="Q73" s="45"/>
      <c r="R73" s="45"/>
      <c r="S73" s="45"/>
      <c r="T73" s="45">
        <f t="shared" si="2"/>
        <v>3200</v>
      </c>
      <c r="U73" s="44"/>
      <c r="V73" s="90"/>
      <c r="W73" s="47"/>
    </row>
    <row r="74" spans="1:26">
      <c r="A74" s="43">
        <v>5</v>
      </c>
      <c r="B74" s="44" t="s">
        <v>83</v>
      </c>
      <c r="C74" s="44" t="s">
        <v>58</v>
      </c>
      <c r="D74" s="44" t="s">
        <v>65</v>
      </c>
      <c r="E74" s="44">
        <v>0</v>
      </c>
      <c r="F74" s="44">
        <v>0</v>
      </c>
      <c r="G74" s="44">
        <v>0</v>
      </c>
      <c r="H74" s="44">
        <v>0</v>
      </c>
      <c r="I74" s="44">
        <v>2</v>
      </c>
      <c r="J74" s="44">
        <v>2</v>
      </c>
      <c r="K74" s="44">
        <v>2</v>
      </c>
      <c r="L74" s="44">
        <v>2</v>
      </c>
      <c r="M74" s="44">
        <v>2</v>
      </c>
      <c r="N74" s="44">
        <v>0</v>
      </c>
      <c r="O74" s="44">
        <v>20</v>
      </c>
      <c r="P74" s="45">
        <v>300</v>
      </c>
      <c r="Q74" s="45"/>
      <c r="R74" s="45"/>
      <c r="S74" s="45"/>
      <c r="T74" s="45">
        <f t="shared" si="2"/>
        <v>6000</v>
      </c>
      <c r="U74" s="44"/>
      <c r="V74" s="90"/>
      <c r="W74" s="47"/>
    </row>
    <row r="75" spans="1:26">
      <c r="A75" s="43">
        <v>6</v>
      </c>
      <c r="B75" s="44" t="s">
        <v>84</v>
      </c>
      <c r="C75" s="44" t="s">
        <v>60</v>
      </c>
      <c r="D75" s="44" t="s">
        <v>66</v>
      </c>
      <c r="E75" s="44">
        <v>0</v>
      </c>
      <c r="F75" s="44">
        <v>0</v>
      </c>
      <c r="G75" s="44">
        <v>0</v>
      </c>
      <c r="H75" s="44">
        <v>0</v>
      </c>
      <c r="I75" s="44">
        <v>1</v>
      </c>
      <c r="J75" s="44">
        <v>0</v>
      </c>
      <c r="K75" s="44">
        <v>0</v>
      </c>
      <c r="L75" s="44">
        <v>0</v>
      </c>
      <c r="M75" s="44">
        <v>0</v>
      </c>
      <c r="N75" s="44">
        <v>1</v>
      </c>
      <c r="O75" s="44">
        <v>1</v>
      </c>
      <c r="P75" s="45">
        <v>1000</v>
      </c>
      <c r="Q75" s="45"/>
      <c r="R75" s="45"/>
      <c r="S75" s="45"/>
      <c r="T75" s="45">
        <f t="shared" si="2"/>
        <v>1000</v>
      </c>
      <c r="U75" s="141"/>
      <c r="V75" s="102"/>
      <c r="W75" s="47"/>
    </row>
    <row r="76" spans="1:26">
      <c r="A76" s="43">
        <v>7</v>
      </c>
      <c r="B76" s="44" t="s">
        <v>85</v>
      </c>
      <c r="C76" s="44" t="s">
        <v>61</v>
      </c>
      <c r="D76" s="44" t="s">
        <v>65</v>
      </c>
      <c r="E76" s="44">
        <v>0</v>
      </c>
      <c r="F76" s="44">
        <v>0</v>
      </c>
      <c r="G76" s="44">
        <v>0</v>
      </c>
      <c r="H76" s="44">
        <v>0</v>
      </c>
      <c r="I76" s="44">
        <v>4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f>SUM(E76:N76)</f>
        <v>4</v>
      </c>
      <c r="P76" s="45">
        <v>1500</v>
      </c>
      <c r="Q76" s="45"/>
      <c r="R76" s="45"/>
      <c r="S76" s="45"/>
      <c r="T76" s="45">
        <f t="shared" si="2"/>
        <v>6000</v>
      </c>
      <c r="U76" s="142"/>
      <c r="V76" s="104"/>
      <c r="W76" s="47"/>
    </row>
    <row r="77" spans="1:26">
      <c r="A77" s="43">
        <v>8</v>
      </c>
      <c r="B77" s="44" t="s">
        <v>62</v>
      </c>
      <c r="C77" s="44" t="s">
        <v>69</v>
      </c>
      <c r="D77" s="44" t="s">
        <v>65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1</v>
      </c>
      <c r="O77" s="44">
        <f>SUM(E77:N77)</f>
        <v>1</v>
      </c>
      <c r="P77" s="45">
        <v>500</v>
      </c>
      <c r="Q77" s="45"/>
      <c r="R77" s="45"/>
      <c r="S77" s="45"/>
      <c r="T77" s="45">
        <f t="shared" si="2"/>
        <v>500</v>
      </c>
      <c r="U77" s="44"/>
      <c r="V77" s="90"/>
      <c r="W77" s="47"/>
    </row>
    <row r="78" spans="1:26">
      <c r="A78" s="43">
        <v>9</v>
      </c>
      <c r="B78" s="44" t="s">
        <v>63</v>
      </c>
      <c r="C78" s="44" t="s">
        <v>70</v>
      </c>
      <c r="D78" s="44" t="s">
        <v>65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1</v>
      </c>
      <c r="O78" s="44">
        <f>SUM(E78:N78)</f>
        <v>1</v>
      </c>
      <c r="P78" s="45">
        <v>500</v>
      </c>
      <c r="Q78" s="45"/>
      <c r="R78" s="45"/>
      <c r="S78" s="45"/>
      <c r="T78" s="45">
        <f t="shared" si="2"/>
        <v>500</v>
      </c>
      <c r="U78" s="44"/>
      <c r="V78" s="90"/>
      <c r="W78" s="47"/>
    </row>
    <row r="79" spans="1:26">
      <c r="A79" s="43">
        <v>10</v>
      </c>
      <c r="B79" s="44" t="s">
        <v>64</v>
      </c>
      <c r="C79" s="44" t="s">
        <v>71</v>
      </c>
      <c r="D79" s="44" t="s">
        <v>65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1</v>
      </c>
      <c r="O79" s="44">
        <f>SUM(E79:N79)</f>
        <v>1</v>
      </c>
      <c r="P79" s="45">
        <v>500</v>
      </c>
      <c r="Q79" s="45"/>
      <c r="R79" s="45"/>
      <c r="S79" s="45"/>
      <c r="T79" s="45">
        <f t="shared" si="2"/>
        <v>500</v>
      </c>
      <c r="U79" s="44"/>
      <c r="V79" s="90"/>
      <c r="W79" s="47"/>
    </row>
    <row r="80" spans="1:26">
      <c r="A80" s="43">
        <v>11</v>
      </c>
      <c r="B80" s="44" t="s">
        <v>67</v>
      </c>
      <c r="C80" s="44" t="s">
        <v>72</v>
      </c>
      <c r="D80" s="44" t="s">
        <v>65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6</v>
      </c>
      <c r="O80" s="44">
        <f>SUM(E80:N80)</f>
        <v>6</v>
      </c>
      <c r="P80" s="45">
        <v>300</v>
      </c>
      <c r="Q80" s="45"/>
      <c r="R80" s="45"/>
      <c r="S80" s="45"/>
      <c r="T80" s="45">
        <f t="shared" si="2"/>
        <v>1800</v>
      </c>
      <c r="U80" s="44"/>
      <c r="V80" s="90"/>
      <c r="W80" s="47"/>
    </row>
    <row r="81" spans="1:24">
      <c r="A81" s="43"/>
      <c r="B81" s="44" t="s">
        <v>111</v>
      </c>
      <c r="C81" s="161"/>
      <c r="D81" s="162"/>
      <c r="E81" s="162"/>
      <c r="F81" s="162"/>
      <c r="G81" s="162"/>
      <c r="H81" s="162"/>
      <c r="I81" s="162"/>
      <c r="J81" s="162"/>
      <c r="K81" s="162"/>
      <c r="L81" s="162"/>
      <c r="M81" s="162"/>
      <c r="N81" s="162"/>
      <c r="O81" s="162"/>
      <c r="P81" s="163"/>
      <c r="Q81" s="71"/>
      <c r="R81" s="91"/>
      <c r="S81" s="91"/>
      <c r="T81" s="72">
        <f>SUM(T70:T80)</f>
        <v>65500</v>
      </c>
      <c r="U81" s="44"/>
      <c r="V81" s="90"/>
      <c r="W81" s="47"/>
      <c r="X81" s="57">
        <f>T81</f>
        <v>65500</v>
      </c>
    </row>
    <row r="82" spans="1:24" ht="21">
      <c r="A82" s="158" t="s">
        <v>80</v>
      </c>
      <c r="B82" s="159"/>
      <c r="C82" s="159"/>
      <c r="D82" s="159"/>
      <c r="E82" s="159"/>
      <c r="F82" s="159"/>
      <c r="G82" s="159"/>
      <c r="H82" s="159"/>
      <c r="I82" s="159"/>
      <c r="J82" s="159"/>
      <c r="K82" s="159"/>
      <c r="L82" s="159"/>
      <c r="M82" s="159"/>
      <c r="N82" s="159"/>
      <c r="O82" s="159"/>
      <c r="P82" s="159"/>
      <c r="Q82" s="159"/>
      <c r="R82" s="159"/>
      <c r="S82" s="159"/>
      <c r="T82" s="159"/>
      <c r="U82" s="159"/>
      <c r="V82" s="159"/>
      <c r="W82" s="160"/>
    </row>
    <row r="83" spans="1:24">
      <c r="A83" s="24">
        <v>1</v>
      </c>
      <c r="B83" s="2" t="s">
        <v>73</v>
      </c>
      <c r="C83" s="2" t="s">
        <v>86</v>
      </c>
      <c r="D83" s="2" t="s">
        <v>77</v>
      </c>
      <c r="E83" s="2">
        <v>0</v>
      </c>
      <c r="F83" s="2">
        <v>0</v>
      </c>
      <c r="G83" s="2">
        <v>0</v>
      </c>
      <c r="H83" s="2">
        <v>30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f>SUM(E83:N83)</f>
        <v>30</v>
      </c>
      <c r="P83" s="25">
        <v>1500</v>
      </c>
      <c r="Q83" s="25"/>
      <c r="R83" s="25"/>
      <c r="S83" s="25"/>
      <c r="T83" s="25">
        <f t="shared" si="2"/>
        <v>45000</v>
      </c>
      <c r="U83" s="2" t="s">
        <v>380</v>
      </c>
      <c r="V83" s="87"/>
      <c r="W83" s="3"/>
    </row>
    <row r="84" spans="1:24">
      <c r="A84" s="24">
        <v>2</v>
      </c>
      <c r="B84" s="2" t="s">
        <v>74</v>
      </c>
      <c r="C84" s="2" t="s">
        <v>437</v>
      </c>
      <c r="D84" s="2" t="s">
        <v>78</v>
      </c>
      <c r="E84" s="2">
        <v>0</v>
      </c>
      <c r="F84" s="2">
        <v>0</v>
      </c>
      <c r="G84" s="2">
        <v>0</v>
      </c>
      <c r="H84" s="2">
        <v>30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f>SUM(E84:N84)</f>
        <v>30</v>
      </c>
      <c r="P84" s="25">
        <v>800</v>
      </c>
      <c r="Q84" s="25"/>
      <c r="R84" s="25"/>
      <c r="S84" s="25"/>
      <c r="T84" s="25">
        <f t="shared" si="2"/>
        <v>24000</v>
      </c>
      <c r="U84" s="2" t="s">
        <v>380</v>
      </c>
      <c r="V84" s="87"/>
      <c r="W84" s="3"/>
    </row>
    <row r="85" spans="1:24">
      <c r="A85" s="24">
        <v>3</v>
      </c>
      <c r="B85" s="2" t="s">
        <v>75</v>
      </c>
      <c r="C85" s="2" t="s">
        <v>86</v>
      </c>
      <c r="D85" s="2" t="s">
        <v>77</v>
      </c>
      <c r="E85" s="2">
        <v>0</v>
      </c>
      <c r="F85" s="2">
        <v>0</v>
      </c>
      <c r="G85" s="2">
        <v>0</v>
      </c>
      <c r="H85" s="2">
        <v>20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f>SUM(E85:N85)</f>
        <v>20</v>
      </c>
      <c r="P85" s="25">
        <v>1500</v>
      </c>
      <c r="Q85" s="25"/>
      <c r="R85" s="25"/>
      <c r="S85" s="25"/>
      <c r="T85" s="25">
        <f t="shared" si="2"/>
        <v>30000</v>
      </c>
      <c r="U85" s="2" t="s">
        <v>380</v>
      </c>
      <c r="V85" s="87"/>
      <c r="W85" s="3"/>
    </row>
    <row r="86" spans="1:24">
      <c r="A86" s="24">
        <v>4</v>
      </c>
      <c r="B86" s="2" t="s">
        <v>76</v>
      </c>
      <c r="C86" s="2" t="s">
        <v>352</v>
      </c>
      <c r="D86" s="2" t="s">
        <v>78</v>
      </c>
      <c r="E86" s="2">
        <v>0</v>
      </c>
      <c r="F86" s="2">
        <v>0</v>
      </c>
      <c r="G86" s="2">
        <v>0</v>
      </c>
      <c r="H86" s="2">
        <v>20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7</v>
      </c>
      <c r="P86" s="25">
        <v>1300</v>
      </c>
      <c r="Q86" s="25"/>
      <c r="R86" s="25"/>
      <c r="S86" s="25"/>
      <c r="T86" s="25">
        <f t="shared" si="2"/>
        <v>9100</v>
      </c>
      <c r="U86" s="2" t="s">
        <v>380</v>
      </c>
      <c r="V86" s="87"/>
      <c r="W86" s="3"/>
    </row>
    <row r="87" spans="1:24">
      <c r="A87" s="24">
        <v>5</v>
      </c>
      <c r="B87" s="2" t="s">
        <v>353</v>
      </c>
      <c r="C87" s="2" t="s">
        <v>354</v>
      </c>
      <c r="D87" s="2" t="s">
        <v>355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>
        <v>80</v>
      </c>
      <c r="P87" s="25">
        <v>200</v>
      </c>
      <c r="Q87" s="25"/>
      <c r="R87" s="25"/>
      <c r="S87" s="25"/>
      <c r="T87" s="25">
        <f t="shared" si="2"/>
        <v>16000</v>
      </c>
      <c r="U87" s="2" t="s">
        <v>339</v>
      </c>
      <c r="V87" s="87"/>
      <c r="W87" s="3"/>
    </row>
    <row r="88" spans="1:24">
      <c r="A88" s="24">
        <v>6</v>
      </c>
      <c r="B88" s="2" t="s">
        <v>106</v>
      </c>
      <c r="C88" s="2"/>
      <c r="D88" s="2" t="s">
        <v>65</v>
      </c>
      <c r="E88" s="2">
        <v>0</v>
      </c>
      <c r="F88" s="2">
        <v>0</v>
      </c>
      <c r="G88" s="2">
        <v>0</v>
      </c>
      <c r="H88" s="2">
        <v>100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f>SUM(E88:N88)</f>
        <v>100</v>
      </c>
      <c r="P88" s="25">
        <v>50</v>
      </c>
      <c r="Q88" s="25"/>
      <c r="R88" s="25"/>
      <c r="S88" s="25"/>
      <c r="T88" s="25">
        <f t="shared" si="2"/>
        <v>5000</v>
      </c>
      <c r="U88" s="2"/>
      <c r="V88" s="87"/>
      <c r="W88" s="3"/>
    </row>
    <row r="89" spans="1:24">
      <c r="A89" s="43">
        <v>8</v>
      </c>
      <c r="B89" s="44" t="s">
        <v>107</v>
      </c>
      <c r="C89" s="44"/>
      <c r="D89" s="44" t="s">
        <v>65</v>
      </c>
      <c r="E89" s="44">
        <v>0</v>
      </c>
      <c r="F89" s="44">
        <v>0</v>
      </c>
      <c r="G89" s="44">
        <v>0</v>
      </c>
      <c r="H89" s="44">
        <v>0</v>
      </c>
      <c r="I89" s="44">
        <v>100</v>
      </c>
      <c r="J89" s="44">
        <v>0</v>
      </c>
      <c r="K89" s="44">
        <v>0</v>
      </c>
      <c r="L89" s="44">
        <v>0</v>
      </c>
      <c r="M89" s="44">
        <v>0</v>
      </c>
      <c r="N89" s="44">
        <v>0</v>
      </c>
      <c r="O89" s="44">
        <f>SUM(E89:N89)</f>
        <v>100</v>
      </c>
      <c r="P89" s="45">
        <v>100</v>
      </c>
      <c r="Q89" s="45"/>
      <c r="R89" s="45"/>
      <c r="S89" s="45"/>
      <c r="T89" s="45">
        <f t="shared" si="2"/>
        <v>10000</v>
      </c>
      <c r="U89" s="44" t="s">
        <v>438</v>
      </c>
      <c r="V89" s="90"/>
      <c r="W89" s="47"/>
    </row>
    <row r="90" spans="1:24">
      <c r="A90" s="43">
        <v>9</v>
      </c>
      <c r="B90" s="44" t="s">
        <v>108</v>
      </c>
      <c r="C90" s="44"/>
      <c r="D90" s="44" t="s">
        <v>65</v>
      </c>
      <c r="E90" s="44">
        <v>0</v>
      </c>
      <c r="F90" s="44">
        <v>0</v>
      </c>
      <c r="G90" s="44">
        <v>0</v>
      </c>
      <c r="H90" s="44">
        <v>0</v>
      </c>
      <c r="I90" s="44">
        <v>100</v>
      </c>
      <c r="J90" s="44">
        <v>0</v>
      </c>
      <c r="K90" s="44">
        <v>0</v>
      </c>
      <c r="L90" s="44">
        <v>0</v>
      </c>
      <c r="M90" s="44">
        <v>0</v>
      </c>
      <c r="N90" s="44">
        <v>0</v>
      </c>
      <c r="O90" s="44">
        <f>SUM(E90:N90)</f>
        <v>100</v>
      </c>
      <c r="P90" s="45">
        <v>50</v>
      </c>
      <c r="Q90" s="45"/>
      <c r="R90" s="45"/>
      <c r="S90" s="45"/>
      <c r="T90" s="45">
        <f t="shared" si="2"/>
        <v>5000</v>
      </c>
      <c r="U90" s="44" t="s">
        <v>438</v>
      </c>
      <c r="V90" s="90"/>
      <c r="W90" s="47"/>
    </row>
    <row r="91" spans="1:24">
      <c r="A91" s="24">
        <v>10</v>
      </c>
      <c r="B91" s="2" t="s">
        <v>337</v>
      </c>
      <c r="C91" s="2" t="s">
        <v>351</v>
      </c>
      <c r="D91" s="2" t="s">
        <v>129</v>
      </c>
      <c r="E91" s="2">
        <v>0</v>
      </c>
      <c r="F91" s="2">
        <v>0</v>
      </c>
      <c r="G91" s="2">
        <v>0</v>
      </c>
      <c r="H91" s="2">
        <v>3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3</v>
      </c>
      <c r="P91" s="25">
        <v>2000</v>
      </c>
      <c r="Q91" s="25"/>
      <c r="R91" s="25"/>
      <c r="S91" s="25"/>
      <c r="T91" s="25">
        <f>O91*P91</f>
        <v>6000</v>
      </c>
      <c r="U91" s="2"/>
      <c r="V91" s="87"/>
      <c r="W91" s="3"/>
    </row>
    <row r="92" spans="1:24">
      <c r="A92" s="43">
        <v>12</v>
      </c>
      <c r="B92" s="44" t="s">
        <v>105</v>
      </c>
      <c r="C92" s="44" t="s">
        <v>87</v>
      </c>
      <c r="D92" s="44" t="s">
        <v>65</v>
      </c>
      <c r="E92" s="44">
        <v>0</v>
      </c>
      <c r="F92" s="44">
        <v>0</v>
      </c>
      <c r="G92" s="44">
        <v>0</v>
      </c>
      <c r="H92" s="44">
        <v>0</v>
      </c>
      <c r="I92" s="44">
        <v>100</v>
      </c>
      <c r="J92" s="44">
        <v>0</v>
      </c>
      <c r="K92" s="44">
        <v>0</v>
      </c>
      <c r="L92" s="44">
        <v>0</v>
      </c>
      <c r="M92" s="44">
        <v>0</v>
      </c>
      <c r="N92" s="44">
        <v>0</v>
      </c>
      <c r="O92" s="44">
        <f>SUM(E92:N92)</f>
        <v>100</v>
      </c>
      <c r="P92" s="45">
        <v>150</v>
      </c>
      <c r="Q92" s="45"/>
      <c r="R92" s="45"/>
      <c r="S92" s="45"/>
      <c r="T92" s="45">
        <f>O92*P92</f>
        <v>15000</v>
      </c>
      <c r="U92" s="44" t="s">
        <v>438</v>
      </c>
      <c r="V92" s="90"/>
      <c r="W92" s="47"/>
    </row>
    <row r="93" spans="1:24">
      <c r="A93" s="24">
        <v>13</v>
      </c>
      <c r="B93" s="2" t="s">
        <v>110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>
        <v>1</v>
      </c>
      <c r="P93" s="25">
        <v>5000</v>
      </c>
      <c r="Q93" s="25"/>
      <c r="R93" s="25"/>
      <c r="S93" s="25"/>
      <c r="T93" s="25">
        <f>O93*P93</f>
        <v>5000</v>
      </c>
      <c r="U93" s="2"/>
      <c r="V93" s="87"/>
      <c r="W93" s="3"/>
    </row>
    <row r="94" spans="1:24">
      <c r="A94" s="24"/>
      <c r="B94" s="2" t="s">
        <v>111</v>
      </c>
      <c r="C94" s="138"/>
      <c r="D94" s="139"/>
      <c r="E94" s="139"/>
      <c r="F94" s="139"/>
      <c r="G94" s="139"/>
      <c r="H94" s="139"/>
      <c r="I94" s="139"/>
      <c r="J94" s="139"/>
      <c r="K94" s="139"/>
      <c r="L94" s="139"/>
      <c r="M94" s="139"/>
      <c r="N94" s="139"/>
      <c r="O94" s="139"/>
      <c r="P94" s="140"/>
      <c r="Q94" s="42"/>
      <c r="R94" s="88"/>
      <c r="S94" s="88"/>
      <c r="T94" s="62">
        <f>SUM(T83:T93)</f>
        <v>170100</v>
      </c>
      <c r="U94" s="2"/>
      <c r="V94" s="87"/>
      <c r="W94" s="3"/>
      <c r="X94" s="57">
        <f>T89+T90+T92</f>
        <v>30000</v>
      </c>
    </row>
    <row r="95" spans="1:24" ht="21">
      <c r="A95" s="158" t="s">
        <v>79</v>
      </c>
      <c r="B95" s="159"/>
      <c r="C95" s="159"/>
      <c r="D95" s="159"/>
      <c r="E95" s="159"/>
      <c r="F95" s="159"/>
      <c r="G95" s="159"/>
      <c r="H95" s="159"/>
      <c r="I95" s="159"/>
      <c r="J95" s="159"/>
      <c r="K95" s="159"/>
      <c r="L95" s="159"/>
      <c r="M95" s="159"/>
      <c r="N95" s="159"/>
      <c r="O95" s="159"/>
      <c r="P95" s="159"/>
      <c r="Q95" s="159"/>
      <c r="R95" s="159"/>
      <c r="S95" s="159"/>
      <c r="T95" s="159"/>
      <c r="U95" s="159"/>
      <c r="V95" s="159"/>
      <c r="W95" s="160"/>
    </row>
    <row r="96" spans="1:24">
      <c r="A96" s="43">
        <v>1</v>
      </c>
      <c r="B96" s="44" t="s">
        <v>130</v>
      </c>
      <c r="C96" s="44" t="s">
        <v>89</v>
      </c>
      <c r="D96" s="44" t="s">
        <v>35</v>
      </c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>
        <v>1</v>
      </c>
      <c r="P96" s="45">
        <v>12000</v>
      </c>
      <c r="Q96" s="45"/>
      <c r="R96" s="45"/>
      <c r="S96" s="45"/>
      <c r="T96" s="45">
        <f>O96*P96</f>
        <v>12000</v>
      </c>
      <c r="U96" s="44"/>
      <c r="V96" s="90"/>
      <c r="W96" s="47" t="s">
        <v>327</v>
      </c>
    </row>
    <row r="97" spans="1:23">
      <c r="A97" s="43">
        <v>2</v>
      </c>
      <c r="B97" s="44" t="s">
        <v>127</v>
      </c>
      <c r="C97" s="44" t="s">
        <v>89</v>
      </c>
      <c r="D97" s="44" t="s">
        <v>35</v>
      </c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>
        <v>10</v>
      </c>
      <c r="P97" s="45">
        <v>1500</v>
      </c>
      <c r="Q97" s="45"/>
      <c r="R97" s="45"/>
      <c r="S97" s="45"/>
      <c r="T97" s="45">
        <f>O97*P97</f>
        <v>15000</v>
      </c>
      <c r="U97" s="44"/>
      <c r="V97" s="102"/>
      <c r="W97" s="68"/>
    </row>
    <row r="98" spans="1:23">
      <c r="A98" s="43">
        <v>3</v>
      </c>
      <c r="B98" s="44" t="s">
        <v>95</v>
      </c>
      <c r="C98" s="44" t="s">
        <v>93</v>
      </c>
      <c r="D98" s="44" t="s">
        <v>35</v>
      </c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>
        <v>1</v>
      </c>
      <c r="P98" s="45">
        <v>10000</v>
      </c>
      <c r="Q98" s="45"/>
      <c r="R98" s="45"/>
      <c r="S98" s="45"/>
      <c r="T98" s="45">
        <f t="shared" ref="T98:T116" si="3">O98*P98</f>
        <v>10000</v>
      </c>
      <c r="U98" s="44"/>
      <c r="V98" s="90"/>
      <c r="W98" s="47"/>
    </row>
    <row r="99" spans="1:23">
      <c r="A99" s="43">
        <v>4</v>
      </c>
      <c r="B99" s="44" t="s">
        <v>96</v>
      </c>
      <c r="C99" s="44" t="s">
        <v>90</v>
      </c>
      <c r="D99" s="44" t="s">
        <v>35</v>
      </c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>
        <v>1</v>
      </c>
      <c r="P99" s="45">
        <v>6000</v>
      </c>
      <c r="Q99" s="45"/>
      <c r="R99" s="45"/>
      <c r="S99" s="45"/>
      <c r="T99" s="45">
        <f t="shared" si="3"/>
        <v>6000</v>
      </c>
      <c r="U99" s="44"/>
      <c r="V99" s="90"/>
      <c r="W99" s="47"/>
    </row>
    <row r="100" spans="1:23">
      <c r="A100" s="43">
        <v>5</v>
      </c>
      <c r="B100" s="44" t="s">
        <v>94</v>
      </c>
      <c r="C100" s="44" t="s">
        <v>88</v>
      </c>
      <c r="D100" s="44" t="s">
        <v>35</v>
      </c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>
        <v>1</v>
      </c>
      <c r="P100" s="45">
        <v>4000</v>
      </c>
      <c r="Q100" s="45"/>
      <c r="R100" s="45"/>
      <c r="S100" s="45"/>
      <c r="T100" s="45">
        <f t="shared" si="3"/>
        <v>4000</v>
      </c>
      <c r="U100" s="44"/>
      <c r="V100" s="90"/>
      <c r="W100" s="47"/>
    </row>
    <row r="101" spans="1:23">
      <c r="A101" s="43">
        <v>6</v>
      </c>
      <c r="B101" s="44" t="s">
        <v>97</v>
      </c>
      <c r="C101" s="44" t="s">
        <v>90</v>
      </c>
      <c r="D101" s="44" t="s">
        <v>35</v>
      </c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>
        <v>1</v>
      </c>
      <c r="P101" s="45">
        <v>6000</v>
      </c>
      <c r="Q101" s="45"/>
      <c r="R101" s="45"/>
      <c r="S101" s="45"/>
      <c r="T101" s="45">
        <f t="shared" si="3"/>
        <v>6000</v>
      </c>
      <c r="U101" s="44"/>
      <c r="V101" s="90"/>
      <c r="W101" s="47"/>
    </row>
    <row r="102" spans="1:23">
      <c r="A102" s="43">
        <v>7</v>
      </c>
      <c r="B102" s="44" t="s">
        <v>128</v>
      </c>
      <c r="C102" s="44" t="s">
        <v>90</v>
      </c>
      <c r="D102" s="44" t="s">
        <v>35</v>
      </c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>
        <v>1</v>
      </c>
      <c r="P102" s="45">
        <v>6000</v>
      </c>
      <c r="Q102" s="45"/>
      <c r="R102" s="45"/>
      <c r="S102" s="45"/>
      <c r="T102" s="45">
        <f t="shared" si="3"/>
        <v>6000</v>
      </c>
      <c r="U102" s="44"/>
      <c r="V102" s="90"/>
      <c r="W102" s="47"/>
    </row>
    <row r="103" spans="1:23">
      <c r="A103" s="43">
        <v>8</v>
      </c>
      <c r="B103" s="44" t="s">
        <v>109</v>
      </c>
      <c r="C103" s="44" t="s">
        <v>88</v>
      </c>
      <c r="D103" s="44" t="s">
        <v>35</v>
      </c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>
        <v>1</v>
      </c>
      <c r="P103" s="45">
        <v>4000</v>
      </c>
      <c r="Q103" s="45"/>
      <c r="R103" s="45"/>
      <c r="S103" s="45"/>
      <c r="T103" s="45">
        <f t="shared" si="3"/>
        <v>4000</v>
      </c>
      <c r="U103" s="44"/>
      <c r="V103" s="90"/>
      <c r="W103" s="47"/>
    </row>
    <row r="104" spans="1:23">
      <c r="A104" s="43">
        <v>9</v>
      </c>
      <c r="B104" s="44" t="s">
        <v>91</v>
      </c>
      <c r="C104" s="44" t="s">
        <v>92</v>
      </c>
      <c r="D104" s="44" t="s">
        <v>35</v>
      </c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>
        <v>1</v>
      </c>
      <c r="P104" s="45">
        <v>15000</v>
      </c>
      <c r="Q104" s="45"/>
      <c r="R104" s="45"/>
      <c r="S104" s="45"/>
      <c r="T104" s="45">
        <f t="shared" si="3"/>
        <v>15000</v>
      </c>
      <c r="U104" s="44"/>
      <c r="V104" s="90"/>
      <c r="W104" s="47"/>
    </row>
    <row r="105" spans="1:23">
      <c r="A105" s="43">
        <v>10</v>
      </c>
      <c r="B105" s="44" t="s">
        <v>340</v>
      </c>
      <c r="C105" s="44" t="s">
        <v>344</v>
      </c>
      <c r="D105" s="44" t="s">
        <v>35</v>
      </c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>
        <v>5</v>
      </c>
      <c r="P105" s="45">
        <v>5500</v>
      </c>
      <c r="Q105" s="45"/>
      <c r="R105" s="45"/>
      <c r="S105" s="45"/>
      <c r="T105" s="45">
        <f t="shared" si="3"/>
        <v>27500</v>
      </c>
      <c r="U105" s="44" t="s">
        <v>329</v>
      </c>
      <c r="V105" s="90"/>
      <c r="W105" s="47"/>
    </row>
    <row r="106" spans="1:23">
      <c r="A106" s="24">
        <v>11</v>
      </c>
      <c r="B106" s="2" t="s">
        <v>326</v>
      </c>
      <c r="C106" s="2" t="s">
        <v>325</v>
      </c>
      <c r="D106" s="2" t="s">
        <v>35</v>
      </c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>
        <v>10</v>
      </c>
      <c r="P106" s="25">
        <v>300</v>
      </c>
      <c r="Q106" s="25"/>
      <c r="R106" s="25"/>
      <c r="S106" s="25"/>
      <c r="T106" s="25">
        <f t="shared" si="3"/>
        <v>3000</v>
      </c>
      <c r="U106" s="2" t="s">
        <v>341</v>
      </c>
      <c r="V106" s="87"/>
      <c r="W106" s="3"/>
    </row>
    <row r="107" spans="1:23">
      <c r="A107" s="43">
        <v>12</v>
      </c>
      <c r="B107" s="44" t="s">
        <v>131</v>
      </c>
      <c r="C107" s="44" t="s">
        <v>100</v>
      </c>
      <c r="D107" s="44" t="s">
        <v>25</v>
      </c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>
        <v>1</v>
      </c>
      <c r="P107" s="45">
        <v>40000</v>
      </c>
      <c r="Q107" s="45"/>
      <c r="R107" s="45"/>
      <c r="S107" s="45"/>
      <c r="T107" s="45">
        <f>O107*P107</f>
        <v>40000</v>
      </c>
      <c r="U107" s="44"/>
      <c r="V107" s="90"/>
      <c r="W107" s="47" t="s">
        <v>329</v>
      </c>
    </row>
    <row r="108" spans="1:23">
      <c r="A108" s="43">
        <v>13</v>
      </c>
      <c r="B108" s="44" t="s">
        <v>98</v>
      </c>
      <c r="C108" s="44" t="s">
        <v>100</v>
      </c>
      <c r="D108" s="44" t="s">
        <v>25</v>
      </c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>
        <v>1</v>
      </c>
      <c r="P108" s="45">
        <v>10000</v>
      </c>
      <c r="Q108" s="45"/>
      <c r="R108" s="45"/>
      <c r="S108" s="45"/>
      <c r="T108" s="45">
        <f t="shared" si="3"/>
        <v>10000</v>
      </c>
      <c r="U108" s="44"/>
      <c r="V108" s="90"/>
      <c r="W108" s="47" t="s">
        <v>329</v>
      </c>
    </row>
    <row r="109" spans="1:23">
      <c r="A109" s="43">
        <v>14</v>
      </c>
      <c r="B109" s="53" t="s">
        <v>99</v>
      </c>
      <c r="C109" s="44" t="s">
        <v>100</v>
      </c>
      <c r="D109" s="44" t="s">
        <v>25</v>
      </c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>
        <v>1</v>
      </c>
      <c r="P109" s="45">
        <v>5000</v>
      </c>
      <c r="Q109" s="45"/>
      <c r="R109" s="45"/>
      <c r="S109" s="45"/>
      <c r="T109" s="45">
        <f t="shared" si="3"/>
        <v>5000</v>
      </c>
      <c r="U109" s="44"/>
      <c r="V109" s="90"/>
      <c r="W109" s="47" t="s">
        <v>329</v>
      </c>
    </row>
    <row r="110" spans="1:23">
      <c r="A110" s="43">
        <v>16</v>
      </c>
      <c r="B110" s="66" t="s">
        <v>328</v>
      </c>
      <c r="C110" s="44"/>
      <c r="D110" s="44" t="s">
        <v>25</v>
      </c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>
        <v>1</v>
      </c>
      <c r="P110" s="45">
        <v>10000</v>
      </c>
      <c r="Q110" s="45"/>
      <c r="R110" s="45"/>
      <c r="S110" s="45"/>
      <c r="T110" s="45">
        <v>10000</v>
      </c>
      <c r="U110" s="44" t="s">
        <v>329</v>
      </c>
      <c r="V110" s="90"/>
      <c r="W110" s="47"/>
    </row>
    <row r="111" spans="1:23">
      <c r="A111" s="24">
        <v>17</v>
      </c>
      <c r="B111" s="1" t="s">
        <v>302</v>
      </c>
      <c r="C111" s="2" t="s">
        <v>101</v>
      </c>
      <c r="D111" s="2" t="s">
        <v>25</v>
      </c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>
        <v>1</v>
      </c>
      <c r="P111" s="25">
        <v>15000</v>
      </c>
      <c r="Q111" s="25"/>
      <c r="R111" s="25"/>
      <c r="S111" s="25"/>
      <c r="T111" s="25">
        <f t="shared" si="3"/>
        <v>15000</v>
      </c>
      <c r="U111" s="2"/>
      <c r="V111" s="87"/>
      <c r="W111" s="3"/>
    </row>
    <row r="112" spans="1:23">
      <c r="A112" s="43">
        <v>18</v>
      </c>
      <c r="B112" s="44" t="s">
        <v>103</v>
      </c>
      <c r="C112" s="44" t="s">
        <v>122</v>
      </c>
      <c r="D112" s="44" t="s">
        <v>25</v>
      </c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>
        <v>1</v>
      </c>
      <c r="P112" s="45">
        <v>50000</v>
      </c>
      <c r="Q112" s="45"/>
      <c r="R112" s="45"/>
      <c r="S112" s="45"/>
      <c r="T112" s="45">
        <f t="shared" si="3"/>
        <v>50000</v>
      </c>
      <c r="U112" s="44"/>
      <c r="V112" s="90"/>
      <c r="W112" s="47"/>
    </row>
    <row r="113" spans="1:25">
      <c r="A113" s="24">
        <v>19</v>
      </c>
      <c r="B113" s="2" t="s">
        <v>104</v>
      </c>
      <c r="C113" s="2"/>
      <c r="D113" s="2" t="s">
        <v>12</v>
      </c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>
        <v>15</v>
      </c>
      <c r="P113" s="25">
        <v>2000</v>
      </c>
      <c r="Q113" s="25"/>
      <c r="R113" s="25"/>
      <c r="S113" s="25"/>
      <c r="T113" s="25">
        <f t="shared" si="3"/>
        <v>30000</v>
      </c>
      <c r="U113" s="2"/>
      <c r="V113" s="87"/>
      <c r="W113" s="3"/>
    </row>
    <row r="114" spans="1:25">
      <c r="A114" s="24">
        <v>20</v>
      </c>
      <c r="B114" s="44" t="s">
        <v>330</v>
      </c>
      <c r="C114" s="58"/>
      <c r="D114" s="59" t="s">
        <v>12</v>
      </c>
      <c r="E114" s="59"/>
      <c r="F114" s="59"/>
      <c r="G114" s="59"/>
      <c r="H114" s="59"/>
      <c r="I114" s="59"/>
      <c r="J114" s="59"/>
      <c r="K114" s="59"/>
      <c r="L114" s="59"/>
      <c r="M114" s="59"/>
      <c r="N114" s="59"/>
      <c r="O114" s="59">
        <v>2</v>
      </c>
      <c r="P114" s="55">
        <v>528</v>
      </c>
      <c r="Q114" s="55"/>
      <c r="R114" s="55"/>
      <c r="S114" s="55"/>
      <c r="T114" s="45">
        <f t="shared" si="3"/>
        <v>1056</v>
      </c>
      <c r="U114" s="44" t="s">
        <v>329</v>
      </c>
      <c r="V114" s="90"/>
      <c r="W114" s="47"/>
    </row>
    <row r="115" spans="1:25">
      <c r="A115" s="24">
        <v>21</v>
      </c>
      <c r="B115" s="2" t="s">
        <v>331</v>
      </c>
      <c r="C115" s="40"/>
      <c r="D115" s="41" t="s">
        <v>12</v>
      </c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41">
        <v>50</v>
      </c>
      <c r="P115" s="54">
        <v>638</v>
      </c>
      <c r="Q115" s="54"/>
      <c r="R115" s="54"/>
      <c r="S115" s="54"/>
      <c r="T115" s="25">
        <f t="shared" si="3"/>
        <v>31900</v>
      </c>
      <c r="U115" s="2"/>
      <c r="V115" s="87"/>
      <c r="W115" s="3"/>
    </row>
    <row r="116" spans="1:25">
      <c r="A116" s="24">
        <v>22</v>
      </c>
      <c r="B116" s="44" t="s">
        <v>332</v>
      </c>
      <c r="C116" s="58"/>
      <c r="D116" s="59" t="s">
        <v>345</v>
      </c>
      <c r="E116" s="59"/>
      <c r="F116" s="59"/>
      <c r="G116" s="59"/>
      <c r="H116" s="59"/>
      <c r="I116" s="59"/>
      <c r="J116" s="59"/>
      <c r="K116" s="59"/>
      <c r="L116" s="59"/>
      <c r="M116" s="59"/>
      <c r="N116" s="59"/>
      <c r="O116" s="59">
        <v>1</v>
      </c>
      <c r="P116" s="55">
        <v>4000</v>
      </c>
      <c r="Q116" s="55"/>
      <c r="R116" s="55"/>
      <c r="S116" s="55"/>
      <c r="T116" s="45">
        <f t="shared" si="3"/>
        <v>4000</v>
      </c>
      <c r="U116" s="44"/>
      <c r="V116" s="90"/>
      <c r="W116" s="47" t="s">
        <v>327</v>
      </c>
    </row>
    <row r="117" spans="1:25">
      <c r="A117" s="24"/>
      <c r="B117" s="2" t="s">
        <v>111</v>
      </c>
      <c r="C117" s="138"/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  <c r="O117" s="139"/>
      <c r="P117" s="140"/>
      <c r="Q117" s="42"/>
      <c r="R117" s="88"/>
      <c r="S117" s="88"/>
      <c r="T117" s="62">
        <f>SUM(T96:T116)</f>
        <v>305456</v>
      </c>
      <c r="U117" s="2"/>
      <c r="V117" s="87"/>
      <c r="W117" s="3"/>
      <c r="X117" s="57">
        <f>T96+P106+T107+T108+T109+T114+T116+T110+T112+T105+T97+T98+T98+T99+T100+T101+T102+T103+T104</f>
        <v>235856</v>
      </c>
    </row>
    <row r="118" spans="1:25">
      <c r="A118" s="24"/>
      <c r="B118" s="2"/>
      <c r="C118" s="40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2"/>
      <c r="Q118" s="42"/>
      <c r="R118" s="88"/>
      <c r="S118" s="88"/>
      <c r="T118" s="62"/>
      <c r="U118" s="2"/>
      <c r="V118" s="87"/>
      <c r="W118" s="3"/>
      <c r="X118" s="63"/>
    </row>
    <row r="119" spans="1:25">
      <c r="A119" s="27"/>
      <c r="B119" s="4" t="s">
        <v>121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28"/>
      <c r="Q119" s="28"/>
      <c r="R119" s="28"/>
      <c r="S119" s="28"/>
      <c r="T119" s="28">
        <f>T68+T81+T94+T117</f>
        <v>702040.33000000007</v>
      </c>
      <c r="U119" s="2"/>
      <c r="V119" s="87"/>
      <c r="W119" s="3"/>
      <c r="X119" s="64">
        <f>X68+X81+X94+X117</f>
        <v>353923.03</v>
      </c>
      <c r="Y119" s="65" t="s">
        <v>334</v>
      </c>
    </row>
    <row r="120" spans="1:25">
      <c r="A120" s="27"/>
      <c r="B120" s="4" t="s">
        <v>119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60">
        <v>0.1</v>
      </c>
      <c r="Q120" s="28"/>
      <c r="R120" s="28"/>
      <c r="S120" s="28"/>
      <c r="T120" s="28">
        <f>T119*P120</f>
        <v>70204.03300000001</v>
      </c>
      <c r="U120" s="2"/>
      <c r="V120" s="87"/>
      <c r="W120" s="3"/>
      <c r="X120" s="65">
        <f>705000*10%</f>
        <v>70500</v>
      </c>
      <c r="Y120" s="65" t="s">
        <v>119</v>
      </c>
    </row>
    <row r="121" spans="1:25">
      <c r="A121" s="27"/>
      <c r="B121" s="4" t="s">
        <v>120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60">
        <v>0.06</v>
      </c>
      <c r="Q121" s="51"/>
      <c r="R121" s="51"/>
      <c r="S121" s="51"/>
      <c r="T121" s="29">
        <f>(T119+T120)*6%</f>
        <v>46334.661780000009</v>
      </c>
      <c r="U121" s="2"/>
      <c r="V121" s="87"/>
      <c r="W121" s="3"/>
      <c r="X121" s="65">
        <f>705000*6%</f>
        <v>42300</v>
      </c>
      <c r="Y121" s="65" t="s">
        <v>333</v>
      </c>
    </row>
    <row r="122" spans="1:25">
      <c r="A122" s="27"/>
      <c r="B122" s="4" t="s">
        <v>118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28"/>
      <c r="Q122" s="28"/>
      <c r="R122" s="28"/>
      <c r="S122" s="28"/>
      <c r="T122" s="28">
        <f>SUM(T119:T121)</f>
        <v>818579.02478000009</v>
      </c>
      <c r="U122" s="2"/>
      <c r="V122" s="87"/>
      <c r="W122" s="3"/>
      <c r="X122" s="64">
        <f>SUM(X119:X121)</f>
        <v>466723.03</v>
      </c>
      <c r="Y122" s="65" t="s">
        <v>118</v>
      </c>
    </row>
    <row r="123" spans="1:25">
      <c r="A123" s="32"/>
      <c r="B123" s="33" t="s">
        <v>321</v>
      </c>
      <c r="C123" s="33"/>
      <c r="D123" s="33"/>
      <c r="E123" s="33"/>
      <c r="F123" s="33"/>
      <c r="G123" s="33"/>
      <c r="H123" s="33"/>
      <c r="I123" s="33"/>
      <c r="J123" s="33"/>
      <c r="K123" s="33"/>
      <c r="L123" s="33"/>
      <c r="M123" s="33"/>
      <c r="N123" s="33"/>
      <c r="O123" s="33"/>
      <c r="P123" s="34"/>
      <c r="Q123" s="34"/>
      <c r="R123" s="34"/>
      <c r="S123" s="34"/>
      <c r="T123" s="34"/>
      <c r="U123" s="33"/>
      <c r="V123" s="105"/>
      <c r="W123" s="35"/>
      <c r="X123" s="64">
        <f>705000-X119-X120-X121</f>
        <v>238276.96999999997</v>
      </c>
      <c r="Y123" s="65" t="s">
        <v>335</v>
      </c>
    </row>
    <row r="124" spans="1:25" ht="124" customHeight="1">
      <c r="A124" s="164" t="s">
        <v>309</v>
      </c>
      <c r="B124" s="164"/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4"/>
      <c r="V124" s="165"/>
      <c r="W124" s="166"/>
    </row>
    <row r="125" spans="1:25">
      <c r="A125" s="167" t="s">
        <v>306</v>
      </c>
      <c r="B125" s="168"/>
      <c r="C125" s="168"/>
      <c r="D125" s="168"/>
      <c r="E125" s="168"/>
      <c r="F125" s="168"/>
      <c r="G125" s="168"/>
      <c r="H125" s="168"/>
      <c r="I125" s="152" t="s">
        <v>307</v>
      </c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3"/>
      <c r="W125" s="154"/>
    </row>
    <row r="126" spans="1:25" ht="18" thickBot="1">
      <c r="A126" s="150" t="s">
        <v>308</v>
      </c>
      <c r="B126" s="151"/>
      <c r="C126" s="151"/>
      <c r="D126" s="151"/>
      <c r="E126" s="151"/>
      <c r="F126" s="151"/>
      <c r="G126" s="151"/>
      <c r="H126" s="151"/>
      <c r="I126" s="155" t="s">
        <v>310</v>
      </c>
      <c r="J126" s="155"/>
      <c r="K126" s="155"/>
      <c r="L126" s="155"/>
      <c r="M126" s="155"/>
      <c r="N126" s="155"/>
      <c r="O126" s="155"/>
      <c r="P126" s="155"/>
      <c r="Q126" s="155"/>
      <c r="R126" s="155"/>
      <c r="S126" s="155"/>
      <c r="T126" s="155"/>
      <c r="U126" s="155"/>
      <c r="V126" s="156"/>
      <c r="W126" s="157"/>
    </row>
    <row r="127" spans="1:25" ht="18" thickTop="1"/>
  </sheetData>
  <mergeCells count="33">
    <mergeCell ref="A126:H126"/>
    <mergeCell ref="I125:W125"/>
    <mergeCell ref="I126:W126"/>
    <mergeCell ref="C117:P117"/>
    <mergeCell ref="A69:W69"/>
    <mergeCell ref="C81:P81"/>
    <mergeCell ref="A82:W82"/>
    <mergeCell ref="C94:P94"/>
    <mergeCell ref="A95:W95"/>
    <mergeCell ref="A124:W124"/>
    <mergeCell ref="A125:H125"/>
    <mergeCell ref="C68:P68"/>
    <mergeCell ref="U75:U76"/>
    <mergeCell ref="U56:U59"/>
    <mergeCell ref="Q56:Q59"/>
    <mergeCell ref="W56:W59"/>
    <mergeCell ref="R56:R59"/>
    <mergeCell ref="T56:T59"/>
    <mergeCell ref="S56:S59"/>
    <mergeCell ref="X60:X61"/>
    <mergeCell ref="X56:X59"/>
    <mergeCell ref="Z56:Z59"/>
    <mergeCell ref="A2:W2"/>
    <mergeCell ref="A1:W1"/>
    <mergeCell ref="A4:W4"/>
    <mergeCell ref="U20:U23"/>
    <mergeCell ref="Q20:Q23"/>
    <mergeCell ref="R20:R23"/>
    <mergeCell ref="S20:S23"/>
    <mergeCell ref="Q15:Q16"/>
    <mergeCell ref="X20:X23"/>
    <mergeCell ref="R15:R16"/>
    <mergeCell ref="S15:S1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6"/>
  <sheetViews>
    <sheetView workbookViewId="0">
      <pane ySplit="3" topLeftCell="A88" activePane="bottomLeft" state="frozen"/>
      <selection pane="bottomLeft" activeCell="A103" sqref="A103"/>
    </sheetView>
  </sheetViews>
  <sheetFormatPr baseColWidth="10" defaultColWidth="10.83203125" defaultRowHeight="14"/>
  <cols>
    <col min="1" max="1" width="27.5" bestFit="1" customWidth="1"/>
    <col min="2" max="2" width="33.83203125" bestFit="1" customWidth="1"/>
    <col min="5" max="5" width="7" bestFit="1" customWidth="1"/>
    <col min="6" max="6" width="66.33203125" bestFit="1" customWidth="1"/>
    <col min="7" max="7" width="12.83203125" bestFit="1" customWidth="1"/>
    <col min="8" max="8" width="13.5" bestFit="1" customWidth="1"/>
  </cols>
  <sheetData>
    <row r="1" spans="1:7" ht="26">
      <c r="A1" s="171" t="s">
        <v>303</v>
      </c>
      <c r="B1" s="172"/>
      <c r="C1" s="172"/>
      <c r="D1" s="172"/>
      <c r="E1" s="172"/>
      <c r="F1" s="172"/>
      <c r="G1" s="172"/>
    </row>
    <row r="2" spans="1:7" ht="21">
      <c r="A2" s="169" t="s">
        <v>305</v>
      </c>
      <c r="B2" s="170"/>
      <c r="C2" s="170"/>
      <c r="D2" s="170"/>
      <c r="E2" s="170"/>
      <c r="F2" s="170"/>
      <c r="G2" s="170"/>
    </row>
    <row r="3" spans="1:7" ht="21">
      <c r="A3" s="30" t="s">
        <v>0</v>
      </c>
      <c r="B3" s="30" t="s">
        <v>1</v>
      </c>
      <c r="C3" s="30" t="s">
        <v>132</v>
      </c>
      <c r="D3" s="30" t="s">
        <v>2</v>
      </c>
      <c r="E3" s="30" t="s">
        <v>133</v>
      </c>
      <c r="F3" s="31" t="s">
        <v>134</v>
      </c>
      <c r="G3" s="31" t="s">
        <v>135</v>
      </c>
    </row>
    <row r="4" spans="1:7" ht="18">
      <c r="A4" s="173" t="s">
        <v>136</v>
      </c>
      <c r="B4" s="174"/>
      <c r="C4" s="174"/>
      <c r="D4" s="174"/>
      <c r="E4" s="174"/>
      <c r="F4" s="174"/>
      <c r="G4" s="175"/>
    </row>
    <row r="5" spans="1:7" ht="19">
      <c r="A5" s="5" t="s">
        <v>137</v>
      </c>
      <c r="B5" s="6" t="s">
        <v>138</v>
      </c>
      <c r="C5" s="7">
        <v>44559</v>
      </c>
      <c r="D5" s="8" t="s">
        <v>139</v>
      </c>
      <c r="E5" s="6">
        <v>1</v>
      </c>
      <c r="F5" s="9">
        <v>25000</v>
      </c>
      <c r="G5" s="9">
        <f>E5*F5</f>
        <v>25000</v>
      </c>
    </row>
    <row r="6" spans="1:7" ht="19">
      <c r="A6" s="5" t="s">
        <v>140</v>
      </c>
      <c r="B6" s="6" t="s">
        <v>141</v>
      </c>
      <c r="C6" s="7">
        <v>44560</v>
      </c>
      <c r="D6" s="10" t="s">
        <v>139</v>
      </c>
      <c r="E6" s="6">
        <v>1</v>
      </c>
      <c r="F6" s="11">
        <v>120000</v>
      </c>
      <c r="G6" s="11">
        <f>E6*F6</f>
        <v>120000</v>
      </c>
    </row>
    <row r="7" spans="1:7" ht="19">
      <c r="A7" s="5" t="s">
        <v>142</v>
      </c>
      <c r="B7" s="6" t="s">
        <v>143</v>
      </c>
      <c r="C7" s="6" t="s">
        <v>144</v>
      </c>
      <c r="D7" s="8" t="s">
        <v>139</v>
      </c>
      <c r="E7" s="8">
        <v>30</v>
      </c>
      <c r="F7" s="9">
        <v>1100</v>
      </c>
      <c r="G7" s="9">
        <f>E7*F7</f>
        <v>33000</v>
      </c>
    </row>
    <row r="8" spans="1:7" ht="18">
      <c r="A8" s="12"/>
      <c r="B8" s="6"/>
      <c r="C8" s="6"/>
      <c r="D8" s="8"/>
      <c r="E8" s="6"/>
      <c r="F8" s="9"/>
      <c r="G8" s="13">
        <f>SUM(G5:G7)</f>
        <v>178000</v>
      </c>
    </row>
    <row r="9" spans="1:7" ht="18">
      <c r="A9" s="173" t="s">
        <v>145</v>
      </c>
      <c r="B9" s="174"/>
      <c r="C9" s="174"/>
      <c r="D9" s="174"/>
      <c r="E9" s="174"/>
      <c r="F9" s="174"/>
      <c r="G9" s="175"/>
    </row>
    <row r="10" spans="1:7" ht="38">
      <c r="A10" s="5" t="s">
        <v>146</v>
      </c>
      <c r="B10" s="6" t="s">
        <v>147</v>
      </c>
      <c r="C10" s="6" t="s">
        <v>148</v>
      </c>
      <c r="D10" s="8" t="s">
        <v>149</v>
      </c>
      <c r="E10" s="6">
        <v>150</v>
      </c>
      <c r="F10" s="9">
        <v>100</v>
      </c>
      <c r="G10" s="9">
        <f>E10*F10</f>
        <v>15000</v>
      </c>
    </row>
    <row r="11" spans="1:7" ht="38">
      <c r="A11" s="5" t="s">
        <v>150</v>
      </c>
      <c r="B11" s="6" t="s">
        <v>150</v>
      </c>
      <c r="C11" s="6" t="s">
        <v>151</v>
      </c>
      <c r="D11" s="8" t="s">
        <v>149</v>
      </c>
      <c r="E11" s="6">
        <v>100</v>
      </c>
      <c r="F11" s="9">
        <v>650</v>
      </c>
      <c r="G11" s="9">
        <f>E11*F11</f>
        <v>65000</v>
      </c>
    </row>
    <row r="12" spans="1:7" ht="18">
      <c r="A12" s="12"/>
      <c r="B12" s="6"/>
      <c r="C12" s="6"/>
      <c r="D12" s="8"/>
      <c r="E12" s="6"/>
      <c r="F12" s="9"/>
      <c r="G12" s="13">
        <f>SUM(G10:G11)</f>
        <v>80000</v>
      </c>
    </row>
    <row r="13" spans="1:7" ht="18">
      <c r="A13" s="173" t="s">
        <v>152</v>
      </c>
      <c r="B13" s="174"/>
      <c r="C13" s="174"/>
      <c r="D13" s="174"/>
      <c r="E13" s="174"/>
      <c r="F13" s="174"/>
      <c r="G13" s="175"/>
    </row>
    <row r="14" spans="1:7" ht="18">
      <c r="A14" s="5" t="s">
        <v>153</v>
      </c>
      <c r="B14" s="10" t="s">
        <v>154</v>
      </c>
      <c r="C14" s="10" t="s">
        <v>155</v>
      </c>
      <c r="D14" s="10" t="s">
        <v>156</v>
      </c>
      <c r="E14" s="10">
        <v>12</v>
      </c>
      <c r="F14" s="11">
        <v>800</v>
      </c>
      <c r="G14" s="11">
        <f t="shared" ref="G14:G36" si="0">F14*E14</f>
        <v>9600</v>
      </c>
    </row>
    <row r="15" spans="1:7" ht="18">
      <c r="A15" s="5" t="s">
        <v>157</v>
      </c>
      <c r="B15" s="14" t="s">
        <v>158</v>
      </c>
      <c r="C15" s="14" t="s">
        <v>159</v>
      </c>
      <c r="D15" s="14" t="s">
        <v>160</v>
      </c>
      <c r="E15" s="14">
        <v>1</v>
      </c>
      <c r="F15" s="15">
        <v>1000</v>
      </c>
      <c r="G15" s="15">
        <f t="shared" si="0"/>
        <v>1000</v>
      </c>
    </row>
    <row r="16" spans="1:7" ht="18">
      <c r="A16" s="5" t="s">
        <v>161</v>
      </c>
      <c r="B16" s="14" t="s">
        <v>162</v>
      </c>
      <c r="C16" s="14" t="s">
        <v>163</v>
      </c>
      <c r="D16" s="14" t="s">
        <v>160</v>
      </c>
      <c r="E16" s="14">
        <v>4</v>
      </c>
      <c r="F16" s="15">
        <v>220</v>
      </c>
      <c r="G16" s="15">
        <f t="shared" si="0"/>
        <v>880</v>
      </c>
    </row>
    <row r="17" spans="1:7" ht="18">
      <c r="A17" s="5" t="s">
        <v>164</v>
      </c>
      <c r="B17" s="10" t="s">
        <v>165</v>
      </c>
      <c r="C17" s="10" t="s">
        <v>166</v>
      </c>
      <c r="D17" s="10" t="s">
        <v>156</v>
      </c>
      <c r="E17" s="10">
        <v>18</v>
      </c>
      <c r="F17" s="11">
        <v>140</v>
      </c>
      <c r="G17" s="11">
        <f t="shared" si="0"/>
        <v>2520</v>
      </c>
    </row>
    <row r="18" spans="1:7" ht="19">
      <c r="A18" s="5" t="s">
        <v>167</v>
      </c>
      <c r="B18" s="6" t="s">
        <v>168</v>
      </c>
      <c r="C18" s="6" t="s">
        <v>169</v>
      </c>
      <c r="D18" s="14" t="s">
        <v>156</v>
      </c>
      <c r="E18" s="10">
        <v>28</v>
      </c>
      <c r="F18" s="11">
        <v>100</v>
      </c>
      <c r="G18" s="11">
        <f t="shared" si="0"/>
        <v>2800</v>
      </c>
    </row>
    <row r="19" spans="1:7" ht="19">
      <c r="A19" s="5" t="s">
        <v>170</v>
      </c>
      <c r="B19" s="6" t="s">
        <v>171</v>
      </c>
      <c r="C19" s="6" t="s">
        <v>172</v>
      </c>
      <c r="D19" s="14" t="s">
        <v>156</v>
      </c>
      <c r="E19" s="10">
        <v>40</v>
      </c>
      <c r="F19" s="11">
        <v>20</v>
      </c>
      <c r="G19" s="11">
        <f t="shared" si="0"/>
        <v>800</v>
      </c>
    </row>
    <row r="20" spans="1:7" ht="18">
      <c r="A20" s="5" t="s">
        <v>173</v>
      </c>
      <c r="B20" s="16" t="s">
        <v>174</v>
      </c>
      <c r="C20" s="16"/>
      <c r="D20" s="14" t="s">
        <v>175</v>
      </c>
      <c r="E20" s="10">
        <v>2</v>
      </c>
      <c r="F20" s="11">
        <v>500</v>
      </c>
      <c r="G20" s="11">
        <f t="shared" si="0"/>
        <v>1000</v>
      </c>
    </row>
    <row r="21" spans="1:7" ht="18">
      <c r="A21" s="5" t="s">
        <v>176</v>
      </c>
      <c r="B21" s="16" t="s">
        <v>177</v>
      </c>
      <c r="C21" s="16"/>
      <c r="D21" s="14" t="s">
        <v>178</v>
      </c>
      <c r="E21" s="10">
        <v>2</v>
      </c>
      <c r="F21" s="11">
        <v>1500</v>
      </c>
      <c r="G21" s="11">
        <f t="shared" si="0"/>
        <v>3000</v>
      </c>
    </row>
    <row r="22" spans="1:7" ht="19">
      <c r="A22" s="5" t="s">
        <v>179</v>
      </c>
      <c r="B22" s="6" t="s">
        <v>180</v>
      </c>
      <c r="C22" s="6"/>
      <c r="D22" s="14" t="s">
        <v>178</v>
      </c>
      <c r="E22" s="10">
        <v>1</v>
      </c>
      <c r="F22" s="11">
        <v>3500</v>
      </c>
      <c r="G22" s="11">
        <f t="shared" si="0"/>
        <v>3500</v>
      </c>
    </row>
    <row r="23" spans="1:7" ht="19">
      <c r="A23" s="5" t="s">
        <v>181</v>
      </c>
      <c r="B23" s="6" t="s">
        <v>182</v>
      </c>
      <c r="C23" s="6"/>
      <c r="D23" s="14" t="s">
        <v>160</v>
      </c>
      <c r="E23" s="10">
        <v>4</v>
      </c>
      <c r="F23" s="11">
        <v>150</v>
      </c>
      <c r="G23" s="11">
        <f t="shared" si="0"/>
        <v>600</v>
      </c>
    </row>
    <row r="24" spans="1:7" ht="19">
      <c r="A24" s="5" t="s">
        <v>183</v>
      </c>
      <c r="B24" s="6" t="s">
        <v>184</v>
      </c>
      <c r="C24" s="6"/>
      <c r="D24" s="14" t="s">
        <v>156</v>
      </c>
      <c r="E24" s="14">
        <v>12</v>
      </c>
      <c r="F24" s="15">
        <v>180</v>
      </c>
      <c r="G24" s="15">
        <f t="shared" si="0"/>
        <v>2160</v>
      </c>
    </row>
    <row r="25" spans="1:7" ht="18">
      <c r="A25" s="5" t="s">
        <v>185</v>
      </c>
      <c r="B25" s="10" t="s">
        <v>154</v>
      </c>
      <c r="C25" s="10" t="s">
        <v>186</v>
      </c>
      <c r="D25" s="10" t="s">
        <v>156</v>
      </c>
      <c r="E25" s="10">
        <v>9.6</v>
      </c>
      <c r="F25" s="11">
        <v>220</v>
      </c>
      <c r="G25" s="11">
        <f t="shared" si="0"/>
        <v>2112</v>
      </c>
    </row>
    <row r="26" spans="1:7" ht="18">
      <c r="A26" s="5" t="s">
        <v>187</v>
      </c>
      <c r="B26" s="16" t="s">
        <v>188</v>
      </c>
      <c r="C26" s="16"/>
      <c r="D26" s="14" t="s">
        <v>160</v>
      </c>
      <c r="E26" s="14">
        <v>6</v>
      </c>
      <c r="F26" s="15">
        <v>120</v>
      </c>
      <c r="G26" s="15">
        <f t="shared" si="0"/>
        <v>720</v>
      </c>
    </row>
    <row r="27" spans="1:7" ht="18">
      <c r="A27" s="5" t="s">
        <v>187</v>
      </c>
      <c r="B27" s="16" t="s">
        <v>189</v>
      </c>
      <c r="C27" s="16"/>
      <c r="D27" s="14" t="s">
        <v>160</v>
      </c>
      <c r="E27" s="14">
        <v>8</v>
      </c>
      <c r="F27" s="15">
        <v>50</v>
      </c>
      <c r="G27" s="15">
        <f t="shared" si="0"/>
        <v>400</v>
      </c>
    </row>
    <row r="28" spans="1:7" ht="18">
      <c r="A28" s="5" t="s">
        <v>190</v>
      </c>
      <c r="B28" s="16" t="s">
        <v>190</v>
      </c>
      <c r="C28" s="16"/>
      <c r="D28" s="14" t="s">
        <v>191</v>
      </c>
      <c r="E28" s="14">
        <v>180</v>
      </c>
      <c r="F28" s="15">
        <v>10</v>
      </c>
      <c r="G28" s="15">
        <f t="shared" si="0"/>
        <v>1800</v>
      </c>
    </row>
    <row r="29" spans="1:7" ht="18">
      <c r="A29" s="5" t="s">
        <v>192</v>
      </c>
      <c r="B29" s="16" t="s">
        <v>193</v>
      </c>
      <c r="C29" s="16"/>
      <c r="D29" s="14" t="s">
        <v>160</v>
      </c>
      <c r="E29" s="14">
        <v>100</v>
      </c>
      <c r="F29" s="15">
        <v>5</v>
      </c>
      <c r="G29" s="15">
        <f t="shared" si="0"/>
        <v>500</v>
      </c>
    </row>
    <row r="30" spans="1:7" ht="18">
      <c r="A30" s="5" t="s">
        <v>194</v>
      </c>
      <c r="B30" s="16" t="s">
        <v>195</v>
      </c>
      <c r="C30" s="16"/>
      <c r="D30" s="14" t="s">
        <v>196</v>
      </c>
      <c r="E30" s="14">
        <v>100</v>
      </c>
      <c r="F30" s="15">
        <v>2</v>
      </c>
      <c r="G30" s="15">
        <f t="shared" si="0"/>
        <v>200</v>
      </c>
    </row>
    <row r="31" spans="1:7" ht="18">
      <c r="A31" s="5" t="s">
        <v>197</v>
      </c>
      <c r="B31" s="16"/>
      <c r="C31" s="16"/>
      <c r="D31" s="14" t="s">
        <v>198</v>
      </c>
      <c r="E31" s="14">
        <v>4</v>
      </c>
      <c r="F31" s="15">
        <v>20</v>
      </c>
      <c r="G31" s="15">
        <f t="shared" si="0"/>
        <v>80</v>
      </c>
    </row>
    <row r="32" spans="1:7" ht="18">
      <c r="A32" s="5" t="s">
        <v>199</v>
      </c>
      <c r="B32" s="16" t="s">
        <v>200</v>
      </c>
      <c r="C32" s="16"/>
      <c r="D32" s="14" t="s">
        <v>7</v>
      </c>
      <c r="E32" s="14">
        <v>6</v>
      </c>
      <c r="F32" s="15">
        <v>50</v>
      </c>
      <c r="G32" s="15">
        <f t="shared" si="0"/>
        <v>300</v>
      </c>
    </row>
    <row r="33" spans="1:8" ht="18">
      <c r="A33" s="5" t="s">
        <v>201</v>
      </c>
      <c r="B33" s="16" t="s">
        <v>202</v>
      </c>
      <c r="C33" s="16"/>
      <c r="D33" s="14" t="s">
        <v>7</v>
      </c>
      <c r="E33" s="14">
        <v>20</v>
      </c>
      <c r="F33" s="15">
        <v>9</v>
      </c>
      <c r="G33" s="15">
        <f t="shared" si="0"/>
        <v>180</v>
      </c>
    </row>
    <row r="34" spans="1:8" ht="18">
      <c r="A34" s="5" t="s">
        <v>203</v>
      </c>
      <c r="B34" s="16" t="s">
        <v>204</v>
      </c>
      <c r="C34" s="16"/>
      <c r="D34" s="14" t="s">
        <v>7</v>
      </c>
      <c r="E34" s="14">
        <v>20</v>
      </c>
      <c r="F34" s="15">
        <v>35</v>
      </c>
      <c r="G34" s="15">
        <f t="shared" si="0"/>
        <v>700</v>
      </c>
    </row>
    <row r="35" spans="1:8" ht="19">
      <c r="A35" s="5" t="s">
        <v>205</v>
      </c>
      <c r="B35" s="6" t="s">
        <v>206</v>
      </c>
      <c r="C35" s="6"/>
      <c r="D35" s="6" t="s">
        <v>196</v>
      </c>
      <c r="E35" s="6">
        <v>150</v>
      </c>
      <c r="F35" s="15">
        <v>2</v>
      </c>
      <c r="G35" s="15">
        <f t="shared" si="0"/>
        <v>300</v>
      </c>
    </row>
    <row r="36" spans="1:8" ht="19">
      <c r="A36" s="5" t="s">
        <v>207</v>
      </c>
      <c r="B36" s="6" t="s">
        <v>206</v>
      </c>
      <c r="C36" s="6"/>
      <c r="D36" s="6" t="s">
        <v>7</v>
      </c>
      <c r="E36" s="6">
        <v>50</v>
      </c>
      <c r="F36" s="15">
        <v>3</v>
      </c>
      <c r="G36" s="15">
        <f t="shared" si="0"/>
        <v>150</v>
      </c>
    </row>
    <row r="37" spans="1:8" ht="19">
      <c r="A37" s="5" t="s">
        <v>208</v>
      </c>
      <c r="B37" s="6" t="s">
        <v>316</v>
      </c>
      <c r="C37" s="6"/>
      <c r="D37" s="6" t="s">
        <v>209</v>
      </c>
      <c r="E37" s="6">
        <v>1</v>
      </c>
      <c r="F37" s="15">
        <v>2000</v>
      </c>
      <c r="G37" s="15">
        <v>2000</v>
      </c>
      <c r="H37" s="37"/>
    </row>
    <row r="38" spans="1:8" ht="19">
      <c r="A38" s="5" t="s">
        <v>210</v>
      </c>
      <c r="B38" s="6" t="s">
        <v>211</v>
      </c>
      <c r="C38" s="6"/>
      <c r="D38" s="6" t="s">
        <v>212</v>
      </c>
      <c r="E38" s="6">
        <v>2</v>
      </c>
      <c r="F38" s="15">
        <v>1000</v>
      </c>
      <c r="G38" s="15">
        <f>F38*E38</f>
        <v>2000</v>
      </c>
      <c r="H38" s="36"/>
    </row>
    <row r="39" spans="1:8" ht="19">
      <c r="A39" s="5" t="s">
        <v>213</v>
      </c>
      <c r="B39" s="6" t="s">
        <v>211</v>
      </c>
      <c r="C39" s="6"/>
      <c r="D39" s="6" t="s">
        <v>149</v>
      </c>
      <c r="E39" s="6">
        <v>10</v>
      </c>
      <c r="F39" s="15">
        <v>350</v>
      </c>
      <c r="G39" s="15">
        <f>F39*E39</f>
        <v>3500</v>
      </c>
    </row>
    <row r="40" spans="1:8" ht="19">
      <c r="A40" s="5" t="s">
        <v>214</v>
      </c>
      <c r="B40" s="6" t="s">
        <v>314</v>
      </c>
      <c r="C40" s="6"/>
      <c r="D40" s="6" t="s">
        <v>215</v>
      </c>
      <c r="E40" s="6">
        <v>1</v>
      </c>
      <c r="F40" s="15">
        <v>8000</v>
      </c>
      <c r="G40" s="15">
        <f>F40*E40</f>
        <v>8000</v>
      </c>
      <c r="H40" s="37"/>
    </row>
    <row r="41" spans="1:8" ht="18">
      <c r="A41" s="5"/>
      <c r="B41" s="6"/>
      <c r="C41" s="6"/>
      <c r="D41" s="6"/>
      <c r="E41" s="6"/>
      <c r="F41" s="15"/>
      <c r="G41" s="13">
        <f>SUM(G14:G40)</f>
        <v>50802</v>
      </c>
    </row>
    <row r="42" spans="1:8" ht="18">
      <c r="A42" s="173" t="s">
        <v>216</v>
      </c>
      <c r="B42" s="174"/>
      <c r="C42" s="174"/>
      <c r="D42" s="174"/>
      <c r="E42" s="174"/>
      <c r="F42" s="174"/>
      <c r="G42" s="175"/>
    </row>
    <row r="43" spans="1:8" ht="19">
      <c r="A43" s="5" t="s">
        <v>217</v>
      </c>
      <c r="B43" s="6" t="s">
        <v>218</v>
      </c>
      <c r="C43" s="6" t="s">
        <v>219</v>
      </c>
      <c r="D43" s="6" t="s">
        <v>156</v>
      </c>
      <c r="E43" s="6">
        <v>28</v>
      </c>
      <c r="F43" s="15">
        <v>550</v>
      </c>
      <c r="G43" s="15">
        <f>F43*E43</f>
        <v>15400</v>
      </c>
    </row>
    <row r="44" spans="1:8" ht="19">
      <c r="A44" s="17" t="s">
        <v>220</v>
      </c>
      <c r="B44" s="6" t="s">
        <v>315</v>
      </c>
      <c r="C44" s="6"/>
      <c r="D44" s="6" t="s">
        <v>160</v>
      </c>
      <c r="E44" s="6">
        <v>1</v>
      </c>
      <c r="F44" s="15">
        <v>7000</v>
      </c>
      <c r="G44" s="15">
        <f>F44*E44</f>
        <v>7000</v>
      </c>
      <c r="H44" s="37"/>
    </row>
    <row r="45" spans="1:8" ht="19">
      <c r="A45" s="5" t="s">
        <v>221</v>
      </c>
      <c r="B45" s="6" t="s">
        <v>318</v>
      </c>
      <c r="C45" s="6"/>
      <c r="D45" s="6" t="s">
        <v>178</v>
      </c>
      <c r="E45" s="6">
        <v>1</v>
      </c>
      <c r="F45" s="15">
        <v>800</v>
      </c>
      <c r="G45" s="15">
        <f>F45*E45</f>
        <v>800</v>
      </c>
      <c r="H45" s="37"/>
    </row>
    <row r="46" spans="1:8" ht="19">
      <c r="A46" s="5" t="s">
        <v>222</v>
      </c>
      <c r="B46" s="6" t="s">
        <v>223</v>
      </c>
      <c r="C46" s="6"/>
      <c r="D46" s="6" t="s">
        <v>178</v>
      </c>
      <c r="E46" s="6">
        <v>2</v>
      </c>
      <c r="F46" s="15">
        <v>400</v>
      </c>
      <c r="G46" s="11">
        <f t="shared" ref="G46:G54" si="1">F46*E46</f>
        <v>800</v>
      </c>
      <c r="H46" s="38"/>
    </row>
    <row r="47" spans="1:8" ht="19">
      <c r="A47" s="5" t="s">
        <v>224</v>
      </c>
      <c r="B47" s="6" t="s">
        <v>225</v>
      </c>
      <c r="C47" s="6"/>
      <c r="D47" s="6" t="s">
        <v>226</v>
      </c>
      <c r="E47" s="6">
        <v>2</v>
      </c>
      <c r="F47" s="15">
        <v>500</v>
      </c>
      <c r="G47" s="11">
        <f t="shared" si="1"/>
        <v>1000</v>
      </c>
      <c r="H47" s="38"/>
    </row>
    <row r="48" spans="1:8" ht="19">
      <c r="A48" s="5" t="s">
        <v>227</v>
      </c>
      <c r="B48" s="6"/>
      <c r="C48" s="6"/>
      <c r="D48" s="6" t="s">
        <v>7</v>
      </c>
      <c r="E48" s="6">
        <v>2</v>
      </c>
      <c r="F48" s="15">
        <v>200</v>
      </c>
      <c r="G48" s="9">
        <f t="shared" si="1"/>
        <v>400</v>
      </c>
      <c r="H48" s="38"/>
    </row>
    <row r="49" spans="1:8" ht="19">
      <c r="A49" s="5" t="s">
        <v>228</v>
      </c>
      <c r="B49" s="6" t="s">
        <v>229</v>
      </c>
      <c r="C49" s="6"/>
      <c r="D49" s="6" t="s">
        <v>230</v>
      </c>
      <c r="E49" s="6">
        <v>10</v>
      </c>
      <c r="F49" s="15">
        <v>120</v>
      </c>
      <c r="G49" s="9">
        <f t="shared" si="1"/>
        <v>1200</v>
      </c>
      <c r="H49" s="38"/>
    </row>
    <row r="50" spans="1:8" ht="19">
      <c r="A50" s="5" t="s">
        <v>231</v>
      </c>
      <c r="B50" s="6" t="s">
        <v>320</v>
      </c>
      <c r="C50" s="6"/>
      <c r="D50" s="6" t="s">
        <v>232</v>
      </c>
      <c r="E50" s="6">
        <v>20</v>
      </c>
      <c r="F50" s="15">
        <v>80</v>
      </c>
      <c r="G50" s="9">
        <f t="shared" si="1"/>
        <v>1600</v>
      </c>
      <c r="H50" s="37"/>
    </row>
    <row r="51" spans="1:8" ht="19">
      <c r="A51" s="5" t="s">
        <v>233</v>
      </c>
      <c r="B51" s="6" t="s">
        <v>234</v>
      </c>
      <c r="C51" s="6"/>
      <c r="D51" s="6" t="s">
        <v>160</v>
      </c>
      <c r="E51" s="6">
        <v>1</v>
      </c>
      <c r="F51" s="15">
        <v>3500</v>
      </c>
      <c r="G51" s="9">
        <f t="shared" si="1"/>
        <v>3500</v>
      </c>
      <c r="H51" s="37"/>
    </row>
    <row r="52" spans="1:8" ht="19">
      <c r="A52" s="5" t="s">
        <v>235</v>
      </c>
      <c r="B52" s="6" t="s">
        <v>317</v>
      </c>
      <c r="C52" s="6"/>
      <c r="D52" s="6" t="s">
        <v>226</v>
      </c>
      <c r="E52" s="6">
        <v>3</v>
      </c>
      <c r="F52" s="15">
        <v>1000</v>
      </c>
      <c r="G52" s="9">
        <f t="shared" si="1"/>
        <v>3000</v>
      </c>
      <c r="H52" s="37"/>
    </row>
    <row r="53" spans="1:8" ht="19">
      <c r="A53" s="5" t="s">
        <v>210</v>
      </c>
      <c r="B53" s="6" t="s">
        <v>211</v>
      </c>
      <c r="C53" s="6"/>
      <c r="D53" s="6" t="s">
        <v>212</v>
      </c>
      <c r="E53" s="6">
        <v>2</v>
      </c>
      <c r="F53" s="15">
        <v>800</v>
      </c>
      <c r="G53" s="15">
        <f t="shared" si="1"/>
        <v>1600</v>
      </c>
      <c r="H53" s="38"/>
    </row>
    <row r="54" spans="1:8" ht="19">
      <c r="A54" s="5" t="s">
        <v>213</v>
      </c>
      <c r="B54" s="6" t="s">
        <v>211</v>
      </c>
      <c r="C54" s="6"/>
      <c r="D54" s="6" t="s">
        <v>149</v>
      </c>
      <c r="E54" s="6">
        <v>8</v>
      </c>
      <c r="F54" s="15">
        <v>300</v>
      </c>
      <c r="G54" s="15">
        <f t="shared" si="1"/>
        <v>2400</v>
      </c>
      <c r="H54" s="38"/>
    </row>
    <row r="55" spans="1:8" ht="19">
      <c r="A55" s="5"/>
      <c r="B55" s="6"/>
      <c r="C55" s="6"/>
      <c r="D55" s="6" t="s">
        <v>209</v>
      </c>
      <c r="E55" s="6"/>
      <c r="F55" s="15"/>
      <c r="G55" s="13">
        <f>SUM(G43:G54)</f>
        <v>38700</v>
      </c>
      <c r="H55" s="38"/>
    </row>
    <row r="56" spans="1:8" ht="18">
      <c r="A56" s="173" t="s">
        <v>236</v>
      </c>
      <c r="B56" s="174"/>
      <c r="C56" s="174"/>
      <c r="D56" s="174"/>
      <c r="E56" s="174"/>
      <c r="F56" s="174"/>
      <c r="G56" s="175"/>
      <c r="H56" s="38"/>
    </row>
    <row r="57" spans="1:8" ht="19">
      <c r="A57" s="18" t="s">
        <v>237</v>
      </c>
      <c r="B57" s="6" t="s">
        <v>238</v>
      </c>
      <c r="C57" s="6"/>
      <c r="D57" s="6" t="s">
        <v>198</v>
      </c>
      <c r="E57" s="6">
        <v>15</v>
      </c>
      <c r="F57" s="15">
        <v>900</v>
      </c>
      <c r="G57" s="9">
        <f t="shared" ref="G57:G63" si="2">E57*F57</f>
        <v>13500</v>
      </c>
      <c r="H57" s="38"/>
    </row>
    <row r="58" spans="1:8" ht="19">
      <c r="A58" s="18" t="s">
        <v>239</v>
      </c>
      <c r="B58" s="6" t="s">
        <v>240</v>
      </c>
      <c r="C58" s="6"/>
      <c r="D58" s="6" t="s">
        <v>198</v>
      </c>
      <c r="E58" s="6">
        <v>50</v>
      </c>
      <c r="F58" s="15">
        <v>400</v>
      </c>
      <c r="G58" s="9">
        <f t="shared" si="2"/>
        <v>20000</v>
      </c>
      <c r="H58" s="38"/>
    </row>
    <row r="59" spans="1:8" ht="19">
      <c r="A59" s="18" t="s">
        <v>241</v>
      </c>
      <c r="B59" s="6" t="s">
        <v>242</v>
      </c>
      <c r="C59" s="6"/>
      <c r="D59" s="6" t="s">
        <v>198</v>
      </c>
      <c r="E59" s="6">
        <v>20</v>
      </c>
      <c r="F59" s="15">
        <v>230</v>
      </c>
      <c r="G59" s="9">
        <f t="shared" si="2"/>
        <v>4600</v>
      </c>
      <c r="H59" s="38"/>
    </row>
    <row r="60" spans="1:8" ht="19">
      <c r="A60" s="18" t="s">
        <v>243</v>
      </c>
      <c r="B60" s="6" t="s">
        <v>244</v>
      </c>
      <c r="C60" s="6"/>
      <c r="D60" s="6" t="s">
        <v>198</v>
      </c>
      <c r="E60" s="6">
        <v>15</v>
      </c>
      <c r="F60" s="15">
        <v>100</v>
      </c>
      <c r="G60" s="9">
        <f t="shared" si="2"/>
        <v>1500</v>
      </c>
      <c r="H60" s="38"/>
    </row>
    <row r="61" spans="1:8" ht="19">
      <c r="A61" s="18" t="s">
        <v>245</v>
      </c>
      <c r="B61" s="6" t="s">
        <v>246</v>
      </c>
      <c r="C61" s="6"/>
      <c r="D61" s="6" t="s">
        <v>198</v>
      </c>
      <c r="E61" s="6">
        <v>50</v>
      </c>
      <c r="F61" s="15">
        <v>100</v>
      </c>
      <c r="G61" s="9">
        <f t="shared" si="2"/>
        <v>5000</v>
      </c>
      <c r="H61" s="38"/>
    </row>
    <row r="62" spans="1:8" ht="19">
      <c r="A62" s="18" t="s">
        <v>247</v>
      </c>
      <c r="B62" s="6" t="s">
        <v>248</v>
      </c>
      <c r="C62" s="6"/>
      <c r="D62" s="6" t="s">
        <v>198</v>
      </c>
      <c r="E62" s="6">
        <v>1</v>
      </c>
      <c r="F62" s="15">
        <v>300</v>
      </c>
      <c r="G62" s="9">
        <f t="shared" si="2"/>
        <v>300</v>
      </c>
      <c r="H62" s="38"/>
    </row>
    <row r="63" spans="1:8" ht="19">
      <c r="A63" s="18" t="s">
        <v>249</v>
      </c>
      <c r="B63" s="6" t="s">
        <v>250</v>
      </c>
      <c r="C63" s="6"/>
      <c r="D63" s="6" t="s">
        <v>215</v>
      </c>
      <c r="E63" s="6">
        <v>1</v>
      </c>
      <c r="F63" s="15">
        <v>2000</v>
      </c>
      <c r="G63" s="9">
        <f t="shared" si="2"/>
        <v>2000</v>
      </c>
      <c r="H63" s="38"/>
    </row>
    <row r="64" spans="1:8" ht="18">
      <c r="A64" s="19"/>
      <c r="B64" s="6"/>
      <c r="C64" s="6"/>
      <c r="D64" s="6"/>
      <c r="E64" s="6"/>
      <c r="F64" s="15"/>
      <c r="G64" s="13">
        <f>SUM(G57:G63)</f>
        <v>46900</v>
      </c>
      <c r="H64" s="38"/>
    </row>
    <row r="65" spans="1:8" ht="18">
      <c r="A65" s="173" t="s">
        <v>251</v>
      </c>
      <c r="B65" s="174"/>
      <c r="C65" s="174"/>
      <c r="D65" s="174"/>
      <c r="E65" s="174"/>
      <c r="F65" s="174"/>
      <c r="G65" s="175"/>
      <c r="H65" s="38"/>
    </row>
    <row r="66" spans="1:8" ht="19">
      <c r="A66" s="19" t="s">
        <v>252</v>
      </c>
      <c r="B66" s="6" t="s">
        <v>253</v>
      </c>
      <c r="C66" s="6"/>
      <c r="D66" s="6" t="s">
        <v>215</v>
      </c>
      <c r="E66" s="6">
        <v>1</v>
      </c>
      <c r="F66" s="15">
        <v>70000</v>
      </c>
      <c r="G66" s="6">
        <f>E66*F66</f>
        <v>70000</v>
      </c>
      <c r="H66" s="38"/>
    </row>
    <row r="67" spans="1:8" ht="18">
      <c r="A67" s="19"/>
      <c r="B67" s="6"/>
      <c r="C67" s="6"/>
      <c r="D67" s="6"/>
      <c r="E67" s="6"/>
      <c r="F67" s="15"/>
      <c r="G67" s="13">
        <f>SUM(G66)</f>
        <v>70000</v>
      </c>
      <c r="H67" s="38"/>
    </row>
    <row r="68" spans="1:8" ht="18">
      <c r="A68" s="173" t="s">
        <v>254</v>
      </c>
      <c r="B68" s="174"/>
      <c r="C68" s="174"/>
      <c r="D68" s="174"/>
      <c r="E68" s="174"/>
      <c r="F68" s="174"/>
      <c r="G68" s="175"/>
      <c r="H68" s="38"/>
    </row>
    <row r="69" spans="1:8" ht="19">
      <c r="A69" s="19" t="s">
        <v>57</v>
      </c>
      <c r="B69" s="6" t="s">
        <v>255</v>
      </c>
      <c r="C69" s="6"/>
      <c r="D69" s="6" t="s">
        <v>149</v>
      </c>
      <c r="E69" s="6">
        <v>2</v>
      </c>
      <c r="F69" s="15">
        <v>2500</v>
      </c>
      <c r="G69" s="9">
        <f t="shared" ref="G69:G81" si="3">E69*F69</f>
        <v>5000</v>
      </c>
      <c r="H69" s="38"/>
    </row>
    <row r="70" spans="1:8" ht="19">
      <c r="A70" s="19" t="s">
        <v>256</v>
      </c>
      <c r="B70" s="6" t="s">
        <v>257</v>
      </c>
      <c r="C70" s="6"/>
      <c r="D70" s="6" t="s">
        <v>149</v>
      </c>
      <c r="E70" s="6">
        <v>2</v>
      </c>
      <c r="F70" s="15">
        <v>2500</v>
      </c>
      <c r="G70" s="9">
        <f t="shared" si="3"/>
        <v>5000</v>
      </c>
      <c r="H70" s="38"/>
    </row>
    <row r="71" spans="1:8" ht="19">
      <c r="A71" s="19" t="s">
        <v>258</v>
      </c>
      <c r="B71" s="6" t="s">
        <v>259</v>
      </c>
      <c r="C71" s="6"/>
      <c r="D71" s="6" t="s">
        <v>149</v>
      </c>
      <c r="E71" s="6">
        <v>2</v>
      </c>
      <c r="F71" s="15">
        <v>1500</v>
      </c>
      <c r="G71" s="9">
        <f t="shared" si="3"/>
        <v>3000</v>
      </c>
      <c r="H71" s="176" t="s">
        <v>319</v>
      </c>
    </row>
    <row r="72" spans="1:8" ht="19">
      <c r="A72" s="19" t="s">
        <v>260</v>
      </c>
      <c r="B72" s="6"/>
      <c r="C72" s="6"/>
      <c r="D72" s="6" t="s">
        <v>139</v>
      </c>
      <c r="E72" s="6">
        <v>1</v>
      </c>
      <c r="F72" s="15">
        <v>1000</v>
      </c>
      <c r="G72" s="9">
        <f t="shared" si="3"/>
        <v>1000</v>
      </c>
      <c r="H72" s="177"/>
    </row>
    <row r="73" spans="1:8" ht="19">
      <c r="A73" s="19" t="s">
        <v>261</v>
      </c>
      <c r="B73" s="6" t="s">
        <v>262</v>
      </c>
      <c r="C73" s="6"/>
      <c r="D73" s="6" t="s">
        <v>139</v>
      </c>
      <c r="E73" s="6">
        <v>2</v>
      </c>
      <c r="F73" s="15">
        <v>800</v>
      </c>
      <c r="G73" s="9">
        <f t="shared" si="3"/>
        <v>1600</v>
      </c>
      <c r="H73" s="38"/>
    </row>
    <row r="74" spans="1:8" ht="19">
      <c r="A74" s="19" t="s">
        <v>263</v>
      </c>
      <c r="B74" s="6" t="s">
        <v>263</v>
      </c>
      <c r="C74" s="6"/>
      <c r="D74" s="6" t="s">
        <v>149</v>
      </c>
      <c r="E74" s="6">
        <v>2</v>
      </c>
      <c r="F74" s="15">
        <v>1000</v>
      </c>
      <c r="G74" s="9">
        <f t="shared" si="3"/>
        <v>2000</v>
      </c>
      <c r="H74" s="38"/>
    </row>
    <row r="75" spans="1:8" ht="19">
      <c r="A75" s="19" t="s">
        <v>264</v>
      </c>
      <c r="B75" s="6" t="s">
        <v>265</v>
      </c>
      <c r="C75" s="6"/>
      <c r="D75" s="6" t="s">
        <v>266</v>
      </c>
      <c r="E75" s="6">
        <v>45</v>
      </c>
      <c r="F75" s="15">
        <v>200</v>
      </c>
      <c r="G75" s="9">
        <f t="shared" si="3"/>
        <v>9000</v>
      </c>
      <c r="H75" s="38"/>
    </row>
    <row r="76" spans="1:8" ht="19">
      <c r="A76" s="19" t="s">
        <v>267</v>
      </c>
      <c r="B76" s="6" t="s">
        <v>268</v>
      </c>
      <c r="C76" s="6"/>
      <c r="D76" s="6" t="s">
        <v>269</v>
      </c>
      <c r="E76" s="6">
        <v>1</v>
      </c>
      <c r="F76" s="15">
        <v>12000</v>
      </c>
      <c r="G76" s="9">
        <f t="shared" si="3"/>
        <v>12000</v>
      </c>
      <c r="H76" s="38"/>
    </row>
    <row r="77" spans="1:8" ht="19">
      <c r="A77" s="19" t="s">
        <v>270</v>
      </c>
      <c r="B77" s="6" t="s">
        <v>271</v>
      </c>
      <c r="C77" s="6"/>
      <c r="D77" s="6" t="s">
        <v>149</v>
      </c>
      <c r="E77" s="6">
        <v>1</v>
      </c>
      <c r="F77" s="15">
        <v>5000</v>
      </c>
      <c r="G77" s="9">
        <f t="shared" si="3"/>
        <v>5000</v>
      </c>
      <c r="H77" s="38"/>
    </row>
    <row r="78" spans="1:8" ht="19">
      <c r="A78" s="19" t="s">
        <v>272</v>
      </c>
      <c r="B78" s="6" t="s">
        <v>273</v>
      </c>
      <c r="C78" s="6"/>
      <c r="D78" s="6" t="s">
        <v>139</v>
      </c>
      <c r="E78" s="6">
        <v>1</v>
      </c>
      <c r="F78" s="15">
        <v>8000</v>
      </c>
      <c r="G78" s="9">
        <f t="shared" si="3"/>
        <v>8000</v>
      </c>
      <c r="H78" s="38"/>
    </row>
    <row r="79" spans="1:8" ht="19">
      <c r="A79" s="19" t="s">
        <v>274</v>
      </c>
      <c r="B79" s="6" t="s">
        <v>275</v>
      </c>
      <c r="C79" s="6"/>
      <c r="D79" s="6" t="s">
        <v>139</v>
      </c>
      <c r="E79" s="6">
        <v>4</v>
      </c>
      <c r="F79" s="15">
        <v>1500</v>
      </c>
      <c r="G79" s="9">
        <f t="shared" si="3"/>
        <v>6000</v>
      </c>
      <c r="H79" s="38"/>
    </row>
    <row r="80" spans="1:8" ht="19">
      <c r="A80" s="19" t="s">
        <v>58</v>
      </c>
      <c r="B80" s="6" t="s">
        <v>276</v>
      </c>
      <c r="C80" s="6"/>
      <c r="D80" s="6" t="s">
        <v>139</v>
      </c>
      <c r="E80" s="6">
        <v>12</v>
      </c>
      <c r="F80" s="15">
        <v>350</v>
      </c>
      <c r="G80" s="9">
        <f t="shared" si="3"/>
        <v>4200</v>
      </c>
      <c r="H80" s="38"/>
    </row>
    <row r="81" spans="1:8" ht="19">
      <c r="A81" s="19" t="s">
        <v>277</v>
      </c>
      <c r="B81" s="6" t="s">
        <v>278</v>
      </c>
      <c r="C81" s="6"/>
      <c r="D81" s="6" t="s">
        <v>139</v>
      </c>
      <c r="E81" s="6">
        <v>6</v>
      </c>
      <c r="F81" s="15">
        <v>350</v>
      </c>
      <c r="G81" s="9">
        <f t="shared" si="3"/>
        <v>2100</v>
      </c>
      <c r="H81" s="38"/>
    </row>
    <row r="82" spans="1:8" ht="18">
      <c r="A82" s="19"/>
      <c r="B82" s="6"/>
      <c r="C82" s="6"/>
      <c r="D82" s="6"/>
      <c r="E82" s="6"/>
      <c r="F82" s="15"/>
      <c r="G82" s="13">
        <f>SUM(G69:G81)</f>
        <v>63900</v>
      </c>
      <c r="H82" s="38"/>
    </row>
    <row r="83" spans="1:8" ht="18">
      <c r="A83" s="12"/>
      <c r="B83" s="6"/>
      <c r="C83" s="6"/>
      <c r="D83" s="6"/>
      <c r="E83" s="6"/>
      <c r="F83" s="15"/>
      <c r="G83" s="13"/>
      <c r="H83" s="38"/>
    </row>
    <row r="84" spans="1:8" ht="18">
      <c r="A84" s="173" t="s">
        <v>279</v>
      </c>
      <c r="B84" s="174"/>
      <c r="C84" s="174"/>
      <c r="D84" s="174"/>
      <c r="E84" s="174"/>
      <c r="F84" s="174"/>
      <c r="G84" s="175"/>
      <c r="H84" s="38"/>
    </row>
    <row r="85" spans="1:8" ht="19">
      <c r="A85" s="19" t="s">
        <v>280</v>
      </c>
      <c r="B85" s="6" t="s">
        <v>281</v>
      </c>
      <c r="C85" s="6"/>
      <c r="D85" s="6" t="s">
        <v>215</v>
      </c>
      <c r="E85" s="6">
        <v>1</v>
      </c>
      <c r="F85" s="15">
        <v>2500</v>
      </c>
      <c r="G85" s="9">
        <f>E85*F85</f>
        <v>2500</v>
      </c>
      <c r="H85" s="38"/>
    </row>
    <row r="86" spans="1:8" ht="18">
      <c r="A86" s="19" t="s">
        <v>282</v>
      </c>
      <c r="B86" s="6"/>
      <c r="C86" s="20" t="s">
        <v>283</v>
      </c>
      <c r="D86" s="6"/>
      <c r="E86" s="6"/>
      <c r="F86" s="15">
        <v>100000</v>
      </c>
      <c r="G86" s="9">
        <v>0</v>
      </c>
      <c r="H86" s="38"/>
    </row>
    <row r="87" spans="1:8" ht="19">
      <c r="A87" s="19" t="s">
        <v>284</v>
      </c>
      <c r="B87" s="6" t="s">
        <v>285</v>
      </c>
      <c r="C87" s="6" t="s">
        <v>313</v>
      </c>
      <c r="D87" s="6" t="s">
        <v>286</v>
      </c>
      <c r="E87" s="6">
        <v>1</v>
      </c>
      <c r="F87" s="15">
        <v>10000</v>
      </c>
      <c r="G87" s="9">
        <f>E87*F87</f>
        <v>10000</v>
      </c>
      <c r="H87" s="37"/>
    </row>
    <row r="88" spans="1:8" ht="19">
      <c r="A88" s="19" t="s">
        <v>287</v>
      </c>
      <c r="B88" s="6" t="s">
        <v>288</v>
      </c>
      <c r="C88" s="6"/>
      <c r="D88" s="6" t="s">
        <v>286</v>
      </c>
      <c r="E88" s="6">
        <v>1</v>
      </c>
      <c r="F88" s="15">
        <v>3500</v>
      </c>
      <c r="G88" s="9">
        <f>E88*F88</f>
        <v>3500</v>
      </c>
      <c r="H88" s="38"/>
    </row>
    <row r="89" spans="1:8" ht="19">
      <c r="A89" s="19" t="s">
        <v>289</v>
      </c>
      <c r="B89" s="6" t="s">
        <v>288</v>
      </c>
      <c r="C89" s="6"/>
      <c r="D89" s="6" t="s">
        <v>286</v>
      </c>
      <c r="E89" s="6">
        <v>1</v>
      </c>
      <c r="F89" s="15">
        <v>6000</v>
      </c>
      <c r="G89" s="9">
        <f>E89*F89</f>
        <v>6000</v>
      </c>
      <c r="H89" s="38"/>
    </row>
    <row r="90" spans="1:8" ht="19">
      <c r="A90" s="19" t="s">
        <v>290</v>
      </c>
      <c r="B90" s="6" t="s">
        <v>288</v>
      </c>
      <c r="C90" s="6"/>
      <c r="D90" s="6" t="s">
        <v>286</v>
      </c>
      <c r="E90" s="6">
        <v>1</v>
      </c>
      <c r="F90" s="15">
        <v>10000</v>
      </c>
      <c r="G90" s="9">
        <f>E90*F90</f>
        <v>10000</v>
      </c>
      <c r="H90" s="38"/>
    </row>
    <row r="91" spans="1:8" ht="18">
      <c r="A91" s="19"/>
      <c r="B91" s="6"/>
      <c r="C91" s="6"/>
      <c r="D91" s="6"/>
      <c r="E91" s="6"/>
      <c r="F91" s="15"/>
      <c r="G91" s="13">
        <f>SUM(G85:G90)</f>
        <v>32000</v>
      </c>
      <c r="H91" s="38"/>
    </row>
    <row r="92" spans="1:8" ht="18">
      <c r="A92" s="21"/>
      <c r="B92" s="22"/>
      <c r="C92" s="22"/>
      <c r="D92" s="22"/>
      <c r="E92" s="22"/>
      <c r="F92" s="23"/>
      <c r="G92" s="23"/>
      <c r="H92" s="38"/>
    </row>
    <row r="93" spans="1:8" ht="18">
      <c r="A93" s="173" t="s">
        <v>291</v>
      </c>
      <c r="B93" s="174"/>
      <c r="C93" s="174"/>
      <c r="D93" s="174"/>
      <c r="E93" s="174"/>
      <c r="F93" s="174"/>
      <c r="G93" s="175"/>
      <c r="H93" s="38"/>
    </row>
    <row r="94" spans="1:8" ht="19">
      <c r="A94" s="19" t="s">
        <v>292</v>
      </c>
      <c r="B94" s="6"/>
      <c r="C94" s="6"/>
      <c r="D94" s="6" t="s">
        <v>149</v>
      </c>
      <c r="E94" s="6">
        <v>15</v>
      </c>
      <c r="F94" s="15">
        <v>600</v>
      </c>
      <c r="G94" s="9">
        <f>E94*F94</f>
        <v>9000</v>
      </c>
      <c r="H94" s="38"/>
    </row>
    <row r="95" spans="1:8" ht="19">
      <c r="A95" s="19" t="s">
        <v>293</v>
      </c>
      <c r="B95" s="6" t="s">
        <v>294</v>
      </c>
      <c r="C95" s="6"/>
      <c r="D95" s="6"/>
      <c r="E95" s="6">
        <v>1</v>
      </c>
      <c r="F95" s="15">
        <v>30000</v>
      </c>
      <c r="G95" s="9">
        <f>E95*F95</f>
        <v>30000</v>
      </c>
      <c r="H95" s="38"/>
    </row>
    <row r="96" spans="1:8" ht="19">
      <c r="A96" s="19" t="s">
        <v>295</v>
      </c>
      <c r="B96" s="6" t="s">
        <v>296</v>
      </c>
      <c r="C96" s="6"/>
      <c r="D96" s="6"/>
      <c r="E96" s="6">
        <v>6</v>
      </c>
      <c r="F96" s="15">
        <v>500</v>
      </c>
      <c r="G96" s="9">
        <f>E96*F96</f>
        <v>3000</v>
      </c>
      <c r="H96" s="38"/>
    </row>
    <row r="97" spans="1:8" ht="18">
      <c r="A97" s="19"/>
      <c r="B97" s="6"/>
      <c r="C97" s="6"/>
      <c r="D97" s="6"/>
      <c r="E97" s="6"/>
      <c r="F97" s="15"/>
      <c r="G97" s="13">
        <f>SUM(G94:G96)</f>
        <v>42000</v>
      </c>
      <c r="H97" s="38"/>
    </row>
    <row r="98" spans="1:8" ht="18">
      <c r="A98" s="19"/>
      <c r="B98" s="6"/>
      <c r="C98" s="6"/>
      <c r="D98" s="6"/>
      <c r="E98" s="6"/>
      <c r="F98" s="15"/>
      <c r="G98" s="13"/>
      <c r="H98" s="38"/>
    </row>
    <row r="99" spans="1:8" ht="18">
      <c r="A99" s="19" t="s">
        <v>135</v>
      </c>
      <c r="B99" s="6"/>
      <c r="C99" s="6"/>
      <c r="D99" s="6"/>
      <c r="E99" s="6"/>
      <c r="F99" s="15"/>
      <c r="G99" s="13">
        <f>G97+G91+G82+G67+G64+G55+G41+G12+G8</f>
        <v>602302</v>
      </c>
      <c r="H99" s="38"/>
    </row>
    <row r="100" spans="1:8" ht="18">
      <c r="A100" s="19" t="s">
        <v>297</v>
      </c>
      <c r="B100" s="6"/>
      <c r="C100" s="6"/>
      <c r="D100" s="6"/>
      <c r="E100" s="6"/>
      <c r="F100" s="15">
        <v>0.1</v>
      </c>
      <c r="G100" s="13">
        <f>G99*F100</f>
        <v>60230.200000000004</v>
      </c>
      <c r="H100" s="38"/>
    </row>
    <row r="101" spans="1:8" ht="18">
      <c r="A101" s="19" t="s">
        <v>298</v>
      </c>
      <c r="B101" s="6"/>
      <c r="C101" s="6"/>
      <c r="D101" s="6"/>
      <c r="E101" s="6"/>
      <c r="F101" s="15">
        <v>0.06</v>
      </c>
      <c r="G101" s="13">
        <f>(G99+G100)*F101</f>
        <v>39751.931999999993</v>
      </c>
      <c r="H101" s="38"/>
    </row>
    <row r="102" spans="1:8" ht="18">
      <c r="A102" s="19" t="s">
        <v>299</v>
      </c>
      <c r="B102" s="6"/>
      <c r="C102" s="6"/>
      <c r="D102" s="6"/>
      <c r="E102" s="6"/>
      <c r="F102" s="15"/>
      <c r="G102" s="13">
        <f>G99+G100+G101</f>
        <v>702284.13199999998</v>
      </c>
      <c r="H102" s="38"/>
    </row>
    <row r="103" spans="1:8" ht="18">
      <c r="A103" s="19" t="s">
        <v>322</v>
      </c>
      <c r="B103" s="6"/>
      <c r="C103" s="6"/>
      <c r="D103" s="6"/>
      <c r="E103" s="6"/>
      <c r="F103" s="15"/>
      <c r="G103" s="13">
        <v>700000</v>
      </c>
      <c r="H103" s="38"/>
    </row>
    <row r="104" spans="1:8" ht="135" customHeight="1">
      <c r="A104" s="180" t="s">
        <v>309</v>
      </c>
      <c r="B104" s="181"/>
      <c r="C104" s="181"/>
      <c r="D104" s="181"/>
      <c r="E104" s="181"/>
      <c r="F104" s="181"/>
      <c r="G104" s="182"/>
      <c r="H104" s="38"/>
    </row>
    <row r="105" spans="1:8" ht="17">
      <c r="A105" s="188" t="s">
        <v>306</v>
      </c>
      <c r="B105" s="189"/>
      <c r="C105" s="190"/>
      <c r="D105" s="153" t="s">
        <v>307</v>
      </c>
      <c r="E105" s="183"/>
      <c r="F105" s="183"/>
      <c r="G105" s="184"/>
    </row>
    <row r="106" spans="1:8" ht="17">
      <c r="A106" s="178" t="s">
        <v>308</v>
      </c>
      <c r="B106" s="179"/>
      <c r="C106" s="179"/>
      <c r="D106" s="185" t="s">
        <v>310</v>
      </c>
      <c r="E106" s="186"/>
      <c r="F106" s="186"/>
      <c r="G106" s="187"/>
    </row>
  </sheetData>
  <mergeCells count="17">
    <mergeCell ref="A106:C106"/>
    <mergeCell ref="A104:G104"/>
    <mergeCell ref="D105:G105"/>
    <mergeCell ref="D106:G106"/>
    <mergeCell ref="A68:G68"/>
    <mergeCell ref="A84:G84"/>
    <mergeCell ref="A93:G93"/>
    <mergeCell ref="A105:C105"/>
    <mergeCell ref="A2:G2"/>
    <mergeCell ref="A1:G1"/>
    <mergeCell ref="A4:G4"/>
    <mergeCell ref="H71:H72"/>
    <mergeCell ref="A9:G9"/>
    <mergeCell ref="A13:G13"/>
    <mergeCell ref="A42:G42"/>
    <mergeCell ref="A56:G56"/>
    <mergeCell ref="A65:G65"/>
  </mergeCell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360数字安全公开赛</vt:lpstr>
      <vt:lpstr>年度思想荟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穆雨晴</dc:creator>
  <cp:lastModifiedBy>Microsoft Office User</cp:lastModifiedBy>
  <dcterms:created xsi:type="dcterms:W3CDTF">2021-08-05T11:48:00Z</dcterms:created>
  <dcterms:modified xsi:type="dcterms:W3CDTF">2021-10-13T06:27:37Z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B599D5C983CC481886FDC2AE259436F8</vt:lpwstr>
  </property>
  <property fmtid="{D5CDD505-2E9C-101B-9397-08002B2CF9AE}" pid="3" name="KSOProductBuildVer">
    <vt:lpwstr>2052-11.1.0.10667</vt:lpwstr>
  </property>
</Properties>
</file>