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/>
  </bookViews>
  <sheets>
    <sheet name="Sheet1" sheetId="1" r:id="rId1"/>
    <sheet name="Sheet3" sheetId="11" r:id="rId2"/>
    <sheet name="Sheet4" sheetId="12" r:id="rId3"/>
    <sheet name="Sheet2" sheetId="10" r:id="rId4"/>
    <sheet name="Sheet5" sheetId="13" r:id="rId5"/>
    <sheet name="Sheet6" sheetId="14" r:id="rId6"/>
    <sheet name="Sheet7" sheetId="15" r:id="rId7"/>
    <sheet name="Sheet8" sheetId="16" r:id="rId8"/>
  </sheets>
  <definedNames>
    <definedName name="_xlnm._FilterDatabase" localSheetId="0" hidden="1">Sheet1!$C$1:$I$95</definedName>
    <definedName name="_xlnm.Print_Area" localSheetId="0">Sheet1!$A$1:$J$95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<sst xmlns="http://schemas.openxmlformats.org/spreadsheetml/2006/main" count="123" uniqueCount="117">
  <si>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</si>
  <si>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</si>
  <si>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</si>
  <si>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</si>
  <si>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</si>
  <si>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</si>
  <si>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</si>
  <si>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</si>
  <si>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</si>
  <si>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</si>
  <si>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</si>
  <si>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</si>
  <si>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</si>
  <si>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</si>
  <si>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</si>
  <si>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</si>
  <si>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</si>
  <si>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</si>
  <si>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</si>
  <si>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</si>
  <si>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</si>
  <si>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</si>
  <si>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</si>
  <si>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</si>
  <si>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</si>
  <si>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</t>
  </si>
  <si>
    <t>A4亚克力牌</t>
  </si>
  <si>
    <t>合味道杯面</t>
  </si>
  <si>
    <t>食族人酸辣粉</t>
  </si>
  <si>
    <t>GEMEZ小鸡面干脆面</t>
  </si>
  <si>
    <t>刺猬阿甘 花椒锅巴</t>
  </si>
  <si>
    <t>笋小样山椒脆笋</t>
  </si>
  <si>
    <t>趣多多 曲奇饼干</t>
  </si>
  <si>
    <t>三只松鼠枣夹核桃</t>
  </si>
  <si>
    <t>三只松鼠_每日坚果</t>
  </si>
  <si>
    <t>卡尔顿肉松焗蛋糕</t>
  </si>
  <si>
    <t>牛浪汉 牛肉干</t>
  </si>
  <si>
    <t>喜之郎果冻</t>
  </si>
  <si>
    <t>卫龙辣条</t>
  </si>
  <si>
    <t>百草味-素卤零食大礼包</t>
  </si>
  <si>
    <t>百草味辣卤零食大礼包</t>
  </si>
  <si>
    <t>老板仔海苔卷原味</t>
  </si>
  <si>
    <t>无穷蜂蜜烤鸡小腿</t>
  </si>
  <si>
    <t>无穷盐焗鸡蛋</t>
  </si>
  <si>
    <t>王小卤虎皮凤爪</t>
  </si>
  <si>
    <t>上好佳零食大礼包 18种口味</t>
  </si>
  <si>
    <t>百草味芒果干</t>
  </si>
  <si>
    <t>盐津铺子鱼豆腐3种混合口味</t>
  </si>
  <si>
    <t>盐津铺子手撕素肉3种混合口味</t>
  </si>
  <si>
    <t>卫龙魔芋爽</t>
  </si>
  <si>
    <t>甘源什锦瓜子仁混合装</t>
  </si>
  <si>
    <t>懒吃侠鸡脚筋</t>
  </si>
  <si>
    <t>雀巢脆脆鲨巧克力威化饼干</t>
  </si>
  <si>
    <t>良品铺子肉松海苔吐司</t>
  </si>
  <si>
    <t>豪士乳酸菌小口袋面包</t>
  </si>
  <si>
    <t>百草味肉松饼</t>
  </si>
  <si>
    <t>nfc橙汁</t>
  </si>
  <si>
    <t>星巴克咖啡</t>
  </si>
  <si>
    <t>茶π 250ml</t>
  </si>
  <si>
    <t>三得利乌龙茶350ml</t>
  </si>
  <si>
    <t>if椰子水</t>
  </si>
  <si>
    <t>无糖可乐</t>
  </si>
  <si>
    <t>无糖雪碧</t>
  </si>
  <si>
    <t>可口可乐300ml</t>
  </si>
  <si>
    <t>红牛</t>
  </si>
  <si>
    <t>宏香记一口肠</t>
  </si>
  <si>
    <t>虎邦招牌牛肉辣酱</t>
  </si>
  <si>
    <t>吉香居榨菜</t>
  </si>
  <si>
    <t>雀巢咖啡</t>
  </si>
  <si>
    <t>维他柠檬茶</t>
  </si>
  <si>
    <t>暖宝宝贴、暖手蛋</t>
  </si>
  <si>
    <t>暖宝宝贴</t>
  </si>
  <si>
    <t>剪刀、胶带</t>
  </si>
  <si>
    <t>姚记掼蛋、扑克牌</t>
  </si>
  <si>
    <t>2个取暖器、一次性纸杯</t>
  </si>
  <si>
    <t>插线板</t>
  </si>
  <si>
    <t>充电宝</t>
  </si>
  <si>
    <t>三合一充电线</t>
  </si>
  <si>
    <t>维达抽纸、手帕纸、湿纸巾</t>
  </si>
  <si>
    <t>酒精湿巾</t>
  </si>
  <si>
    <t>抽纸</t>
  </si>
  <si>
    <t>一次性医用口罩</t>
  </si>
  <si>
    <t>矿泉水+瓶贴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</si>
  <si>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</si>
  <si>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</si>
  <si>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</si>
  <si>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</si>
  <si>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</si>
  <si>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</si>
  <si>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</si>
  <si>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</si>
  <si>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</si>
  <si>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</si>
  <si>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</si>
  <si>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</si>
  <si>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</si>
  <si>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</si>
  <si>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</si>
  <si>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</si>
  <si>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</si>
  <si>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</si>
  <si>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</si>
  <si>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</si>
  <si>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</si>
  <si>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</si>
  <si>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</si>
  <si>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</si>
  <si>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给字节闪送纸样</t>
  </si>
  <si>
    <t>给张迪闪送纸样</t>
  </si>
  <si>
    <t>土桥</t>
  </si>
  <si>
    <t>家-瑞辰</t>
  </si>
  <si>
    <t>发光手举牌</t>
  </si>
  <si>
    <t>kt板制作</t>
  </si>
  <si>
    <t>对讲机租赁</t>
  </si>
  <si>
    <t>发短信费用</t>
  </si>
  <si>
    <t>床旗+抱枕</t>
  </si>
  <si>
    <t>[图片]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</si>
</sst>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5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49" applyFont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right" vertical="center"/>
    </xf>
    <xf numFmtId="176" fontId="1" fillId="7" borderId="1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right" vertical="center"/>
    </xf>
    <xf numFmtId="177" fontId="1" fillId="0" borderId="6" xfId="0" applyNumberFormat="1" applyFont="1" applyFill="1" applyBorder="1" applyAlignment="1">
      <alignment horizontal="right" vertical="center"/>
    </xf>
    <xf numFmtId="176" fontId="9" fillId="7" borderId="6" xfId="0" applyNumberFormat="1" applyFont="1" applyFill="1" applyBorder="1" applyAlignment="1">
      <alignment horizontal="right" vertical="center"/>
    </xf>
    <xf numFmtId="177" fontId="1" fillId="0" borderId="7" xfId="0" applyNumberFormat="1" applyFont="1" applyFill="1" applyBorder="1" applyAlignment="1">
      <alignment horizontal="right" vertical="center"/>
    </xf>
    <xf numFmtId="176" fontId="9" fillId="7" borderId="7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6" xfId="0" applyNumberFormat="1" applyFont="1" applyFill="1" applyBorder="1" applyAlignment="1">
      <alignment horizontal="right" vertical="center"/>
    </xf>
    <xf numFmtId="177" fontId="9" fillId="0" borderId="7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3" fillId="0" borderId="0" xfId="49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7" fontId="5" fillId="6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8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9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9" fillId="7" borderId="5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/>
    </xf>
    <xf numFmtId="177" fontId="1" fillId="7" borderId="1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right" vertical="center"/>
    </xf>
    <xf numFmtId="178" fontId="7" fillId="7" borderId="1" xfId="0" applyNumberFormat="1" applyFont="1" applyFill="1" applyBorder="1" applyAlignment="1">
      <alignment horizontal="center" vertical="center"/>
    </xf>
    <xf numFmtId="178" fontId="7" fillId="7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1" fillId="0" borderId="7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1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4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27.png"/><Relationship Id="rId25" Type="http://schemas.openxmlformats.org/officeDocument/2006/relationships/image" Target="../media/image26.png"/><Relationship Id="rId24" Type="http://schemas.openxmlformats.org/officeDocument/2006/relationships/image" Target="../media/image25.png"/><Relationship Id="rId23" Type="http://schemas.openxmlformats.org/officeDocument/2006/relationships/image" Target="../media/image24.pn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45.png"/><Relationship Id="rId8" Type="http://schemas.openxmlformats.org/officeDocument/2006/relationships/image" Target="../media/image44.png"/><Relationship Id="rId7" Type="http://schemas.openxmlformats.org/officeDocument/2006/relationships/image" Target="../media/image43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Relationship Id="rId3" Type="http://schemas.openxmlformats.org/officeDocument/2006/relationships/image" Target="../media/image39.png"/><Relationship Id="rId2" Type="http://schemas.openxmlformats.org/officeDocument/2006/relationships/image" Target="NULL" TargetMode="External"/><Relationship Id="rId12" Type="http://schemas.openxmlformats.org/officeDocument/2006/relationships/image" Target="../media/image48.jpeg"/><Relationship Id="rId11" Type="http://schemas.openxmlformats.org/officeDocument/2006/relationships/image" Target="../media/image47.png"/><Relationship Id="rId10" Type="http://schemas.openxmlformats.org/officeDocument/2006/relationships/image" Target="../media/image46.png"/><Relationship Id="rId1" Type="http://schemas.openxmlformats.org/officeDocument/2006/relationships/image" Target="../media/image38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52.jpeg"/><Relationship Id="rId3" Type="http://schemas.openxmlformats.org/officeDocument/2006/relationships/image" Target="../media/image51.jpeg"/><Relationship Id="rId2" Type="http://schemas.openxmlformats.org/officeDocument/2006/relationships/image" Target="../media/image50.png"/><Relationship Id="rId1" Type="http://schemas.openxmlformats.org/officeDocument/2006/relationships/image" Target="../media/image4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pn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58.jpeg"/><Relationship Id="rId4" Type="http://schemas.openxmlformats.org/officeDocument/2006/relationships/image" Target="../media/image57.jpeg"/><Relationship Id="rId3" Type="http://schemas.openxmlformats.org/officeDocument/2006/relationships/image" Target="../media/image56.png"/><Relationship Id="rId2" Type="http://schemas.openxmlformats.org/officeDocument/2006/relationships/image" Target="../media/image55.png"/><Relationship Id="rId1" Type="http://schemas.openxmlformats.org/officeDocument/2006/relationships/image" Target="../media/image5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0.jpeg"/><Relationship Id="rId1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55245</xdr:colOff>
      <xdr:row>0</xdr:row>
      <xdr:rowOff>635</xdr:rowOff>
    </xdr:from>
    <xdr:to>
      <xdr:col>12</xdr:col>
      <xdr:colOff>161290</xdr:colOff>
      <xdr:row>7</xdr:row>
      <xdr:rowOff>45085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48973"/>
        <a:stretch>
          <a:fillRect/>
        </a:stretch>
      </xdr:blipFill>
      <xdr:spPr>
        <a:xfrm>
          <a:off x="55245" y="635"/>
          <a:ext cx="742124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</xdr:row>
      <xdr:rowOff>152400</xdr:rowOff>
    </xdr:from>
    <xdr:to>
      <xdr:col>12</xdr:col>
      <xdr:colOff>473075</xdr:colOff>
      <xdr:row>20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529840"/>
          <a:ext cx="778764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</xdr:row>
      <xdr:rowOff>0</xdr:rowOff>
    </xdr:from>
    <xdr:to>
      <xdr:col>12</xdr:col>
      <xdr:colOff>335915</xdr:colOff>
      <xdr:row>27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3840480"/>
          <a:ext cx="765048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33</xdr:row>
      <xdr:rowOff>76200</xdr:rowOff>
    </xdr:from>
    <xdr:to>
      <xdr:col>12</xdr:col>
      <xdr:colOff>450215</xdr:colOff>
      <xdr:row>49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rcRect b="32632"/>
        <a:stretch>
          <a:fillRect/>
        </a:stretch>
      </xdr:blipFill>
      <xdr:spPr>
        <a:xfrm>
          <a:off x="1270" y="6111240"/>
          <a:ext cx="7764145" cy="292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66</xdr:row>
      <xdr:rowOff>114300</xdr:rowOff>
    </xdr:from>
    <xdr:to>
      <xdr:col>12</xdr:col>
      <xdr:colOff>374015</xdr:colOff>
      <xdr:row>77</xdr:row>
      <xdr:rowOff>76200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5" y="12184380"/>
          <a:ext cx="7688580" cy="197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27</xdr:row>
      <xdr:rowOff>114300</xdr:rowOff>
    </xdr:from>
    <xdr:to>
      <xdr:col>12</xdr:col>
      <xdr:colOff>389255</xdr:colOff>
      <xdr:row>32</xdr:row>
      <xdr:rowOff>76200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5" y="5052060"/>
          <a:ext cx="770382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108585</xdr:colOff>
      <xdr:row>115</xdr:row>
      <xdr:rowOff>45720</xdr:rowOff>
    </xdr:from>
    <xdr:to>
      <xdr:col>12</xdr:col>
      <xdr:colOff>153670</xdr:colOff>
      <xdr:row>120</xdr:row>
      <xdr:rowOff>114935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rcRect t="83324"/>
        <a:stretch>
          <a:fillRect/>
        </a:stretch>
      </xdr:blipFill>
      <xdr:spPr>
        <a:xfrm>
          <a:off x="108585" y="21076920"/>
          <a:ext cx="7360285" cy="983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8890</xdr:colOff>
      <xdr:row>140</xdr:row>
      <xdr:rowOff>106680</xdr:rowOff>
    </xdr:from>
    <xdr:to>
      <xdr:col>12</xdr:col>
      <xdr:colOff>382270</xdr:colOff>
      <xdr:row>157</xdr:row>
      <xdr:rowOff>175260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rcRect t="31527"/>
        <a:stretch>
          <a:fillRect/>
        </a:stretch>
      </xdr:blipFill>
      <xdr:spPr>
        <a:xfrm>
          <a:off x="8890" y="25709880"/>
          <a:ext cx="7688580" cy="317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77</xdr:row>
      <xdr:rowOff>106680</xdr:rowOff>
    </xdr:from>
    <xdr:to>
      <xdr:col>12</xdr:col>
      <xdr:colOff>374015</xdr:colOff>
      <xdr:row>88</xdr:row>
      <xdr:rowOff>7620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4188440"/>
          <a:ext cx="7688580" cy="1912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166</xdr:row>
      <xdr:rowOff>0</xdr:rowOff>
    </xdr:from>
    <xdr:to>
      <xdr:col>12</xdr:col>
      <xdr:colOff>381000</xdr:colOff>
      <xdr:row>177</xdr:row>
      <xdr:rowOff>137160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rcRect b="48727"/>
        <a:stretch>
          <a:fillRect/>
        </a:stretch>
      </xdr:blipFill>
      <xdr:spPr>
        <a:xfrm>
          <a:off x="635" y="30358080"/>
          <a:ext cx="7695565" cy="214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108</xdr:row>
      <xdr:rowOff>76200</xdr:rowOff>
    </xdr:from>
    <xdr:to>
      <xdr:col>12</xdr:col>
      <xdr:colOff>358775</xdr:colOff>
      <xdr:row>113</xdr:row>
      <xdr:rowOff>53340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19827240"/>
          <a:ext cx="7673340" cy="891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12</xdr:col>
      <xdr:colOff>373380</xdr:colOff>
      <xdr:row>95</xdr:row>
      <xdr:rowOff>38100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0" y="16276320"/>
          <a:ext cx="7688580" cy="1135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182880</xdr:colOff>
      <xdr:row>0</xdr:row>
      <xdr:rowOff>7620</xdr:rowOff>
    </xdr:from>
    <xdr:to>
      <xdr:col>26</xdr:col>
      <xdr:colOff>396240</xdr:colOff>
      <xdr:row>17</xdr:row>
      <xdr:rowOff>121285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717280" y="7620"/>
          <a:ext cx="7528560" cy="3222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243840</xdr:colOff>
      <xdr:row>17</xdr:row>
      <xdr:rowOff>68580</xdr:rowOff>
    </xdr:from>
    <xdr:to>
      <xdr:col>26</xdr:col>
      <xdr:colOff>442595</xdr:colOff>
      <xdr:row>32</xdr:row>
      <xdr:rowOff>132715</xdr:rowOff>
    </xdr:to>
    <xdr:pic>
      <xdr:nvPicPr>
        <xdr:cNvPr id="16" name="图片 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778240" y="3177540"/>
          <a:ext cx="7513955" cy="280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243840</xdr:colOff>
      <xdr:row>38</xdr:row>
      <xdr:rowOff>144780</xdr:rowOff>
    </xdr:from>
    <xdr:to>
      <xdr:col>26</xdr:col>
      <xdr:colOff>556260</xdr:colOff>
      <xdr:row>54</xdr:row>
      <xdr:rowOff>121920</xdr:rowOff>
    </xdr:to>
    <xdr:pic>
      <xdr:nvPicPr>
        <xdr:cNvPr id="17" name="图片 16"/>
        <xdr:cNvPicPr>
          <a:picLocks noChangeAspect="1"/>
        </xdr:cNvPicPr>
      </xdr:nvPicPr>
      <xdr:blipFill>
        <a:blip r:embed="rId15"/>
        <a:srcRect t="45649"/>
        <a:stretch>
          <a:fillRect/>
        </a:stretch>
      </xdr:blipFill>
      <xdr:spPr>
        <a:xfrm>
          <a:off x="8778240" y="7094220"/>
          <a:ext cx="7627620" cy="290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115570</xdr:colOff>
      <xdr:row>68</xdr:row>
      <xdr:rowOff>7620</xdr:rowOff>
    </xdr:from>
    <xdr:to>
      <xdr:col>26</xdr:col>
      <xdr:colOff>458470</xdr:colOff>
      <xdr:row>72</xdr:row>
      <xdr:rowOff>152400</xdr:rowOff>
    </xdr:to>
    <xdr:pic>
      <xdr:nvPicPr>
        <xdr:cNvPr id="18" name="图片 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649970" y="12443460"/>
          <a:ext cx="76581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213360</xdr:colOff>
      <xdr:row>72</xdr:row>
      <xdr:rowOff>129540</xdr:rowOff>
    </xdr:from>
    <xdr:to>
      <xdr:col>27</xdr:col>
      <xdr:colOff>0</xdr:colOff>
      <xdr:row>77</xdr:row>
      <xdr:rowOff>129540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rcRect t="55556"/>
        <a:stretch>
          <a:fillRect/>
        </a:stretch>
      </xdr:blipFill>
      <xdr:spPr>
        <a:xfrm>
          <a:off x="8747760" y="13296900"/>
          <a:ext cx="77114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213360</xdr:colOff>
      <xdr:row>78</xdr:row>
      <xdr:rowOff>152400</xdr:rowOff>
    </xdr:from>
    <xdr:to>
      <xdr:col>26</xdr:col>
      <xdr:colOff>533400</xdr:colOff>
      <xdr:row>93</xdr:row>
      <xdr:rowOff>38100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rcRect t="44976"/>
        <a:stretch>
          <a:fillRect/>
        </a:stretch>
      </xdr:blipFill>
      <xdr:spPr>
        <a:xfrm>
          <a:off x="8747760" y="14417040"/>
          <a:ext cx="7635240" cy="262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220980</xdr:colOff>
      <xdr:row>145</xdr:row>
      <xdr:rowOff>152400</xdr:rowOff>
    </xdr:from>
    <xdr:to>
      <xdr:col>26</xdr:col>
      <xdr:colOff>533400</xdr:colOff>
      <xdr:row>158</xdr:row>
      <xdr:rowOff>167640</xdr:rowOff>
    </xdr:to>
    <xdr:pic>
      <xdr:nvPicPr>
        <xdr:cNvPr id="24" name="图片 2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755380" y="26670000"/>
          <a:ext cx="7627620" cy="2392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144780</xdr:colOff>
      <xdr:row>165</xdr:row>
      <xdr:rowOff>91440</xdr:rowOff>
    </xdr:from>
    <xdr:to>
      <xdr:col>26</xdr:col>
      <xdr:colOff>480060</xdr:colOff>
      <xdr:row>194</xdr:row>
      <xdr:rowOff>160020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679180" y="30266640"/>
          <a:ext cx="7650480" cy="537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266700</xdr:colOff>
      <xdr:row>155</xdr:row>
      <xdr:rowOff>137160</xdr:rowOff>
    </xdr:from>
    <xdr:to>
      <xdr:col>26</xdr:col>
      <xdr:colOff>571500</xdr:colOff>
      <xdr:row>160</xdr:row>
      <xdr:rowOff>60960</xdr:rowOff>
    </xdr:to>
    <xdr:pic>
      <xdr:nvPicPr>
        <xdr:cNvPr id="27" name="图片 26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801100" y="28483560"/>
          <a:ext cx="762000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46355</xdr:colOff>
      <xdr:row>198</xdr:row>
      <xdr:rowOff>137160</xdr:rowOff>
    </xdr:from>
    <xdr:to>
      <xdr:col>10</xdr:col>
      <xdr:colOff>114935</xdr:colOff>
      <xdr:row>206</xdr:row>
      <xdr:rowOff>15240</xdr:rowOff>
    </xdr:to>
    <xdr:pic>
      <xdr:nvPicPr>
        <xdr:cNvPr id="28" name="图片 27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6355" y="36347400"/>
          <a:ext cx="6164580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10</xdr:col>
      <xdr:colOff>53340</xdr:colOff>
      <xdr:row>213</xdr:row>
      <xdr:rowOff>121920</xdr:rowOff>
    </xdr:to>
    <xdr:pic>
      <xdr:nvPicPr>
        <xdr:cNvPr id="29" name="图片 28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0" y="37856160"/>
          <a:ext cx="6149340" cy="1219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122555</xdr:colOff>
      <xdr:row>186</xdr:row>
      <xdr:rowOff>76200</xdr:rowOff>
    </xdr:from>
    <xdr:to>
      <xdr:col>12</xdr:col>
      <xdr:colOff>457835</xdr:colOff>
      <xdr:row>194</xdr:row>
      <xdr:rowOff>175260</xdr:rowOff>
    </xdr:to>
    <xdr:pic>
      <xdr:nvPicPr>
        <xdr:cNvPr id="30" name="图片 29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2555" y="34091880"/>
          <a:ext cx="7650480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10</xdr:col>
      <xdr:colOff>53340</xdr:colOff>
      <xdr:row>222</xdr:row>
      <xdr:rowOff>30480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0" y="39319200"/>
          <a:ext cx="6149340" cy="1310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228600</xdr:colOff>
      <xdr:row>132</xdr:row>
      <xdr:rowOff>106680</xdr:rowOff>
    </xdr:from>
    <xdr:to>
      <xdr:col>25</xdr:col>
      <xdr:colOff>495935</xdr:colOff>
      <xdr:row>144</xdr:row>
      <xdr:rowOff>167640</xdr:rowOff>
    </xdr:to>
    <xdr:pic>
      <xdr:nvPicPr>
        <xdr:cNvPr id="33" name="图片 3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763000" y="24246840"/>
          <a:ext cx="6972935" cy="225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152400</xdr:rowOff>
    </xdr:from>
    <xdr:to>
      <xdr:col>12</xdr:col>
      <xdr:colOff>396875</xdr:colOff>
      <xdr:row>54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7"/>
        <a:srcRect b="54074"/>
        <a:stretch>
          <a:fillRect/>
        </a:stretch>
      </xdr:blipFill>
      <xdr:spPr>
        <a:xfrm>
          <a:off x="635" y="8930640"/>
          <a:ext cx="771144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54</xdr:row>
      <xdr:rowOff>121920</xdr:rowOff>
    </xdr:from>
    <xdr:to>
      <xdr:col>12</xdr:col>
      <xdr:colOff>450215</xdr:colOff>
      <xdr:row>61</xdr:row>
      <xdr:rowOff>180340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rcRect t="69181"/>
        <a:stretch>
          <a:fillRect/>
        </a:stretch>
      </xdr:blipFill>
      <xdr:spPr>
        <a:xfrm>
          <a:off x="635" y="9997440"/>
          <a:ext cx="7764780" cy="1338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167640</xdr:colOff>
      <xdr:row>236</xdr:row>
      <xdr:rowOff>60960</xdr:rowOff>
    </xdr:from>
    <xdr:to>
      <xdr:col>26</xdr:col>
      <xdr:colOff>449580</xdr:colOff>
      <xdr:row>247</xdr:row>
      <xdr:rowOff>152400</xdr:rowOff>
    </xdr:to>
    <xdr:pic>
      <xdr:nvPicPr>
        <xdr:cNvPr id="34" name="图片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702040" y="43220640"/>
          <a:ext cx="7597140" cy="2103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99060</xdr:colOff>
      <xdr:row>231</xdr:row>
      <xdr:rowOff>121920</xdr:rowOff>
    </xdr:from>
    <xdr:to>
      <xdr:col>26</xdr:col>
      <xdr:colOff>457200</xdr:colOff>
      <xdr:row>236</xdr:row>
      <xdr:rowOff>91440</xdr:rowOff>
    </xdr:to>
    <xdr:pic>
      <xdr:nvPicPr>
        <xdr:cNvPr id="35" name="图片 34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633460" y="42367200"/>
          <a:ext cx="7673340" cy="883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259080</xdr:colOff>
      <xdr:row>248</xdr:row>
      <xdr:rowOff>99060</xdr:rowOff>
    </xdr:from>
    <xdr:to>
      <xdr:col>27</xdr:col>
      <xdr:colOff>73660</xdr:colOff>
      <xdr:row>253</xdr:row>
      <xdr:rowOff>121920</xdr:rowOff>
    </xdr:to>
    <xdr:pic>
      <xdr:nvPicPr>
        <xdr:cNvPr id="21" name="图片 20"/>
        <xdr:cNvPicPr>
          <a:picLocks noChangeAspect="1"/>
        </xdr:cNvPicPr>
      </xdr:nvPicPr>
      <xdr:blipFill>
        <a:blip r:embed="rId7"/>
        <a:srcRect b="84885"/>
        <a:stretch>
          <a:fillRect/>
        </a:stretch>
      </xdr:blipFill>
      <xdr:spPr>
        <a:xfrm>
          <a:off x="8793480" y="45453300"/>
          <a:ext cx="7739380" cy="937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297180</xdr:colOff>
      <xdr:row>254</xdr:row>
      <xdr:rowOff>7620</xdr:rowOff>
    </xdr:from>
    <xdr:to>
      <xdr:col>27</xdr:col>
      <xdr:colOff>455930</xdr:colOff>
      <xdr:row>259</xdr:row>
      <xdr:rowOff>38100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rcRect t="21255" b="62054"/>
        <a:stretch>
          <a:fillRect/>
        </a:stretch>
      </xdr:blipFill>
      <xdr:spPr>
        <a:xfrm>
          <a:off x="8831580" y="46459140"/>
          <a:ext cx="8083550" cy="944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256540</xdr:colOff>
      <xdr:row>33</xdr:row>
      <xdr:rowOff>180340</xdr:rowOff>
    </xdr:from>
    <xdr:to>
      <xdr:col>26</xdr:col>
      <xdr:colOff>568960</xdr:colOff>
      <xdr:row>38</xdr:row>
      <xdr:rowOff>167640</xdr:rowOff>
    </xdr:to>
    <xdr:pic>
      <xdr:nvPicPr>
        <xdr:cNvPr id="36" name="图片 35"/>
        <xdr:cNvPicPr>
          <a:picLocks noChangeAspect="1"/>
        </xdr:cNvPicPr>
      </xdr:nvPicPr>
      <xdr:blipFill>
        <a:blip r:embed="rId15"/>
        <a:srcRect b="83119"/>
        <a:stretch>
          <a:fillRect/>
        </a:stretch>
      </xdr:blipFill>
      <xdr:spPr>
        <a:xfrm>
          <a:off x="8790940" y="6215380"/>
          <a:ext cx="762762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231</xdr:row>
      <xdr:rowOff>137160</xdr:rowOff>
    </xdr:from>
    <xdr:to>
      <xdr:col>12</xdr:col>
      <xdr:colOff>373380</xdr:colOff>
      <xdr:row>238</xdr:row>
      <xdr:rowOff>30480</xdr:rowOff>
    </xdr:to>
    <xdr:pic>
      <xdr:nvPicPr>
        <xdr:cNvPr id="37" name="图片 36"/>
        <xdr:cNvPicPr>
          <a:picLocks noChangeAspect="1"/>
        </xdr:cNvPicPr>
      </xdr:nvPicPr>
      <xdr:blipFill>
        <a:blip r:embed="rId8"/>
        <a:srcRect b="74713"/>
        <a:stretch>
          <a:fillRect/>
        </a:stretch>
      </xdr:blipFill>
      <xdr:spPr>
        <a:xfrm>
          <a:off x="635" y="42382440"/>
          <a:ext cx="7687945" cy="1173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238</xdr:row>
      <xdr:rowOff>68580</xdr:rowOff>
    </xdr:from>
    <xdr:to>
      <xdr:col>12</xdr:col>
      <xdr:colOff>45720</xdr:colOff>
      <xdr:row>245</xdr:row>
      <xdr:rowOff>114300</xdr:rowOff>
    </xdr:to>
    <xdr:pic>
      <xdr:nvPicPr>
        <xdr:cNvPr id="38" name="图片 37"/>
        <xdr:cNvPicPr>
          <a:picLocks noChangeAspect="1"/>
        </xdr:cNvPicPr>
      </xdr:nvPicPr>
      <xdr:blipFill>
        <a:blip r:embed="rId7"/>
        <a:srcRect t="36043" b="41479"/>
        <a:stretch>
          <a:fillRect/>
        </a:stretch>
      </xdr:blipFill>
      <xdr:spPr>
        <a:xfrm>
          <a:off x="635" y="43594020"/>
          <a:ext cx="7360285" cy="132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178</xdr:row>
      <xdr:rowOff>137160</xdr:rowOff>
    </xdr:from>
    <xdr:to>
      <xdr:col>12</xdr:col>
      <xdr:colOff>381635</xdr:colOff>
      <xdr:row>184</xdr:row>
      <xdr:rowOff>165100</xdr:rowOff>
    </xdr:to>
    <xdr:pic>
      <xdr:nvPicPr>
        <xdr:cNvPr id="39" name="图片 38"/>
        <xdr:cNvPicPr>
          <a:picLocks noChangeAspect="1"/>
        </xdr:cNvPicPr>
      </xdr:nvPicPr>
      <xdr:blipFill>
        <a:blip r:embed="rId10"/>
        <a:srcRect t="73152"/>
        <a:stretch>
          <a:fillRect/>
        </a:stretch>
      </xdr:blipFill>
      <xdr:spPr>
        <a:xfrm>
          <a:off x="635" y="32689800"/>
          <a:ext cx="769620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100</xdr:row>
      <xdr:rowOff>149860</xdr:rowOff>
    </xdr:from>
    <xdr:to>
      <xdr:col>12</xdr:col>
      <xdr:colOff>46990</xdr:colOff>
      <xdr:row>107</xdr:row>
      <xdr:rowOff>76200</xdr:rowOff>
    </xdr:to>
    <xdr:pic>
      <xdr:nvPicPr>
        <xdr:cNvPr id="40" name="图片 39"/>
        <xdr:cNvPicPr>
          <a:picLocks noChangeAspect="1"/>
        </xdr:cNvPicPr>
      </xdr:nvPicPr>
      <xdr:blipFill>
        <a:blip r:embed="rId7"/>
        <a:srcRect t="15373" b="64173"/>
        <a:stretch>
          <a:fillRect/>
        </a:stretch>
      </xdr:blipFill>
      <xdr:spPr>
        <a:xfrm>
          <a:off x="635" y="18437860"/>
          <a:ext cx="7361555" cy="120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133</xdr:row>
      <xdr:rowOff>5080</xdr:rowOff>
    </xdr:from>
    <xdr:to>
      <xdr:col>12</xdr:col>
      <xdr:colOff>346075</xdr:colOff>
      <xdr:row>139</xdr:row>
      <xdr:rowOff>76200</xdr:rowOff>
    </xdr:to>
    <xdr:pic>
      <xdr:nvPicPr>
        <xdr:cNvPr id="41" name="图片 40"/>
        <xdr:cNvPicPr>
          <a:picLocks noChangeAspect="1"/>
        </xdr:cNvPicPr>
      </xdr:nvPicPr>
      <xdr:blipFill>
        <a:blip r:embed="rId7"/>
        <a:srcRect t="60459" b="20508"/>
        <a:stretch>
          <a:fillRect/>
        </a:stretch>
      </xdr:blipFill>
      <xdr:spPr>
        <a:xfrm>
          <a:off x="7620" y="24328120"/>
          <a:ext cx="7653655" cy="1168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8255</xdr:colOff>
      <xdr:row>158</xdr:row>
      <xdr:rowOff>22860</xdr:rowOff>
    </xdr:from>
    <xdr:to>
      <xdr:col>12</xdr:col>
      <xdr:colOff>313055</xdr:colOff>
      <xdr:row>164</xdr:row>
      <xdr:rowOff>152400</xdr:rowOff>
    </xdr:to>
    <xdr:pic>
      <xdr:nvPicPr>
        <xdr:cNvPr id="42" name="图片 4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255" y="28917900"/>
          <a:ext cx="7620000" cy="1226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77470</xdr:colOff>
      <xdr:row>122</xdr:row>
      <xdr:rowOff>5080</xdr:rowOff>
    </xdr:from>
    <xdr:to>
      <xdr:col>12</xdr:col>
      <xdr:colOff>397510</xdr:colOff>
      <xdr:row>127</xdr:row>
      <xdr:rowOff>7620</xdr:rowOff>
    </xdr:to>
    <xdr:pic>
      <xdr:nvPicPr>
        <xdr:cNvPr id="43" name="图片 42"/>
        <xdr:cNvPicPr>
          <a:picLocks noChangeAspect="1"/>
        </xdr:cNvPicPr>
      </xdr:nvPicPr>
      <xdr:blipFill>
        <a:blip r:embed="rId18"/>
        <a:srcRect b="80808"/>
        <a:stretch>
          <a:fillRect/>
        </a:stretch>
      </xdr:blipFill>
      <xdr:spPr>
        <a:xfrm>
          <a:off x="77470" y="22316440"/>
          <a:ext cx="7635240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7</xdr:row>
      <xdr:rowOff>99695</xdr:rowOff>
    </xdr:from>
    <xdr:to>
      <xdr:col>12</xdr:col>
      <xdr:colOff>351790</xdr:colOff>
      <xdr:row>13</xdr:row>
      <xdr:rowOff>145415</xdr:rowOff>
    </xdr:to>
    <xdr:pic>
      <xdr:nvPicPr>
        <xdr:cNvPr id="44" name="图片 4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70" y="1379855"/>
          <a:ext cx="766572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223</xdr:row>
      <xdr:rowOff>76200</xdr:rowOff>
    </xdr:from>
    <xdr:to>
      <xdr:col>10</xdr:col>
      <xdr:colOff>153035</xdr:colOff>
      <xdr:row>230</xdr:row>
      <xdr:rowOff>114300</xdr:rowOff>
    </xdr:to>
    <xdr:pic>
      <xdr:nvPicPr>
        <xdr:cNvPr id="45" name="图片 44"/>
        <xdr:cNvPicPr>
          <a:picLocks noChangeAspect="1"/>
        </xdr:cNvPicPr>
      </xdr:nvPicPr>
      <xdr:blipFill>
        <a:blip r:embed="rId31"/>
        <a:srcRect b="69326"/>
        <a:stretch>
          <a:fillRect/>
        </a:stretch>
      </xdr:blipFill>
      <xdr:spPr>
        <a:xfrm>
          <a:off x="38735" y="40858440"/>
          <a:ext cx="6210300" cy="131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86995</xdr:colOff>
      <xdr:row>24</xdr:row>
      <xdr:rowOff>176530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524760" cy="456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106680</xdr:colOff>
      <xdr:row>0</xdr:row>
      <xdr:rowOff>7620</xdr:rowOff>
    </xdr:from>
    <xdr:to>
      <xdr:col>9</xdr:col>
      <xdr:colOff>101600</xdr:colOff>
      <xdr:row>20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45080" y="7620"/>
          <a:ext cx="3042920" cy="370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121920</xdr:colOff>
      <xdr:row>0</xdr:row>
      <xdr:rowOff>7620</xdr:rowOff>
    </xdr:from>
    <xdr:to>
      <xdr:col>13</xdr:col>
      <xdr:colOff>517525</xdr:colOff>
      <xdr:row>20</xdr:row>
      <xdr:rowOff>132715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08320" y="7620"/>
          <a:ext cx="2834005" cy="3782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8255</xdr:colOff>
      <xdr:row>33</xdr:row>
      <xdr:rowOff>160020</xdr:rowOff>
    </xdr:from>
    <xdr:to>
      <xdr:col>5</xdr:col>
      <xdr:colOff>236855</xdr:colOff>
      <xdr:row>65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55" y="6195060"/>
          <a:ext cx="3276600" cy="5760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373380</xdr:colOff>
      <xdr:row>33</xdr:row>
      <xdr:rowOff>121920</xdr:rowOff>
    </xdr:from>
    <xdr:to>
      <xdr:col>11</xdr:col>
      <xdr:colOff>22860</xdr:colOff>
      <xdr:row>51</xdr:row>
      <xdr:rowOff>7620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21380" y="6156960"/>
          <a:ext cx="3307080" cy="3177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</xdr:colOff>
      <xdr:row>22</xdr:row>
      <xdr:rowOff>76200</xdr:rowOff>
    </xdr:from>
    <xdr:to>
      <xdr:col>2</xdr:col>
      <xdr:colOff>10795</xdr:colOff>
      <xdr:row>33</xdr:row>
      <xdr:rowOff>187960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670" y="6108700"/>
          <a:ext cx="2910205" cy="304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22</xdr:row>
      <xdr:rowOff>95250</xdr:rowOff>
    </xdr:from>
    <xdr:to>
      <xdr:col>6</xdr:col>
      <xdr:colOff>83820</xdr:colOff>
      <xdr:row>33</xdr:row>
      <xdr:rowOff>215900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068955" y="6127750"/>
          <a:ext cx="2988945" cy="305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48</xdr:row>
      <xdr:rowOff>9525</xdr:rowOff>
    </xdr:from>
    <xdr:to>
      <xdr:col>1</xdr:col>
      <xdr:colOff>1577340</xdr:colOff>
      <xdr:row>58</xdr:row>
      <xdr:rowOff>128905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35" y="12976225"/>
          <a:ext cx="2186305" cy="278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1516380</xdr:colOff>
      <xdr:row>47</xdr:row>
      <xdr:rowOff>123825</xdr:rowOff>
    </xdr:from>
    <xdr:to>
      <xdr:col>11</xdr:col>
      <xdr:colOff>15240</xdr:colOff>
      <xdr:row>64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125980" y="12823825"/>
          <a:ext cx="6911340" cy="460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150495</xdr:colOff>
      <xdr:row>30</xdr:row>
      <xdr:rowOff>264795</xdr:rowOff>
    </xdr:from>
    <xdr:to>
      <xdr:col>1</xdr:col>
      <xdr:colOff>1398270</xdr:colOff>
      <xdr:row>32</xdr:row>
      <xdr:rowOff>74295</xdr:rowOff>
    </xdr:to>
    <xdr:sp>
      <xdr:nvSpPr>
        <xdr:cNvPr id="8" name="矩形 7"/>
        <xdr:cNvSpPr/>
      </xdr:nvSpPr>
      <xdr:spPr>
        <a:xfrm>
          <a:off x="150495" y="8430895"/>
          <a:ext cx="1857375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134620</xdr:colOff>
      <xdr:row>31</xdr:row>
      <xdr:rowOff>39370</xdr:rowOff>
    </xdr:from>
    <xdr:to>
      <xdr:col>4</xdr:col>
      <xdr:colOff>163195</xdr:colOff>
      <xdr:row>32</xdr:row>
      <xdr:rowOff>115570</xdr:rowOff>
    </xdr:to>
    <xdr:sp>
      <xdr:nvSpPr>
        <xdr:cNvPr id="9" name="矩形 8"/>
        <xdr:cNvSpPr/>
      </xdr:nvSpPr>
      <xdr:spPr>
        <a:xfrm>
          <a:off x="3060700" y="8472170"/>
          <a:ext cx="1857375" cy="3429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11</xdr:col>
      <xdr:colOff>200025</xdr:colOff>
      <xdr:row>66</xdr:row>
      <xdr:rowOff>114300</xdr:rowOff>
    </xdr:from>
    <xdr:to>
      <xdr:col>16</xdr:col>
      <xdr:colOff>269875</xdr:colOff>
      <xdr:row>73</xdr:row>
      <xdr:rowOff>103505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22105" y="17881600"/>
          <a:ext cx="3117850" cy="185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200025</xdr:colOff>
      <xdr:row>73</xdr:row>
      <xdr:rowOff>152400</xdr:rowOff>
    </xdr:from>
    <xdr:to>
      <xdr:col>16</xdr:col>
      <xdr:colOff>414020</xdr:colOff>
      <xdr:row>87</xdr:row>
      <xdr:rowOff>149860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222105" y="19786600"/>
          <a:ext cx="3261995" cy="373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438150</xdr:colOff>
      <xdr:row>66</xdr:row>
      <xdr:rowOff>47625</xdr:rowOff>
    </xdr:from>
    <xdr:to>
      <xdr:col>21</xdr:col>
      <xdr:colOff>563880</xdr:colOff>
      <xdr:row>79</xdr:row>
      <xdr:rowOff>123825</xdr:rowOff>
    </xdr:to>
    <xdr:pic>
      <xdr:nvPicPr>
        <xdr:cNvPr id="15" name="图片 1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508230" y="17814925"/>
          <a:ext cx="317373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542925</xdr:colOff>
      <xdr:row>79</xdr:row>
      <xdr:rowOff>85725</xdr:rowOff>
    </xdr:from>
    <xdr:to>
      <xdr:col>23</xdr:col>
      <xdr:colOff>24765</xdr:colOff>
      <xdr:row>87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613005" y="21320125"/>
          <a:ext cx="3749040" cy="217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2</xdr:col>
      <xdr:colOff>93980</xdr:colOff>
      <xdr:row>107</xdr:row>
      <xdr:rowOff>30480</xdr:rowOff>
    </xdr:to>
    <xdr:pic>
      <xdr:nvPicPr>
        <xdr:cNvPr id="17" name="图片 16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609600" y="23901400"/>
          <a:ext cx="2410460" cy="4831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78105</xdr:colOff>
      <xdr:row>92</xdr:row>
      <xdr:rowOff>209550</xdr:rowOff>
    </xdr:from>
    <xdr:to>
      <xdr:col>10</xdr:col>
      <xdr:colOff>546735</xdr:colOff>
      <xdr:row>106</xdr:row>
      <xdr:rowOff>165735</xdr:rowOff>
    </xdr:to>
    <xdr:pic>
      <xdr:nvPicPr>
        <xdr:cNvPr id="18" name="图片 17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004185" y="24911050"/>
          <a:ext cx="5955030" cy="368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102870</xdr:colOff>
      <xdr:row>23</xdr:row>
      <xdr:rowOff>140970</xdr:rowOff>
    </xdr:from>
    <xdr:to>
      <xdr:col>10</xdr:col>
      <xdr:colOff>565150</xdr:colOff>
      <xdr:row>32</xdr:row>
      <xdr:rowOff>17780</xdr:rowOff>
    </xdr:to>
    <xdr:pic>
      <xdr:nvPicPr>
        <xdr:cNvPr id="19" name="图片 18" descr="91353aee0a40c66a8428723ef1d6aea"/>
        <xdr:cNvPicPr>
          <a:picLocks noChangeAspect="1"/>
        </xdr:cNvPicPr>
      </xdr:nvPicPr>
      <xdr:blipFill>
        <a:blip r:embed="rId12"/>
        <a:srcRect t="30114" b="34564"/>
        <a:stretch>
          <a:fillRect/>
        </a:stretch>
      </xdr:blipFill>
      <xdr:spPr>
        <a:xfrm>
          <a:off x="6076950" y="6440170"/>
          <a:ext cx="2900680" cy="2277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121920</xdr:colOff>
      <xdr:row>12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3779520" cy="222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518160</xdr:colOff>
      <xdr:row>0</xdr:row>
      <xdr:rowOff>175260</xdr:rowOff>
    </xdr:from>
    <xdr:to>
      <xdr:col>12</xdr:col>
      <xdr:colOff>403860</xdr:colOff>
      <xdr:row>7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85360" y="175260"/>
          <a:ext cx="2933700" cy="1196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15240</xdr:colOff>
      <xdr:row>15</xdr:row>
      <xdr:rowOff>62865</xdr:rowOff>
    </xdr:from>
    <xdr:to>
      <xdr:col>5</xdr:col>
      <xdr:colOff>460375</xdr:colOff>
      <xdr:row>22</xdr:row>
      <xdr:rowOff>30480</xdr:rowOff>
    </xdr:to>
    <xdr:pic>
      <xdr:nvPicPr>
        <xdr:cNvPr id="4" name="图片 3" descr="f6a34c7a5e0f952b06fa203e6494b0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40" y="2806065"/>
          <a:ext cx="3493135" cy="1247775"/>
        </a:xfrm>
        <a:prstGeom prst="rect">
          <a:avLst/>
        </a:prstGeom>
      </xdr:spPr>
    </xdr:pic>
    <xdr:clientData/>
  </xdr:twoCellAnchor>
  <xdr:twoCellAnchor editAs="oneCell">
    <xdr:from>
      <xdr:col>7</xdr:col>
      <xdr:colOff>556260</xdr:colOff>
      <xdr:row>13</xdr:row>
      <xdr:rowOff>37465</xdr:rowOff>
    </xdr:from>
    <xdr:to>
      <xdr:col>11</xdr:col>
      <xdr:colOff>514985</xdr:colOff>
      <xdr:row>28</xdr:row>
      <xdr:rowOff>69215</xdr:rowOff>
    </xdr:to>
    <xdr:pic>
      <xdr:nvPicPr>
        <xdr:cNvPr id="5" name="图片 4" descr="26da1d088a373e06abd8bdd01be51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23460" y="2414905"/>
          <a:ext cx="2397125" cy="277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4</xdr:col>
      <xdr:colOff>206375</xdr:colOff>
      <xdr:row>25</xdr:row>
      <xdr:rowOff>34290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637155" cy="4598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5</xdr:col>
      <xdr:colOff>201295</xdr:colOff>
      <xdr:row>11</xdr:row>
      <xdr:rowOff>72390</xdr:rowOff>
    </xdr:to>
    <xdr:pic>
      <xdr:nvPicPr>
        <xdr:cNvPr id="2" name="图片 1" descr="64c89c2a9ddf593d5e2b331e184d4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3241675" cy="20764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23</xdr:row>
      <xdr:rowOff>146050</xdr:rowOff>
    </xdr:from>
    <xdr:to>
      <xdr:col>5</xdr:col>
      <xdr:colOff>236855</xdr:colOff>
      <xdr:row>32</xdr:row>
      <xdr:rowOff>100330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352290"/>
          <a:ext cx="3284220" cy="160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91440</xdr:rowOff>
    </xdr:from>
    <xdr:to>
      <xdr:col>5</xdr:col>
      <xdr:colOff>244475</xdr:colOff>
      <xdr:row>23</xdr:row>
      <xdr:rowOff>45720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2103120"/>
          <a:ext cx="3291840" cy="214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426720</xdr:colOff>
      <xdr:row>0</xdr:row>
      <xdr:rowOff>7620</xdr:rowOff>
    </xdr:from>
    <xdr:to>
      <xdr:col>11</xdr:col>
      <xdr:colOff>41910</xdr:colOff>
      <xdr:row>31</xdr:row>
      <xdr:rowOff>2540</xdr:rowOff>
    </xdr:to>
    <xdr:pic>
      <xdr:nvPicPr>
        <xdr:cNvPr id="5" name="图片 4" descr="ce8882f5ca5ec642b174e4088b6b6f7"/>
        <xdr:cNvPicPr>
          <a:picLocks noChangeAspect="1"/>
        </xdr:cNvPicPr>
      </xdr:nvPicPr>
      <xdr:blipFill>
        <a:blip r:embed="rId4"/>
        <a:srcRect t="17955" b="4091"/>
        <a:stretch>
          <a:fillRect/>
        </a:stretch>
      </xdr:blipFill>
      <xdr:spPr>
        <a:xfrm>
          <a:off x="3474720" y="7620"/>
          <a:ext cx="3272790" cy="566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33</xdr:row>
      <xdr:rowOff>76200</xdr:rowOff>
    </xdr:from>
    <xdr:to>
      <xdr:col>4</xdr:col>
      <xdr:colOff>428625</xdr:colOff>
      <xdr:row>64</xdr:row>
      <xdr:rowOff>138430</xdr:rowOff>
    </xdr:to>
    <xdr:pic>
      <xdr:nvPicPr>
        <xdr:cNvPr id="6" name="图片 5" descr="0f0cc8b83dffd7d241ed5aabe69f530"/>
        <xdr:cNvPicPr>
          <a:picLocks noChangeAspect="1"/>
        </xdr:cNvPicPr>
      </xdr:nvPicPr>
      <xdr:blipFill>
        <a:blip r:embed="rId5"/>
        <a:srcRect l="20829" t="15985" r="21769" b="16667"/>
        <a:stretch>
          <a:fillRect/>
        </a:stretch>
      </xdr:blipFill>
      <xdr:spPr>
        <a:xfrm>
          <a:off x="121920" y="6111240"/>
          <a:ext cx="2745105" cy="5731510"/>
        </a:xfrm>
        <a:prstGeom prst="rect">
          <a:avLst/>
        </a:prstGeom>
      </xdr:spPr>
    </xdr:pic>
    <xdr:clientData/>
  </xdr:twoCellAnchor>
  <xdr:twoCellAnchor>
    <xdr:from>
      <xdr:col>1</xdr:col>
      <xdr:colOff>83820</xdr:colOff>
      <xdr:row>48</xdr:row>
      <xdr:rowOff>144780</xdr:rowOff>
    </xdr:from>
    <xdr:to>
      <xdr:col>2</xdr:col>
      <xdr:colOff>480060</xdr:colOff>
      <xdr:row>50</xdr:row>
      <xdr:rowOff>167005</xdr:rowOff>
    </xdr:to>
    <xdr:sp>
      <xdr:nvSpPr>
        <xdr:cNvPr id="7" name="矩形 6"/>
        <xdr:cNvSpPr/>
      </xdr:nvSpPr>
      <xdr:spPr>
        <a:xfrm>
          <a:off x="693420" y="8923020"/>
          <a:ext cx="1005840" cy="38798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3</xdr:col>
      <xdr:colOff>187325</xdr:colOff>
      <xdr:row>23</xdr:row>
      <xdr:rowOff>154305</xdr:rowOff>
    </xdr:to>
    <xdr:pic>
      <xdr:nvPicPr>
        <xdr:cNvPr id="2" name="图片 1" descr="ae621525c782dcd3de41a48b3967ca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2008505" cy="4352925"/>
        </a:xfrm>
        <a:prstGeom prst="rect">
          <a:avLst/>
        </a:prstGeom>
      </xdr:spPr>
    </xdr:pic>
    <xdr:clientData/>
  </xdr:twoCellAnchor>
  <xdr:twoCellAnchor editAs="oneCell">
    <xdr:from>
      <xdr:col>3</xdr:col>
      <xdr:colOff>434340</xdr:colOff>
      <xdr:row>0</xdr:row>
      <xdr:rowOff>7620</xdr:rowOff>
    </xdr:from>
    <xdr:to>
      <xdr:col>9</xdr:col>
      <xdr:colOff>504190</xdr:colOff>
      <xdr:row>26</xdr:row>
      <xdr:rowOff>15240</xdr:rowOff>
    </xdr:to>
    <xdr:pic>
      <xdr:nvPicPr>
        <xdr:cNvPr id="3" name="图片 2" descr="b0a81e86cbb0095431501965233b8e5"/>
        <xdr:cNvPicPr>
          <a:picLocks noChangeAspect="1"/>
        </xdr:cNvPicPr>
      </xdr:nvPicPr>
      <xdr:blipFill>
        <a:blip r:embed="rId2"/>
        <a:srcRect b="42433"/>
        <a:stretch>
          <a:fillRect/>
        </a:stretch>
      </xdr:blipFill>
      <xdr:spPr>
        <a:xfrm>
          <a:off x="2263140" y="7620"/>
          <a:ext cx="3727450" cy="476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9"/>
  <sheetViews>
    <sheetView tabSelected="1" zoomScale="80" zoomScaleNormal="80" workbookViewId="0">
      <pane xSplit="5" ySplit="7" topLeftCell="F84" activePane="bottomRight" state="frozen"/>
      <selection/>
      <selection pane="topRight"/>
      <selection pane="bottomLeft"/>
      <selection pane="bottomRight" activeCell="H68" sqref="H68:H69"/>
    </sheetView>
  </sheetViews>
  <sheetFormatPr defaultColWidth="9" defaultRowHeight="21" customHeight="1"/>
  <cols>
    <col min="1" max="1" width="9" style="7"/>
    <col min="2" max="2" width="21.8425925925926" style="5" customWidth="1"/>
    <col min="3" max="3" width="12.1111111111111" style="8"/>
    <col min="4" max="4" width="9" style="9"/>
    <col min="5" max="5" width="13.4907407407407" style="9" customWidth="1"/>
    <col min="6" max="6" width="16.0185185185185" style="9" customWidth="1"/>
    <col min="7" max="7" width="13.3425925925926" style="9" customWidth="1"/>
    <col min="8" max="8" width="18.4537037037037" style="9" customWidth="1"/>
    <col min="9" max="9" width="42.0833333333333" style="7" customWidth="1"/>
    <col min="10" max="10" width="51.962962962963" style="10" customWidth="1"/>
    <col min="11" max="21" width="9" style="11"/>
    <col min="22" max="22" width="9" style="12"/>
    <col min="23" max="16384" width="9" style="5"/>
  </cols>
  <sheetData>
    <row r="1" s="5" customFormat="1" customHeight="1" spans="1:22">
      <c r="A1" s="13"/>
      <c r="B1" s="11"/>
      <c r="C1" s="14"/>
      <c r="D1" s="15"/>
      <c r="E1" s="15"/>
      <c r="F1" s="15"/>
      <c r="G1" s="15"/>
      <c r="H1" s="15"/>
      <c r="I1" s="13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2"/>
    </row>
    <row r="2" s="5" customFormat="1" customHeight="1" spans="1:22">
      <c r="A2" s="13"/>
      <c r="B2" s="11"/>
      <c r="C2" s="16" t="s">
        <v>0</v>
      </c>
      <c r="D2" s="16"/>
      <c r="E2" s="16"/>
      <c r="F2" s="16"/>
      <c r="G2" s="16"/>
      <c r="H2" s="16"/>
      <c r="I2" s="43"/>
      <c r="J2" s="44"/>
      <c r="K2" s="44"/>
      <c r="L2" s="44"/>
      <c r="M2" s="11"/>
      <c r="N2" s="11"/>
      <c r="O2" s="11"/>
      <c r="P2" s="11"/>
      <c r="Q2" s="11"/>
      <c r="R2" s="11"/>
      <c r="S2" s="11"/>
      <c r="T2" s="11"/>
      <c r="U2" s="11"/>
      <c r="V2" s="12"/>
    </row>
    <row r="3" s="5" customFormat="1" customHeight="1" spans="1:22">
      <c r="A3" s="13"/>
      <c r="B3" s="11"/>
      <c r="C3" s="14"/>
      <c r="D3" s="15"/>
      <c r="E3" s="15"/>
      <c r="F3" s="15"/>
      <c r="G3" s="15"/>
      <c r="H3" s="15"/>
      <c r="I3" s="13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/>
    </row>
    <row r="4" s="5" customFormat="1" customHeight="1" spans="1:22">
      <c r="A4" s="13"/>
      <c r="B4" s="11"/>
      <c r="C4" s="14"/>
      <c r="D4" s="15"/>
      <c r="E4" s="15"/>
      <c r="F4" s="15"/>
      <c r="G4" s="15"/>
      <c r="H4" s="17" t="s">
        <v>1</v>
      </c>
      <c r="I4" s="45"/>
      <c r="J4" s="46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/>
    </row>
    <row r="5" s="5" customFormat="1" customHeight="1" spans="1:22">
      <c r="A5" s="13"/>
      <c r="B5" s="11"/>
      <c r="C5" s="14"/>
      <c r="D5" s="15"/>
      <c r="E5" s="15"/>
      <c r="F5" s="15"/>
      <c r="G5" s="15"/>
      <c r="H5" s="18"/>
      <c r="I5" s="45"/>
      <c r="J5" s="4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/>
    </row>
    <row r="6" s="5" customFormat="1" customHeight="1" spans="1:22">
      <c r="A6" s="19" t="s">
        <v>2</v>
      </c>
      <c r="B6" s="20" t="s">
        <v>3</v>
      </c>
      <c r="C6" s="21" t="s">
        <v>4</v>
      </c>
      <c r="D6" s="21"/>
      <c r="E6" s="21"/>
      <c r="F6" s="22" t="s">
        <v>5</v>
      </c>
      <c r="G6" s="22"/>
      <c r="H6" s="22"/>
      <c r="I6" s="47"/>
      <c r="J6" s="20" t="s">
        <v>6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</row>
    <row r="7" s="5" customFormat="1" customHeight="1" spans="1:22">
      <c r="A7" s="19"/>
      <c r="B7" s="20"/>
      <c r="C7" s="23" t="s">
        <v>7</v>
      </c>
      <c r="D7" s="24" t="s">
        <v>8</v>
      </c>
      <c r="E7" s="21" t="s">
        <v>9</v>
      </c>
      <c r="F7" s="22" t="s">
        <v>10</v>
      </c>
      <c r="G7" s="22" t="s">
        <v>11</v>
      </c>
      <c r="H7" s="22" t="s">
        <v>12</v>
      </c>
      <c r="I7" s="47" t="s">
        <v>13</v>
      </c>
      <c r="J7" s="20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="6" customFormat="1" ht="22" customHeight="1" spans="1:22">
      <c r="A8" s="7">
        <v>1</v>
      </c>
      <c r="B8" s="25" t="s">
        <v>14</v>
      </c>
      <c r="C8" s="26">
        <v>0</v>
      </c>
      <c r="D8" s="7">
        <v>0</v>
      </c>
      <c r="E8" s="26">
        <v>0</v>
      </c>
      <c r="F8" s="27">
        <v>0</v>
      </c>
      <c r="G8" s="27">
        <v>0</v>
      </c>
      <c r="H8" s="27">
        <v>0</v>
      </c>
      <c r="I8" s="48"/>
      <c r="J8" s="49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8"/>
    </row>
    <row r="9" s="6" customFormat="1" ht="22" customHeight="1" spans="1:22">
      <c r="A9" s="7"/>
      <c r="B9" s="25"/>
      <c r="C9" s="26"/>
      <c r="D9" s="7"/>
      <c r="E9" s="26"/>
      <c r="F9" s="27">
        <v>0</v>
      </c>
      <c r="G9" s="27">
        <v>0</v>
      </c>
      <c r="H9" s="27">
        <v>0</v>
      </c>
      <c r="I9" s="48"/>
      <c r="J9" s="49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8"/>
    </row>
    <row r="10" s="6" customFormat="1" ht="29" customHeight="1" spans="1:22">
      <c r="A10" s="28"/>
      <c r="B10" s="29" t="s">
        <v>15</v>
      </c>
      <c r="C10" s="30">
        <f>SUM(C8)</f>
        <v>0</v>
      </c>
      <c r="D10" s="30">
        <f>SUM(D8)</f>
        <v>0</v>
      </c>
      <c r="E10" s="30">
        <f>SUM(E8)</f>
        <v>0</v>
      </c>
      <c r="F10" s="30">
        <f>SUM(F8:F9)</f>
        <v>0</v>
      </c>
      <c r="G10" s="30">
        <f>SUM(G8+G9)</f>
        <v>0</v>
      </c>
      <c r="H10" s="30">
        <f>SUM(H8:H9)</f>
        <v>0</v>
      </c>
      <c r="I10" s="51"/>
      <c r="J10" s="49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8"/>
    </row>
    <row r="11" s="5" customFormat="1" customHeight="1" spans="1:22">
      <c r="A11" s="7">
        <v>2</v>
      </c>
      <c r="B11" s="25" t="s">
        <v>16</v>
      </c>
      <c r="C11" s="8">
        <v>0</v>
      </c>
      <c r="D11" s="9">
        <v>0</v>
      </c>
      <c r="E11" s="8">
        <f>C11*D11</f>
        <v>0</v>
      </c>
      <c r="F11" s="8">
        <v>0</v>
      </c>
      <c r="G11" s="8">
        <v>0</v>
      </c>
      <c r="H11" s="8">
        <v>0</v>
      </c>
      <c r="I11" s="48"/>
      <c r="J11" s="49" t="s">
        <v>17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</row>
    <row r="12" s="5" customFormat="1" customHeight="1" spans="1:22">
      <c r="A12" s="7"/>
      <c r="B12" s="25"/>
      <c r="C12" s="8"/>
      <c r="D12" s="9"/>
      <c r="E12" s="8"/>
      <c r="F12" s="8">
        <v>0</v>
      </c>
      <c r="G12" s="8">
        <v>0</v>
      </c>
      <c r="H12" s="8">
        <f>F12+G12</f>
        <v>0</v>
      </c>
      <c r="I12" s="48"/>
      <c r="J12" s="49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</row>
    <row r="13" s="6" customFormat="1" customHeight="1" spans="1:22">
      <c r="A13" s="28"/>
      <c r="B13" s="29" t="s">
        <v>18</v>
      </c>
      <c r="C13" s="30">
        <f>SUM(C11)</f>
        <v>0</v>
      </c>
      <c r="D13" s="30">
        <f>SUM(D11)</f>
        <v>0</v>
      </c>
      <c r="E13" s="30">
        <f>SUM(E11)</f>
        <v>0</v>
      </c>
      <c r="F13" s="30">
        <f t="shared" ref="F13:H13" si="0">SUM(F11:F12)</f>
        <v>0</v>
      </c>
      <c r="G13" s="30">
        <f t="shared" si="0"/>
        <v>0</v>
      </c>
      <c r="H13" s="30">
        <f t="shared" si="0"/>
        <v>0</v>
      </c>
      <c r="I13" s="51"/>
      <c r="J13" s="49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8"/>
    </row>
    <row r="14" s="5" customFormat="1" customHeight="1" spans="1:22">
      <c r="A14" s="7">
        <v>3</v>
      </c>
      <c r="B14" s="25" t="s">
        <v>19</v>
      </c>
      <c r="C14" s="8">
        <v>0</v>
      </c>
      <c r="D14" s="9">
        <v>0</v>
      </c>
      <c r="E14" s="8">
        <f>C14*D14</f>
        <v>0</v>
      </c>
      <c r="F14" s="31">
        <v>0</v>
      </c>
      <c r="G14" s="31">
        <v>0</v>
      </c>
      <c r="H14" s="31">
        <v>0</v>
      </c>
      <c r="I14" s="52"/>
      <c r="J14" s="53" t="s">
        <v>20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/>
    </row>
    <row r="15" s="6" customFormat="1" customHeight="1" spans="1:22">
      <c r="A15" s="28"/>
      <c r="B15" s="29" t="s">
        <v>21</v>
      </c>
      <c r="C15" s="30">
        <f>SUM(C14)</f>
        <v>0</v>
      </c>
      <c r="D15" s="30">
        <f>SUM(D14)</f>
        <v>0</v>
      </c>
      <c r="E15" s="30">
        <f>SUM(E14)</f>
        <v>0</v>
      </c>
      <c r="F15" s="30">
        <f t="shared" ref="F15:H15" si="1">SUM(F14:F14)</f>
        <v>0</v>
      </c>
      <c r="G15" s="30">
        <f t="shared" si="1"/>
        <v>0</v>
      </c>
      <c r="H15" s="30">
        <f t="shared" si="1"/>
        <v>0</v>
      </c>
      <c r="I15" s="51"/>
      <c r="J15" s="53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8"/>
    </row>
    <row r="16" s="5" customFormat="1" customHeight="1" spans="1:22">
      <c r="A16" s="7">
        <v>4</v>
      </c>
      <c r="B16" s="25" t="s">
        <v>22</v>
      </c>
      <c r="C16" s="8">
        <v>0</v>
      </c>
      <c r="D16" s="9">
        <v>0</v>
      </c>
      <c r="E16" s="8">
        <f>(C16*D16)</f>
        <v>0</v>
      </c>
      <c r="F16" s="31">
        <v>0</v>
      </c>
      <c r="G16" s="31">
        <v>0</v>
      </c>
      <c r="H16" s="31">
        <v>0</v>
      </c>
      <c r="I16" s="54"/>
      <c r="J16" s="53" t="s">
        <v>23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/>
    </row>
    <row r="17" s="6" customFormat="1" customHeight="1" spans="1:22">
      <c r="A17" s="28"/>
      <c r="B17" s="29" t="s">
        <v>24</v>
      </c>
      <c r="C17" s="30">
        <f>SUM(C16)</f>
        <v>0</v>
      </c>
      <c r="D17" s="30">
        <f>SUM(D16)</f>
        <v>0</v>
      </c>
      <c r="E17" s="30">
        <f>SUM(E16)</f>
        <v>0</v>
      </c>
      <c r="F17" s="30">
        <f>SUM(F16:F16)</f>
        <v>0</v>
      </c>
      <c r="G17" s="30">
        <f>SUM(G16:G16)</f>
        <v>0</v>
      </c>
      <c r="H17" s="30">
        <f>SUM(H16:H16)</f>
        <v>0</v>
      </c>
      <c r="I17" s="51"/>
      <c r="J17" s="53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8"/>
    </row>
    <row r="18" s="6" customFormat="1" ht="40" customHeight="1" spans="1:22">
      <c r="A18" s="7">
        <v>5</v>
      </c>
      <c r="B18" s="25" t="s">
        <v>25</v>
      </c>
      <c r="C18" s="26">
        <v>20000</v>
      </c>
      <c r="D18" s="7">
        <v>1</v>
      </c>
      <c r="E18" s="26">
        <v>20000</v>
      </c>
      <c r="F18" s="7">
        <v>42.74</v>
      </c>
      <c r="G18" s="27">
        <v>0</v>
      </c>
      <c r="H18" s="8">
        <f>F18+G18</f>
        <v>42.74</v>
      </c>
      <c r="I18" s="55" t="s">
        <v>26</v>
      </c>
      <c r="J18" s="49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8"/>
    </row>
    <row r="19" s="6" customFormat="1" ht="40" customHeight="1" spans="1:22">
      <c r="A19" s="7"/>
      <c r="B19" s="25"/>
      <c r="C19" s="26"/>
      <c r="D19" s="7"/>
      <c r="E19" s="26"/>
      <c r="F19" s="32">
        <f>545.63+338.63</f>
        <v>884.26</v>
      </c>
      <c r="G19" s="27">
        <v>0</v>
      </c>
      <c r="H19" s="33">
        <f>F19+G19</f>
        <v>884.26</v>
      </c>
      <c r="I19" s="56" t="s">
        <v>27</v>
      </c>
      <c r="J19" s="49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8"/>
    </row>
    <row r="20" s="6" customFormat="1" ht="40" customHeight="1" spans="1:22">
      <c r="A20" s="7"/>
      <c r="B20" s="25"/>
      <c r="C20" s="26"/>
      <c r="D20" s="7"/>
      <c r="E20" s="26"/>
      <c r="F20" s="32">
        <v>918.06</v>
      </c>
      <c r="G20" s="27">
        <v>0</v>
      </c>
      <c r="H20" s="33">
        <f t="shared" ref="H19:H25" si="2">F20+G20</f>
        <v>918.06</v>
      </c>
      <c r="I20" s="56" t="s">
        <v>28</v>
      </c>
      <c r="J20" s="49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8"/>
    </row>
    <row r="21" s="6" customFormat="1" ht="40" customHeight="1" spans="1:22">
      <c r="A21" s="7"/>
      <c r="B21" s="25"/>
      <c r="C21" s="26"/>
      <c r="D21" s="7"/>
      <c r="E21" s="26"/>
      <c r="F21" s="32">
        <v>627.62</v>
      </c>
      <c r="G21" s="27">
        <v>0</v>
      </c>
      <c r="H21" s="33">
        <f t="shared" si="2"/>
        <v>627.62</v>
      </c>
      <c r="I21" s="56" t="s">
        <v>29</v>
      </c>
      <c r="J21" s="49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8"/>
    </row>
    <row r="22" s="6" customFormat="1" ht="40" customHeight="1" spans="1:22">
      <c r="A22" s="7"/>
      <c r="B22" s="25"/>
      <c r="C22" s="26"/>
      <c r="D22" s="7"/>
      <c r="E22" s="26"/>
      <c r="F22" s="32">
        <v>52.57</v>
      </c>
      <c r="G22" s="27">
        <v>0</v>
      </c>
      <c r="H22" s="33">
        <f t="shared" si="2"/>
        <v>52.57</v>
      </c>
      <c r="I22" s="56" t="s">
        <v>30</v>
      </c>
      <c r="J22" s="49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8"/>
    </row>
    <row r="23" s="6" customFormat="1" ht="40" customHeight="1" spans="1:22">
      <c r="A23" s="7"/>
      <c r="B23" s="25"/>
      <c r="C23" s="26"/>
      <c r="D23" s="7"/>
      <c r="E23" s="26"/>
      <c r="F23" s="32">
        <v>197.59</v>
      </c>
      <c r="G23" s="27">
        <v>0</v>
      </c>
      <c r="H23" s="33">
        <f t="shared" si="2"/>
        <v>197.59</v>
      </c>
      <c r="I23" s="56" t="s">
        <v>31</v>
      </c>
      <c r="J23" s="49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8"/>
    </row>
    <row r="24" s="6" customFormat="1" ht="40" customHeight="1" spans="1:22">
      <c r="A24" s="7"/>
      <c r="B24" s="25"/>
      <c r="C24" s="26"/>
      <c r="D24" s="7"/>
      <c r="E24" s="26"/>
      <c r="F24" s="32">
        <v>173.76</v>
      </c>
      <c r="G24" s="27">
        <v>0</v>
      </c>
      <c r="H24" s="33">
        <f t="shared" si="2"/>
        <v>173.76</v>
      </c>
      <c r="I24" s="56" t="s">
        <v>32</v>
      </c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8"/>
    </row>
    <row r="25" s="6" customFormat="1" ht="40" customHeight="1" spans="1:22">
      <c r="A25" s="7"/>
      <c r="B25" s="25"/>
      <c r="C25" s="26"/>
      <c r="D25" s="7"/>
      <c r="E25" s="26"/>
      <c r="F25" s="32">
        <f>131.59+131.6</f>
        <v>263.19</v>
      </c>
      <c r="G25" s="27">
        <v>0</v>
      </c>
      <c r="H25" s="33">
        <f t="shared" si="2"/>
        <v>263.19</v>
      </c>
      <c r="I25" s="56" t="s">
        <v>33</v>
      </c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8"/>
    </row>
    <row r="26" s="6" customFormat="1" ht="40" customHeight="1" spans="1:22">
      <c r="A26" s="7"/>
      <c r="B26" s="25"/>
      <c r="C26" s="26"/>
      <c r="D26" s="7"/>
      <c r="E26" s="26"/>
      <c r="F26" s="32">
        <v>305.98</v>
      </c>
      <c r="G26" s="27">
        <v>0</v>
      </c>
      <c r="H26" s="33">
        <f t="shared" ref="H26:H39" si="3">F26+G26</f>
        <v>305.98</v>
      </c>
      <c r="I26" s="56" t="s">
        <v>34</v>
      </c>
      <c r="J26" s="49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8"/>
    </row>
    <row r="27" s="6" customFormat="1" ht="40" customHeight="1" spans="1:22">
      <c r="A27" s="7"/>
      <c r="B27" s="25"/>
      <c r="C27" s="26"/>
      <c r="D27" s="7"/>
      <c r="E27" s="26"/>
      <c r="F27" s="32">
        <v>126.38</v>
      </c>
      <c r="G27" s="27">
        <v>0</v>
      </c>
      <c r="H27" s="33">
        <f t="shared" si="3"/>
        <v>126.38</v>
      </c>
      <c r="I27" s="56" t="s">
        <v>35</v>
      </c>
      <c r="J27" s="49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8"/>
    </row>
    <row r="28" s="6" customFormat="1" ht="40" customHeight="1" spans="1:22">
      <c r="A28" s="7"/>
      <c r="B28" s="25"/>
      <c r="C28" s="26"/>
      <c r="D28" s="7"/>
      <c r="E28" s="26"/>
      <c r="F28" s="32">
        <f>121.76+381.24</f>
        <v>503</v>
      </c>
      <c r="G28" s="27">
        <v>0</v>
      </c>
      <c r="H28" s="33">
        <f t="shared" si="3"/>
        <v>503</v>
      </c>
      <c r="I28" s="56" t="s">
        <v>36</v>
      </c>
      <c r="J28" s="49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8"/>
    </row>
    <row r="29" s="6" customFormat="1" ht="40" customHeight="1" spans="1:22">
      <c r="A29" s="7"/>
      <c r="B29" s="25"/>
      <c r="C29" s="26"/>
      <c r="D29" s="7"/>
      <c r="E29" s="26"/>
      <c r="F29" s="32">
        <v>95.94</v>
      </c>
      <c r="G29" s="34">
        <v>0</v>
      </c>
      <c r="H29" s="35">
        <f t="shared" si="3"/>
        <v>95.94</v>
      </c>
      <c r="I29" s="56" t="s">
        <v>37</v>
      </c>
      <c r="J29" s="49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8"/>
    </row>
    <row r="30" s="6" customFormat="1" ht="40" customHeight="1" spans="1:22">
      <c r="A30" s="7"/>
      <c r="B30" s="25"/>
      <c r="C30" s="26"/>
      <c r="D30" s="7"/>
      <c r="E30" s="26"/>
      <c r="F30" s="32"/>
      <c r="G30" s="36"/>
      <c r="H30" s="37"/>
      <c r="I30" s="56" t="s">
        <v>38</v>
      </c>
      <c r="J30" s="49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8"/>
    </row>
    <row r="31" s="6" customFormat="1" ht="40" customHeight="1" spans="1:22">
      <c r="A31" s="7"/>
      <c r="B31" s="25"/>
      <c r="C31" s="26"/>
      <c r="D31" s="7"/>
      <c r="E31" s="26"/>
      <c r="F31" s="32">
        <f>263.26+98.72</f>
        <v>361.98</v>
      </c>
      <c r="G31" s="34">
        <v>0</v>
      </c>
      <c r="H31" s="35">
        <f>F31+G31</f>
        <v>361.98</v>
      </c>
      <c r="I31" s="56" t="s">
        <v>39</v>
      </c>
      <c r="J31" s="49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8"/>
    </row>
    <row r="32" s="6" customFormat="1" ht="40" customHeight="1" spans="1:22">
      <c r="A32" s="7"/>
      <c r="B32" s="25"/>
      <c r="C32" s="26"/>
      <c r="D32" s="7"/>
      <c r="E32" s="26"/>
      <c r="F32" s="32"/>
      <c r="G32" s="36"/>
      <c r="H32" s="37"/>
      <c r="I32" s="56" t="s">
        <v>40</v>
      </c>
      <c r="J32" s="49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8"/>
    </row>
    <row r="33" s="6" customFormat="1" ht="40" customHeight="1" spans="1:22">
      <c r="A33" s="7"/>
      <c r="B33" s="25"/>
      <c r="C33" s="26"/>
      <c r="D33" s="7"/>
      <c r="E33" s="26"/>
      <c r="F33" s="32">
        <v>65.36</v>
      </c>
      <c r="G33" s="27">
        <v>0</v>
      </c>
      <c r="H33" s="33">
        <f t="shared" si="3"/>
        <v>65.36</v>
      </c>
      <c r="I33" s="56" t="s">
        <v>41</v>
      </c>
      <c r="J33" s="49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8"/>
    </row>
    <row r="34" s="6" customFormat="1" ht="40" customHeight="1" spans="1:22">
      <c r="A34" s="7"/>
      <c r="B34" s="25"/>
      <c r="C34" s="26"/>
      <c r="D34" s="7"/>
      <c r="E34" s="26"/>
      <c r="F34" s="38">
        <v>382.09</v>
      </c>
      <c r="G34" s="39">
        <v>0</v>
      </c>
      <c r="H34" s="33">
        <f t="shared" si="3"/>
        <v>382.09</v>
      </c>
      <c r="I34" s="57" t="s">
        <v>42</v>
      </c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8"/>
    </row>
    <row r="35" s="6" customFormat="1" ht="40" customHeight="1" spans="1:22">
      <c r="A35" s="7"/>
      <c r="B35" s="25"/>
      <c r="C35" s="26"/>
      <c r="D35" s="7"/>
      <c r="E35" s="26"/>
      <c r="F35" s="32">
        <v>301.48</v>
      </c>
      <c r="G35" s="27">
        <v>0</v>
      </c>
      <c r="H35" s="33">
        <f t="shared" si="3"/>
        <v>301.48</v>
      </c>
      <c r="I35" s="56" t="s">
        <v>43</v>
      </c>
      <c r="J35" s="49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8"/>
    </row>
    <row r="36" s="6" customFormat="1" ht="40" customHeight="1" spans="1:22">
      <c r="A36" s="7"/>
      <c r="B36" s="25"/>
      <c r="C36" s="26"/>
      <c r="D36" s="7"/>
      <c r="E36" s="26"/>
      <c r="F36" s="32">
        <v>1023.5</v>
      </c>
      <c r="G36" s="27">
        <v>0</v>
      </c>
      <c r="H36" s="33">
        <f t="shared" si="3"/>
        <v>1023.5</v>
      </c>
      <c r="I36" s="56" t="s">
        <v>44</v>
      </c>
      <c r="J36" s="49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8"/>
    </row>
    <row r="37" s="6" customFormat="1" ht="40" customHeight="1" spans="1:22">
      <c r="A37" s="7"/>
      <c r="B37" s="25"/>
      <c r="C37" s="26"/>
      <c r="D37" s="7"/>
      <c r="E37" s="26"/>
      <c r="F37" s="32">
        <v>272.85</v>
      </c>
      <c r="G37" s="27">
        <v>0</v>
      </c>
      <c r="H37" s="33">
        <f t="shared" si="3"/>
        <v>272.85</v>
      </c>
      <c r="I37" s="56" t="s">
        <v>45</v>
      </c>
      <c r="J37" s="49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8"/>
    </row>
    <row r="38" s="6" customFormat="1" ht="40" customHeight="1" spans="1:22">
      <c r="A38" s="7"/>
      <c r="B38" s="25"/>
      <c r="C38" s="26"/>
      <c r="D38" s="7"/>
      <c r="E38" s="26"/>
      <c r="F38" s="32">
        <v>44.5</v>
      </c>
      <c r="G38" s="27">
        <v>0</v>
      </c>
      <c r="H38" s="33">
        <f t="shared" si="3"/>
        <v>44.5</v>
      </c>
      <c r="I38" s="56" t="s">
        <v>46</v>
      </c>
      <c r="J38" s="49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8"/>
    </row>
    <row r="39" s="6" customFormat="1" ht="40" customHeight="1" spans="1:22">
      <c r="A39" s="7"/>
      <c r="B39" s="25"/>
      <c r="C39" s="26"/>
      <c r="D39" s="7"/>
      <c r="E39" s="26"/>
      <c r="F39" s="32">
        <v>155.48</v>
      </c>
      <c r="G39" s="40">
        <v>0</v>
      </c>
      <c r="H39" s="35">
        <f t="shared" si="3"/>
        <v>155.48</v>
      </c>
      <c r="I39" s="56" t="s">
        <v>47</v>
      </c>
      <c r="J39" s="49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8"/>
    </row>
    <row r="40" s="6" customFormat="1" ht="40" customHeight="1" spans="1:22">
      <c r="A40" s="7"/>
      <c r="B40" s="25"/>
      <c r="C40" s="26"/>
      <c r="D40" s="7"/>
      <c r="E40" s="26"/>
      <c r="F40" s="32"/>
      <c r="G40" s="41"/>
      <c r="H40" s="37"/>
      <c r="I40" s="56" t="s">
        <v>48</v>
      </c>
      <c r="J40" s="49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8"/>
    </row>
    <row r="41" s="6" customFormat="1" ht="40" customHeight="1" spans="1:22">
      <c r="A41" s="7"/>
      <c r="B41" s="25"/>
      <c r="C41" s="26"/>
      <c r="D41" s="7"/>
      <c r="E41" s="26"/>
      <c r="F41" s="32">
        <v>127.36</v>
      </c>
      <c r="G41" s="27">
        <v>0</v>
      </c>
      <c r="H41" s="33">
        <f>F41+G41</f>
        <v>127.36</v>
      </c>
      <c r="I41" s="56" t="s">
        <v>49</v>
      </c>
      <c r="J41" s="49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8"/>
    </row>
    <row r="42" s="6" customFormat="1" ht="40" customHeight="1" spans="1:22">
      <c r="A42" s="7"/>
      <c r="B42" s="25"/>
      <c r="C42" s="26"/>
      <c r="D42" s="7"/>
      <c r="E42" s="26"/>
      <c r="F42" s="32">
        <v>50.73</v>
      </c>
      <c r="G42" s="27">
        <v>0</v>
      </c>
      <c r="H42" s="33">
        <f t="shared" ref="H42:H61" si="4">F42+G42</f>
        <v>50.73</v>
      </c>
      <c r="I42" s="56" t="s">
        <v>50</v>
      </c>
      <c r="J42" s="49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8"/>
    </row>
    <row r="43" s="6" customFormat="1" ht="40" customHeight="1" spans="1:22">
      <c r="A43" s="7"/>
      <c r="B43" s="25"/>
      <c r="C43" s="26"/>
      <c r="D43" s="7"/>
      <c r="E43" s="26"/>
      <c r="F43" s="32">
        <v>149.13</v>
      </c>
      <c r="G43" s="27">
        <v>0</v>
      </c>
      <c r="H43" s="33">
        <f t="shared" si="4"/>
        <v>149.13</v>
      </c>
      <c r="I43" s="56" t="s">
        <v>51</v>
      </c>
      <c r="J43" s="49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8"/>
    </row>
    <row r="44" s="6" customFormat="1" ht="40" customHeight="1" spans="1:22">
      <c r="A44" s="7"/>
      <c r="B44" s="25"/>
      <c r="C44" s="26"/>
      <c r="D44" s="7"/>
      <c r="E44" s="26"/>
      <c r="F44" s="32">
        <v>95.08</v>
      </c>
      <c r="G44" s="27">
        <v>0</v>
      </c>
      <c r="H44" s="33">
        <f t="shared" si="4"/>
        <v>95.08</v>
      </c>
      <c r="I44" s="56" t="s">
        <v>52</v>
      </c>
      <c r="J44" s="49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8"/>
    </row>
    <row r="45" s="6" customFormat="1" ht="40" customHeight="1" spans="1:22">
      <c r="A45" s="7"/>
      <c r="B45" s="25"/>
      <c r="C45" s="26"/>
      <c r="D45" s="7"/>
      <c r="E45" s="26"/>
      <c r="F45" s="13">
        <f>21.9+65.7</f>
        <v>87.6</v>
      </c>
      <c r="G45" s="27">
        <v>0</v>
      </c>
      <c r="H45" s="33">
        <f t="shared" si="4"/>
        <v>87.6</v>
      </c>
      <c r="I45" s="56" t="s">
        <v>53</v>
      </c>
      <c r="J45" s="49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8"/>
    </row>
    <row r="46" s="6" customFormat="1" ht="40" customHeight="1" spans="1:22">
      <c r="A46" s="7"/>
      <c r="B46" s="25"/>
      <c r="C46" s="26"/>
      <c r="D46" s="7"/>
      <c r="E46" s="26"/>
      <c r="F46" s="32">
        <v>119.7</v>
      </c>
      <c r="G46" s="27">
        <v>0</v>
      </c>
      <c r="H46" s="33">
        <f t="shared" si="4"/>
        <v>119.7</v>
      </c>
      <c r="I46" s="56" t="s">
        <v>54</v>
      </c>
      <c r="J46" s="49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8"/>
    </row>
    <row r="47" s="6" customFormat="1" ht="40" customHeight="1" spans="1:22">
      <c r="A47" s="7"/>
      <c r="B47" s="25"/>
      <c r="C47" s="26"/>
      <c r="D47" s="7"/>
      <c r="E47" s="26"/>
      <c r="F47" s="32">
        <v>113.89</v>
      </c>
      <c r="G47" s="34">
        <v>0</v>
      </c>
      <c r="H47" s="35">
        <f t="shared" si="4"/>
        <v>113.89</v>
      </c>
      <c r="I47" s="56" t="s">
        <v>54</v>
      </c>
      <c r="J47" s="49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8"/>
    </row>
    <row r="48" s="6" customFormat="1" ht="40" customHeight="1" spans="1:22">
      <c r="A48" s="7"/>
      <c r="B48" s="25"/>
      <c r="C48" s="26"/>
      <c r="D48" s="7"/>
      <c r="E48" s="26"/>
      <c r="F48" s="32"/>
      <c r="G48" s="36"/>
      <c r="H48" s="37"/>
      <c r="I48" s="56" t="s">
        <v>34</v>
      </c>
      <c r="J48" s="49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8"/>
    </row>
    <row r="49" s="6" customFormat="1" ht="40" customHeight="1" spans="1:22">
      <c r="A49" s="7"/>
      <c r="B49" s="25"/>
      <c r="C49" s="26"/>
      <c r="D49" s="7"/>
      <c r="E49" s="26"/>
      <c r="F49" s="32">
        <v>49.8</v>
      </c>
      <c r="G49" s="27">
        <v>0</v>
      </c>
      <c r="H49" s="33">
        <f t="shared" si="4"/>
        <v>49.8</v>
      </c>
      <c r="I49" s="56" t="s">
        <v>55</v>
      </c>
      <c r="J49" s="49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8"/>
    </row>
    <row r="50" s="6" customFormat="1" ht="40" customHeight="1" spans="1:22">
      <c r="A50" s="7"/>
      <c r="B50" s="25"/>
      <c r="C50" s="26"/>
      <c r="D50" s="7"/>
      <c r="E50" s="26"/>
      <c r="F50" s="32">
        <v>512.03</v>
      </c>
      <c r="G50" s="27">
        <v>0</v>
      </c>
      <c r="H50" s="33">
        <f t="shared" si="4"/>
        <v>512.03</v>
      </c>
      <c r="I50" s="56" t="s">
        <v>56</v>
      </c>
      <c r="J50" s="49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8"/>
    </row>
    <row r="51" s="6" customFormat="1" ht="40" customHeight="1" spans="1:22">
      <c r="A51" s="7"/>
      <c r="B51" s="25"/>
      <c r="C51" s="26"/>
      <c r="D51" s="7"/>
      <c r="E51" s="26"/>
      <c r="F51" s="32">
        <v>763.78</v>
      </c>
      <c r="G51" s="27">
        <v>0</v>
      </c>
      <c r="H51" s="33">
        <f t="shared" si="4"/>
        <v>763.78</v>
      </c>
      <c r="I51" s="56" t="s">
        <v>57</v>
      </c>
      <c r="J51" s="49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8"/>
    </row>
    <row r="52" s="6" customFormat="1" ht="40" customHeight="1" spans="1:22">
      <c r="A52" s="7"/>
      <c r="B52" s="25"/>
      <c r="C52" s="26"/>
      <c r="D52" s="7"/>
      <c r="E52" s="26"/>
      <c r="F52" s="32">
        <v>103.6</v>
      </c>
      <c r="G52" s="27">
        <v>0</v>
      </c>
      <c r="H52" s="33">
        <f t="shared" si="4"/>
        <v>103.6</v>
      </c>
      <c r="I52" s="56" t="s">
        <v>58</v>
      </c>
      <c r="J52" s="49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8"/>
    </row>
    <row r="53" s="6" customFormat="1" ht="40" customHeight="1" spans="1:22">
      <c r="A53" s="7"/>
      <c r="B53" s="25"/>
      <c r="C53" s="26"/>
      <c r="D53" s="7"/>
      <c r="E53" s="26"/>
      <c r="F53" s="32">
        <v>410.83</v>
      </c>
      <c r="G53" s="27">
        <v>0</v>
      </c>
      <c r="H53" s="33">
        <f t="shared" si="4"/>
        <v>410.83</v>
      </c>
      <c r="I53" s="56" t="s">
        <v>59</v>
      </c>
      <c r="J53" s="49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8"/>
    </row>
    <row r="54" s="6" customFormat="1" ht="40" customHeight="1" spans="1:22">
      <c r="A54" s="7"/>
      <c r="B54" s="25"/>
      <c r="C54" s="26"/>
      <c r="D54" s="7"/>
      <c r="E54" s="26"/>
      <c r="F54" s="32">
        <v>394.93</v>
      </c>
      <c r="G54" s="27">
        <v>0</v>
      </c>
      <c r="H54" s="33">
        <f t="shared" si="4"/>
        <v>394.93</v>
      </c>
      <c r="I54" s="56" t="s">
        <v>60</v>
      </c>
      <c r="J54" s="49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8"/>
    </row>
    <row r="55" s="6" customFormat="1" ht="40" customHeight="1" spans="1:22">
      <c r="A55" s="7"/>
      <c r="B55" s="25"/>
      <c r="C55" s="26"/>
      <c r="D55" s="7"/>
      <c r="E55" s="26"/>
      <c r="F55" s="32">
        <v>395.46</v>
      </c>
      <c r="G55" s="34">
        <v>0</v>
      </c>
      <c r="H55" s="35">
        <f t="shared" si="4"/>
        <v>395.46</v>
      </c>
      <c r="I55" s="56" t="s">
        <v>61</v>
      </c>
      <c r="J55" s="49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8"/>
    </row>
    <row r="56" s="6" customFormat="1" ht="40" customHeight="1" spans="1:22">
      <c r="A56" s="7"/>
      <c r="B56" s="25"/>
      <c r="C56" s="26"/>
      <c r="D56" s="7"/>
      <c r="E56" s="26"/>
      <c r="F56" s="32"/>
      <c r="G56" s="36"/>
      <c r="H56" s="37"/>
      <c r="I56" s="56" t="s">
        <v>62</v>
      </c>
      <c r="J56" s="49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8"/>
    </row>
    <row r="57" s="6" customFormat="1" ht="40" customHeight="1" spans="1:22">
      <c r="A57" s="7"/>
      <c r="B57" s="25"/>
      <c r="C57" s="26"/>
      <c r="D57" s="7"/>
      <c r="E57" s="26"/>
      <c r="F57" s="32">
        <f>99.5+99.48</f>
        <v>198.98</v>
      </c>
      <c r="G57" s="27">
        <v>0</v>
      </c>
      <c r="H57" s="33">
        <f t="shared" ref="H57:H76" si="5">F57+G57</f>
        <v>198.98</v>
      </c>
      <c r="I57" s="56" t="s">
        <v>63</v>
      </c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8"/>
    </row>
    <row r="58" s="6" customFormat="1" ht="40" customHeight="1" spans="1:22">
      <c r="A58" s="7"/>
      <c r="B58" s="25"/>
      <c r="C58" s="26"/>
      <c r="D58" s="7"/>
      <c r="E58" s="26"/>
      <c r="F58" s="32">
        <v>1460.73</v>
      </c>
      <c r="G58" s="27">
        <v>0</v>
      </c>
      <c r="H58" s="33">
        <f t="shared" si="5"/>
        <v>1460.73</v>
      </c>
      <c r="I58" s="56" t="s">
        <v>64</v>
      </c>
      <c r="J58" s="49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8"/>
    </row>
    <row r="59" s="6" customFormat="1" ht="40" customHeight="1" spans="1:22">
      <c r="A59" s="7"/>
      <c r="B59" s="25"/>
      <c r="C59" s="26"/>
      <c r="D59" s="7"/>
      <c r="E59" s="26"/>
      <c r="F59" s="32">
        <v>66.19</v>
      </c>
      <c r="G59" s="27">
        <v>0</v>
      </c>
      <c r="H59" s="33">
        <f t="shared" si="5"/>
        <v>66.19</v>
      </c>
      <c r="I59" s="56" t="s">
        <v>65</v>
      </c>
      <c r="J59" s="49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8"/>
    </row>
    <row r="60" s="6" customFormat="1" ht="40" customHeight="1" spans="1:22">
      <c r="A60" s="7"/>
      <c r="B60" s="25"/>
      <c r="C60" s="26"/>
      <c r="D60" s="7"/>
      <c r="E60" s="26"/>
      <c r="F60" s="32">
        <v>169.48</v>
      </c>
      <c r="G60" s="34">
        <v>0</v>
      </c>
      <c r="H60" s="35">
        <f t="shared" si="5"/>
        <v>169.48</v>
      </c>
      <c r="I60" s="56" t="s">
        <v>66</v>
      </c>
      <c r="J60" s="49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8"/>
    </row>
    <row r="61" s="6" customFormat="1" ht="40" customHeight="1" spans="1:22">
      <c r="A61" s="7"/>
      <c r="B61" s="25"/>
      <c r="C61" s="26"/>
      <c r="D61" s="7"/>
      <c r="E61" s="26"/>
      <c r="F61" s="32"/>
      <c r="G61" s="36"/>
      <c r="H61" s="37"/>
      <c r="I61" s="56" t="s">
        <v>67</v>
      </c>
      <c r="J61" s="49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8"/>
    </row>
    <row r="62" s="6" customFormat="1" ht="40" customHeight="1" spans="1:22">
      <c r="A62" s="7"/>
      <c r="B62" s="25"/>
      <c r="C62" s="26"/>
      <c r="D62" s="7"/>
      <c r="E62" s="26"/>
      <c r="F62" s="32">
        <f>349.48+349.49</f>
        <v>698.97</v>
      </c>
      <c r="G62" s="27">
        <v>0</v>
      </c>
      <c r="H62" s="33">
        <f t="shared" si="5"/>
        <v>698.97</v>
      </c>
      <c r="I62" s="56" t="s">
        <v>68</v>
      </c>
      <c r="J62" s="49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8"/>
    </row>
    <row r="63" s="6" customFormat="1" ht="40" customHeight="1" spans="1:22">
      <c r="A63" s="7"/>
      <c r="B63" s="25"/>
      <c r="C63" s="26"/>
      <c r="D63" s="7"/>
      <c r="E63" s="26"/>
      <c r="F63" s="32">
        <v>111.9</v>
      </c>
      <c r="G63" s="27">
        <v>0</v>
      </c>
      <c r="H63" s="33">
        <f t="shared" si="5"/>
        <v>111.9</v>
      </c>
      <c r="I63" s="56" t="s">
        <v>69</v>
      </c>
      <c r="J63" s="49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8"/>
    </row>
    <row r="64" s="6" customFormat="1" ht="40" customHeight="1" spans="1:22">
      <c r="A64" s="7"/>
      <c r="B64" s="25"/>
      <c r="C64" s="26"/>
      <c r="D64" s="7"/>
      <c r="E64" s="26"/>
      <c r="F64" s="42">
        <v>0</v>
      </c>
      <c r="G64" s="27">
        <v>121.97</v>
      </c>
      <c r="H64" s="33">
        <f t="shared" si="5"/>
        <v>121.97</v>
      </c>
      <c r="I64" s="32" t="s">
        <v>70</v>
      </c>
      <c r="J64" s="49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8"/>
    </row>
    <row r="65" s="6" customFormat="1" ht="40" customHeight="1" spans="1:22">
      <c r="A65" s="7"/>
      <c r="B65" s="25"/>
      <c r="C65" s="26"/>
      <c r="D65" s="7"/>
      <c r="E65" s="26"/>
      <c r="F65" s="42">
        <v>0</v>
      </c>
      <c r="G65" s="59">
        <v>183.29</v>
      </c>
      <c r="H65" s="60">
        <v>183.29</v>
      </c>
      <c r="I65" s="32" t="s">
        <v>71</v>
      </c>
      <c r="J65" s="49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8"/>
    </row>
    <row r="66" s="6" customFormat="1" ht="40" customHeight="1" spans="1:22">
      <c r="A66" s="7"/>
      <c r="B66" s="25"/>
      <c r="C66" s="26"/>
      <c r="D66" s="7"/>
      <c r="E66" s="26"/>
      <c r="F66" s="42">
        <v>0</v>
      </c>
      <c r="G66" s="59">
        <v>18.17</v>
      </c>
      <c r="H66" s="33">
        <f t="shared" si="5"/>
        <v>18.17</v>
      </c>
      <c r="I66" s="32" t="s">
        <v>72</v>
      </c>
      <c r="J66" s="49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8"/>
    </row>
    <row r="67" s="6" customFormat="1" ht="40" customHeight="1" spans="1:22">
      <c r="A67" s="7"/>
      <c r="B67" s="25"/>
      <c r="C67" s="26"/>
      <c r="D67" s="7"/>
      <c r="E67" s="26"/>
      <c r="F67" s="32">
        <v>32.01</v>
      </c>
      <c r="G67" s="27">
        <v>0</v>
      </c>
      <c r="H67" s="33">
        <f t="shared" si="5"/>
        <v>32.01</v>
      </c>
      <c r="I67" s="32" t="s">
        <v>73</v>
      </c>
      <c r="J67" s="49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8"/>
    </row>
    <row r="68" s="6" customFormat="1" ht="40" customHeight="1" spans="1:22">
      <c r="A68" s="7"/>
      <c r="B68" s="25"/>
      <c r="C68" s="26"/>
      <c r="D68" s="7"/>
      <c r="E68" s="26"/>
      <c r="F68" s="32">
        <v>758.6</v>
      </c>
      <c r="G68" s="27">
        <v>0</v>
      </c>
      <c r="H68" s="33">
        <f t="shared" si="5"/>
        <v>758.6</v>
      </c>
      <c r="I68" s="32" t="s">
        <v>74</v>
      </c>
      <c r="J68" s="49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8"/>
    </row>
    <row r="69" s="6" customFormat="1" ht="40" customHeight="1" spans="1:22">
      <c r="A69" s="7"/>
      <c r="B69" s="25"/>
      <c r="C69" s="26"/>
      <c r="D69" s="7"/>
      <c r="E69" s="26"/>
      <c r="F69" s="32">
        <v>23.58</v>
      </c>
      <c r="G69" s="27">
        <v>0</v>
      </c>
      <c r="H69" s="33">
        <f t="shared" si="5"/>
        <v>23.58</v>
      </c>
      <c r="I69" s="32" t="s">
        <v>75</v>
      </c>
      <c r="J69" s="49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8"/>
    </row>
    <row r="70" s="6" customFormat="1" ht="40" customHeight="1" spans="1:22">
      <c r="A70" s="7"/>
      <c r="B70" s="25"/>
      <c r="C70" s="26"/>
      <c r="D70" s="7"/>
      <c r="E70" s="26"/>
      <c r="F70" s="32">
        <v>404.99</v>
      </c>
      <c r="G70" s="27">
        <v>0</v>
      </c>
      <c r="H70" s="33">
        <f t="shared" si="5"/>
        <v>404.99</v>
      </c>
      <c r="I70" s="32" t="s">
        <v>76</v>
      </c>
      <c r="J70" s="49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8"/>
    </row>
    <row r="71" s="6" customFormat="1" ht="40" customHeight="1" spans="1:22">
      <c r="A71" s="7"/>
      <c r="B71" s="25"/>
      <c r="C71" s="26"/>
      <c r="D71" s="7"/>
      <c r="E71" s="26"/>
      <c r="F71" s="32">
        <v>166.15</v>
      </c>
      <c r="G71" s="27">
        <v>0</v>
      </c>
      <c r="H71" s="33">
        <f t="shared" si="5"/>
        <v>166.15</v>
      </c>
      <c r="I71" s="32" t="s">
        <v>77</v>
      </c>
      <c r="J71" s="49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8"/>
    </row>
    <row r="72" s="6" customFormat="1" ht="40" customHeight="1" spans="1:22">
      <c r="A72" s="7"/>
      <c r="B72" s="25"/>
      <c r="C72" s="26"/>
      <c r="D72" s="7"/>
      <c r="E72" s="26"/>
      <c r="F72" s="32">
        <v>59.32</v>
      </c>
      <c r="G72" s="27">
        <v>0</v>
      </c>
      <c r="H72" s="33">
        <f t="shared" si="5"/>
        <v>59.32</v>
      </c>
      <c r="I72" s="32" t="s">
        <v>78</v>
      </c>
      <c r="J72" s="49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8"/>
    </row>
    <row r="73" s="6" customFormat="1" ht="40" customHeight="1" spans="1:22">
      <c r="A73" s="7"/>
      <c r="B73" s="25"/>
      <c r="C73" s="26"/>
      <c r="D73" s="7"/>
      <c r="E73" s="26"/>
      <c r="F73" s="32">
        <v>14.04</v>
      </c>
      <c r="G73" s="27">
        <v>0</v>
      </c>
      <c r="H73" s="8">
        <f t="shared" si="5"/>
        <v>14.04</v>
      </c>
      <c r="I73" s="32" t="s">
        <v>79</v>
      </c>
      <c r="J73" s="49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8"/>
    </row>
    <row r="74" s="6" customFormat="1" ht="40" customHeight="1" spans="1:22">
      <c r="A74" s="7"/>
      <c r="B74" s="25"/>
      <c r="C74" s="26"/>
      <c r="D74" s="7"/>
      <c r="E74" s="26"/>
      <c r="F74" s="32">
        <v>0</v>
      </c>
      <c r="G74" s="59">
        <v>66</v>
      </c>
      <c r="H74" s="8">
        <f t="shared" si="5"/>
        <v>66</v>
      </c>
      <c r="I74" s="32" t="s">
        <v>80</v>
      </c>
      <c r="J74" s="49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8"/>
    </row>
    <row r="75" s="6" customFormat="1" ht="40" customHeight="1" spans="1:22">
      <c r="A75" s="7"/>
      <c r="B75" s="25"/>
      <c r="C75" s="26"/>
      <c r="D75" s="7"/>
      <c r="E75" s="26"/>
      <c r="F75" s="32">
        <v>33.94</v>
      </c>
      <c r="G75" s="27">
        <v>0</v>
      </c>
      <c r="H75" s="8">
        <f t="shared" si="5"/>
        <v>33.94</v>
      </c>
      <c r="I75" s="32" t="s">
        <v>81</v>
      </c>
      <c r="J75" s="49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8"/>
    </row>
    <row r="76" s="6" customFormat="1" ht="40" customHeight="1" spans="1:22">
      <c r="A76" s="7"/>
      <c r="B76" s="25"/>
      <c r="C76" s="26"/>
      <c r="D76" s="7"/>
      <c r="E76" s="26"/>
      <c r="F76" s="61">
        <v>1600</v>
      </c>
      <c r="G76" s="62">
        <v>0</v>
      </c>
      <c r="H76" s="31">
        <f t="shared" si="5"/>
        <v>1600</v>
      </c>
      <c r="I76" s="75" t="s">
        <v>82</v>
      </c>
      <c r="J76" s="49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8"/>
    </row>
    <row r="77" s="6" customFormat="1" customHeight="1" spans="1:22">
      <c r="A77" s="28"/>
      <c r="B77" s="29" t="s">
        <v>83</v>
      </c>
      <c r="C77" s="30">
        <f>SUM(C18)</f>
        <v>20000</v>
      </c>
      <c r="D77" s="30">
        <f>SUM(D18)</f>
        <v>1</v>
      </c>
      <c r="E77" s="30">
        <f>SUM(E18)</f>
        <v>20000</v>
      </c>
      <c r="F77" s="30">
        <f>SUM(F18:F76)</f>
        <v>15971.13</v>
      </c>
      <c r="G77" s="30">
        <f>SUM(G18:G76)</f>
        <v>389.43</v>
      </c>
      <c r="H77" s="30">
        <f>SUM(H18:H76)</f>
        <v>16360.56</v>
      </c>
      <c r="I77" s="51"/>
      <c r="J77" s="49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8"/>
    </row>
    <row r="78" s="5" customFormat="1" customHeight="1" spans="1:22">
      <c r="A78" s="7">
        <v>6</v>
      </c>
      <c r="B78" s="25" t="s">
        <v>84</v>
      </c>
      <c r="C78" s="8">
        <v>0</v>
      </c>
      <c r="D78" s="9">
        <v>0</v>
      </c>
      <c r="E78" s="8">
        <f>C78*D78</f>
        <v>0</v>
      </c>
      <c r="F78" s="8">
        <v>0</v>
      </c>
      <c r="G78" s="8">
        <v>0</v>
      </c>
      <c r="H78" s="8">
        <f>F78+G78</f>
        <v>0</v>
      </c>
      <c r="I78" s="48"/>
      <c r="J78" s="49" t="s">
        <v>85</v>
      </c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2"/>
    </row>
    <row r="79" s="6" customFormat="1" ht="27" customHeight="1" spans="1:22">
      <c r="A79" s="28"/>
      <c r="B79" s="29" t="s">
        <v>86</v>
      </c>
      <c r="C79" s="30">
        <f>SUM(C78)</f>
        <v>0</v>
      </c>
      <c r="D79" s="30">
        <f>SUM(D78)</f>
        <v>0</v>
      </c>
      <c r="E79" s="30">
        <f>SUM(E78)</f>
        <v>0</v>
      </c>
      <c r="F79" s="30">
        <f t="shared" ref="F79:H79" si="6">SUM(F78:F78)</f>
        <v>0</v>
      </c>
      <c r="G79" s="30">
        <f t="shared" si="6"/>
        <v>0</v>
      </c>
      <c r="H79" s="30">
        <f t="shared" si="6"/>
        <v>0</v>
      </c>
      <c r="I79" s="51"/>
      <c r="J79" s="53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8"/>
    </row>
    <row r="80" s="6" customFormat="1" customHeight="1" spans="1:22">
      <c r="A80" s="7">
        <v>7</v>
      </c>
      <c r="B80" s="25" t="s">
        <v>87</v>
      </c>
      <c r="C80" s="8">
        <v>0</v>
      </c>
      <c r="D80" s="9">
        <v>0</v>
      </c>
      <c r="E80" s="8">
        <f>C80*D80</f>
        <v>0</v>
      </c>
      <c r="F80" s="8">
        <v>0</v>
      </c>
      <c r="G80" s="8">
        <v>0</v>
      </c>
      <c r="H80" s="8">
        <f>F80+G80</f>
        <v>0</v>
      </c>
      <c r="I80" s="48"/>
      <c r="J80" s="76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8"/>
    </row>
    <row r="81" s="6" customFormat="1" customHeight="1" spans="1:22">
      <c r="A81" s="28"/>
      <c r="B81" s="29" t="s">
        <v>88</v>
      </c>
      <c r="C81" s="30">
        <f>SUM(C80)</f>
        <v>0</v>
      </c>
      <c r="D81" s="30">
        <f>SUM(D80)</f>
        <v>0</v>
      </c>
      <c r="E81" s="30">
        <f>SUM(E80)</f>
        <v>0</v>
      </c>
      <c r="F81" s="30">
        <f>SUM(F80:F80)</f>
        <v>0</v>
      </c>
      <c r="G81" s="30">
        <f>SUM(G80)</f>
        <v>0</v>
      </c>
      <c r="H81" s="30">
        <f>SUM(H80:H80)</f>
        <v>0</v>
      </c>
      <c r="I81" s="51"/>
      <c r="J81" s="76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8"/>
    </row>
    <row r="82" s="5" customFormat="1" customHeight="1" spans="1:22">
      <c r="A82" s="7">
        <v>8</v>
      </c>
      <c r="B82" s="25" t="s">
        <v>89</v>
      </c>
      <c r="C82" s="8">
        <v>0</v>
      </c>
      <c r="D82" s="9">
        <v>0</v>
      </c>
      <c r="E82" s="8">
        <f>C82*D82</f>
        <v>0</v>
      </c>
      <c r="F82" s="8">
        <v>0</v>
      </c>
      <c r="G82" s="8">
        <v>0</v>
      </c>
      <c r="H82" s="8">
        <f>F82+G82</f>
        <v>0</v>
      </c>
      <c r="I82" s="48"/>
      <c r="J82" s="53" t="s">
        <v>90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2"/>
    </row>
    <row r="83" s="6" customFormat="1" customHeight="1" spans="1:22">
      <c r="A83" s="28"/>
      <c r="B83" s="29" t="s">
        <v>91</v>
      </c>
      <c r="C83" s="30">
        <f>SUM(C82)</f>
        <v>0</v>
      </c>
      <c r="D83" s="30">
        <f>SUM(D82)</f>
        <v>0</v>
      </c>
      <c r="E83" s="30">
        <f>SUM(E82)</f>
        <v>0</v>
      </c>
      <c r="F83" s="30">
        <f t="shared" ref="F83:H83" si="7">SUM(F82:F82)</f>
        <v>0</v>
      </c>
      <c r="G83" s="30">
        <f t="shared" si="7"/>
        <v>0</v>
      </c>
      <c r="H83" s="30">
        <f t="shared" si="7"/>
        <v>0</v>
      </c>
      <c r="I83" s="51"/>
      <c r="J83" s="53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8"/>
    </row>
    <row r="84" s="5" customFormat="1" customHeight="1" spans="1:22">
      <c r="A84" s="7">
        <v>9</v>
      </c>
      <c r="B84" s="25" t="s">
        <v>92</v>
      </c>
      <c r="C84" s="8">
        <v>0</v>
      </c>
      <c r="D84" s="9">
        <v>0</v>
      </c>
      <c r="E84" s="8">
        <f>C84*D84</f>
        <v>0</v>
      </c>
      <c r="F84" s="8">
        <v>0</v>
      </c>
      <c r="G84" s="8">
        <v>0</v>
      </c>
      <c r="H84" s="8">
        <f>F84+G84</f>
        <v>0</v>
      </c>
      <c r="I84" s="48"/>
      <c r="J84" s="49" t="s">
        <v>93</v>
      </c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2"/>
    </row>
    <row r="85" s="6" customFormat="1" customHeight="1" spans="1:22">
      <c r="A85" s="28"/>
      <c r="B85" s="29" t="s">
        <v>94</v>
      </c>
      <c r="C85" s="30">
        <f>SUM(C84)</f>
        <v>0</v>
      </c>
      <c r="D85" s="30">
        <f>SUM(D84)</f>
        <v>0</v>
      </c>
      <c r="E85" s="30">
        <f>SUM(E84)</f>
        <v>0</v>
      </c>
      <c r="F85" s="30">
        <f t="shared" ref="F85:H85" si="8">SUM(F84:F84)</f>
        <v>0</v>
      </c>
      <c r="G85" s="30">
        <f t="shared" si="8"/>
        <v>0</v>
      </c>
      <c r="H85" s="30">
        <f t="shared" si="8"/>
        <v>0</v>
      </c>
      <c r="I85" s="51"/>
      <c r="J85" s="49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8"/>
    </row>
    <row r="86" s="6" customFormat="1" ht="33" customHeight="1" spans="1:22">
      <c r="A86" s="63">
        <v>10</v>
      </c>
      <c r="B86" s="64" t="s">
        <v>95</v>
      </c>
      <c r="C86" s="65">
        <v>0</v>
      </c>
      <c r="D86" s="65">
        <v>0</v>
      </c>
      <c r="E86" s="65">
        <v>0</v>
      </c>
      <c r="F86" s="8"/>
      <c r="G86" s="8">
        <v>0</v>
      </c>
      <c r="H86" s="8">
        <f>F86+G86</f>
        <v>0</v>
      </c>
      <c r="I86" s="77"/>
      <c r="J86" s="49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8"/>
    </row>
    <row r="87" s="6" customFormat="1" ht="33" customHeight="1" spans="1:22">
      <c r="A87" s="63"/>
      <c r="B87" s="64"/>
      <c r="C87" s="65"/>
      <c r="D87" s="65"/>
      <c r="E87" s="65"/>
      <c r="F87" s="8"/>
      <c r="G87" s="8">
        <v>0</v>
      </c>
      <c r="H87" s="8">
        <f>F87+G87</f>
        <v>0</v>
      </c>
      <c r="I87" s="77"/>
      <c r="J87" s="49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8"/>
    </row>
    <row r="88" s="6" customFormat="1" customHeight="1" spans="1:22">
      <c r="A88" s="28"/>
      <c r="B88" s="29" t="s">
        <v>96</v>
      </c>
      <c r="C88" s="30">
        <f>SUM(C86)</f>
        <v>0</v>
      </c>
      <c r="D88" s="30">
        <f>SUM(D86)</f>
        <v>0</v>
      </c>
      <c r="E88" s="30">
        <f>SUM(E86)</f>
        <v>0</v>
      </c>
      <c r="F88" s="30">
        <f>SUM(F86:F87)</f>
        <v>0</v>
      </c>
      <c r="G88" s="30">
        <f>SUM(G86:G87)</f>
        <v>0</v>
      </c>
      <c r="H88" s="30">
        <f>SUM(H86:H87)</f>
        <v>0</v>
      </c>
      <c r="I88" s="51"/>
      <c r="J88" s="76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8"/>
    </row>
    <row r="89" s="5" customFormat="1" customHeight="1" spans="1:22">
      <c r="A89" s="28"/>
      <c r="B89" s="29" t="s">
        <v>97</v>
      </c>
      <c r="C89" s="30">
        <f t="shared" ref="C89:H89" si="9">SUM(C88,C85,C83,C81,C79,C77,C17,C15,C13,C10)</f>
        <v>20000</v>
      </c>
      <c r="D89" s="30">
        <f t="shared" si="9"/>
        <v>1</v>
      </c>
      <c r="E89" s="30">
        <f t="shared" si="9"/>
        <v>20000</v>
      </c>
      <c r="F89" s="30">
        <f t="shared" si="9"/>
        <v>15971.13</v>
      </c>
      <c r="G89" s="30">
        <f t="shared" si="9"/>
        <v>389.43</v>
      </c>
      <c r="H89" s="30">
        <f t="shared" si="9"/>
        <v>16360.56</v>
      </c>
      <c r="I89" s="51"/>
      <c r="J89" s="78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2"/>
    </row>
    <row r="90" s="5" customFormat="1" customHeight="1" spans="1:22">
      <c r="A90" s="13"/>
      <c r="B90" s="11"/>
      <c r="C90" s="14"/>
      <c r="D90" s="15"/>
      <c r="E90" s="15"/>
      <c r="F90" s="15"/>
      <c r="G90" s="15"/>
      <c r="H90" s="15"/>
      <c r="I90" s="13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2"/>
    </row>
    <row r="91" s="5" customFormat="1" customHeight="1" spans="1:22">
      <c r="A91" s="13"/>
      <c r="B91" s="11"/>
      <c r="C91" s="14"/>
      <c r="D91" s="15"/>
      <c r="E91" s="15"/>
      <c r="F91" s="15"/>
      <c r="G91" s="15"/>
      <c r="H91" s="15"/>
      <c r="I91" s="13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2"/>
    </row>
    <row r="92" s="5" customFormat="1" ht="29" customHeight="1" spans="1:22">
      <c r="A92" s="66" t="s">
        <v>98</v>
      </c>
      <c r="B92" s="66"/>
      <c r="C92" s="67" t="s">
        <v>99</v>
      </c>
      <c r="D92" s="67"/>
      <c r="E92" s="67" t="s">
        <v>100</v>
      </c>
      <c r="F92" s="67"/>
      <c r="G92" s="67" t="s">
        <v>101</v>
      </c>
      <c r="H92" s="67"/>
      <c r="I92" s="79" t="s">
        <v>102</v>
      </c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2"/>
    </row>
    <row r="93" s="5" customFormat="1" ht="29" customHeight="1" spans="1:22">
      <c r="A93" s="68">
        <f>E89</f>
        <v>20000</v>
      </c>
      <c r="B93" s="68"/>
      <c r="C93" s="69">
        <f>H89</f>
        <v>16360.56</v>
      </c>
      <c r="D93" s="69"/>
      <c r="E93" s="69">
        <f>F89</f>
        <v>15971.13</v>
      </c>
      <c r="F93" s="69"/>
      <c r="G93" s="69">
        <f>G89</f>
        <v>389.43</v>
      </c>
      <c r="H93" s="69"/>
      <c r="I93" s="80">
        <f>A93-C93</f>
        <v>3639.44</v>
      </c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2"/>
    </row>
    <row r="94" s="5" customFormat="1" customHeight="1" spans="1:22">
      <c r="A94" s="13"/>
      <c r="B94" s="11"/>
      <c r="C94" s="14"/>
      <c r="D94" s="15"/>
      <c r="E94" s="15"/>
      <c r="F94" s="15"/>
      <c r="G94" s="15"/>
      <c r="H94" s="15"/>
      <c r="I94" s="13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2"/>
    </row>
    <row r="95" s="5" customFormat="1" customHeight="1" spans="1:22">
      <c r="A95" s="45" t="s">
        <v>103</v>
      </c>
      <c r="B95" s="50"/>
      <c r="C95" s="70" t="s">
        <v>104</v>
      </c>
      <c r="D95" s="18"/>
      <c r="E95" s="18" t="s">
        <v>105</v>
      </c>
      <c r="F95" s="18"/>
      <c r="G95" s="18" t="s">
        <v>106</v>
      </c>
      <c r="H95" s="18"/>
      <c r="I95" s="45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2"/>
    </row>
    <row r="96" customHeight="1" spans="1:10">
      <c r="A96" s="13"/>
      <c r="B96" s="11"/>
      <c r="C96" s="14"/>
      <c r="D96" s="15"/>
      <c r="E96" s="15"/>
      <c r="F96" s="15"/>
      <c r="G96" s="15"/>
      <c r="H96" s="15"/>
      <c r="I96" s="13"/>
      <c r="J96" s="11"/>
    </row>
    <row r="97" customHeight="1" spans="1:10">
      <c r="A97" s="13"/>
      <c r="B97" s="11"/>
      <c r="C97" s="14"/>
      <c r="D97" s="15"/>
      <c r="E97" s="15"/>
      <c r="F97" s="15"/>
      <c r="G97" s="15"/>
      <c r="H97" s="15"/>
      <c r="I97" s="13"/>
      <c r="J97" s="11"/>
    </row>
    <row r="98" customHeight="1" spans="1:10">
      <c r="A98" s="13"/>
      <c r="B98" s="11"/>
      <c r="C98" s="14"/>
      <c r="D98" s="15"/>
      <c r="E98" s="15"/>
      <c r="F98" s="15"/>
      <c r="G98" s="15"/>
      <c r="H98" s="15"/>
      <c r="I98" s="13"/>
      <c r="J98" s="11"/>
    </row>
    <row r="99" customHeight="1" spans="1:10">
      <c r="A99" s="13"/>
      <c r="B99" s="11"/>
      <c r="C99" s="14"/>
      <c r="D99" s="15"/>
      <c r="E99" s="15"/>
      <c r="F99" s="15"/>
      <c r="G99" s="15"/>
      <c r="H99" s="15"/>
      <c r="I99" s="13"/>
      <c r="J99" s="11"/>
    </row>
    <row r="100" customHeight="1" spans="1:10">
      <c r="A100" s="13"/>
      <c r="B100" s="11"/>
      <c r="C100" s="14"/>
      <c r="D100" s="15"/>
      <c r="E100" s="15"/>
      <c r="F100" s="15"/>
      <c r="G100" s="15"/>
      <c r="H100" s="15"/>
      <c r="I100" s="13"/>
      <c r="J100" s="11"/>
    </row>
    <row r="101" customHeight="1" spans="1:10">
      <c r="A101" s="13"/>
      <c r="B101" s="11"/>
      <c r="C101" s="14"/>
      <c r="D101" s="15"/>
      <c r="E101" s="15"/>
      <c r="F101" s="15"/>
      <c r="G101" s="15"/>
      <c r="H101" s="15"/>
      <c r="I101" s="13"/>
      <c r="J101" s="11"/>
    </row>
    <row r="102" customHeight="1" spans="1:10">
      <c r="A102" s="13"/>
      <c r="B102" s="11"/>
      <c r="C102" s="14"/>
      <c r="D102" s="15"/>
      <c r="E102" s="15"/>
      <c r="F102" s="15"/>
      <c r="G102" s="15"/>
      <c r="H102" s="15"/>
      <c r="I102" s="13"/>
      <c r="J102" s="11"/>
    </row>
    <row r="103" customHeight="1" spans="1:10">
      <c r="A103" s="13"/>
      <c r="B103" s="11"/>
      <c r="C103" s="14"/>
      <c r="D103" s="15"/>
      <c r="E103" s="15"/>
      <c r="F103" s="15"/>
      <c r="G103" s="15"/>
      <c r="H103" s="15"/>
      <c r="I103" s="13"/>
      <c r="J103" s="11"/>
    </row>
    <row r="104" customHeight="1" spans="1:10">
      <c r="A104" s="13"/>
      <c r="B104" s="11"/>
      <c r="C104" s="14"/>
      <c r="D104" s="15"/>
      <c r="E104" s="15"/>
      <c r="F104" s="15"/>
      <c r="G104" s="15"/>
      <c r="H104" s="15"/>
      <c r="I104" s="13"/>
      <c r="J104" s="11"/>
    </row>
    <row r="105" customHeight="1" spans="1:10">
      <c r="A105" s="13"/>
      <c r="B105" s="11"/>
      <c r="C105" s="14"/>
      <c r="D105" s="15"/>
      <c r="E105" s="15"/>
      <c r="F105" s="15"/>
      <c r="G105" s="15"/>
      <c r="H105" s="15"/>
      <c r="I105" s="13"/>
      <c r="J105" s="11"/>
    </row>
    <row r="106" customHeight="1" spans="1:10">
      <c r="A106" s="13"/>
      <c r="B106" s="11"/>
      <c r="C106" s="14"/>
      <c r="D106" s="15"/>
      <c r="E106" s="15"/>
      <c r="F106" s="15"/>
      <c r="G106" s="15"/>
      <c r="H106" s="15"/>
      <c r="I106" s="13"/>
      <c r="J106" s="11"/>
    </row>
    <row r="107" customHeight="1" spans="1:10">
      <c r="A107" s="13"/>
      <c r="B107" s="11"/>
      <c r="C107" s="14"/>
      <c r="D107" s="15"/>
      <c r="E107" s="15"/>
      <c r="F107" s="15"/>
      <c r="G107" s="15"/>
      <c r="H107" s="15"/>
      <c r="I107" s="13"/>
      <c r="J107" s="11"/>
    </row>
    <row r="108" customHeight="1" spans="1:10">
      <c r="A108" s="13"/>
      <c r="B108" s="11"/>
      <c r="C108" s="14"/>
      <c r="D108" s="15"/>
      <c r="E108" s="15"/>
      <c r="F108" s="15"/>
      <c r="G108" s="15"/>
      <c r="H108" s="15"/>
      <c r="I108" s="13"/>
      <c r="J108" s="11"/>
    </row>
    <row r="109" customHeight="1" spans="1:10">
      <c r="A109" s="71"/>
      <c r="B109" s="72"/>
      <c r="C109" s="73"/>
      <c r="D109" s="74"/>
      <c r="E109" s="74"/>
      <c r="F109" s="74"/>
      <c r="G109" s="74"/>
      <c r="H109" s="74"/>
      <c r="I109" s="71"/>
      <c r="J109" s="81"/>
    </row>
  </sheetData>
  <autoFilter xmlns:etc="http://www.wps.cn/officeDocument/2017/etCustomData" ref="C1:I95" etc:filterBottomFollowUsedRange="0">
    <extLst/>
  </autoFilter>
  <mergeCells count="63">
    <mergeCell ref="C2:H2"/>
    <mergeCell ref="C6:E6"/>
    <mergeCell ref="F6:I6"/>
    <mergeCell ref="A92:B92"/>
    <mergeCell ref="C92:D92"/>
    <mergeCell ref="E92:F92"/>
    <mergeCell ref="G92:H92"/>
    <mergeCell ref="A93:B93"/>
    <mergeCell ref="C93:D93"/>
    <mergeCell ref="E93:F93"/>
    <mergeCell ref="G93:H93"/>
    <mergeCell ref="A6:A7"/>
    <mergeCell ref="A8:A9"/>
    <mergeCell ref="A11:A12"/>
    <mergeCell ref="A18:A76"/>
    <mergeCell ref="A86:A87"/>
    <mergeCell ref="B6:B7"/>
    <mergeCell ref="B8:B9"/>
    <mergeCell ref="B11:B12"/>
    <mergeCell ref="B18:B76"/>
    <mergeCell ref="B86:B87"/>
    <mergeCell ref="C8:C9"/>
    <mergeCell ref="C11:C12"/>
    <mergeCell ref="C18:C76"/>
    <mergeCell ref="C86:C87"/>
    <mergeCell ref="D8:D9"/>
    <mergeCell ref="D11:D12"/>
    <mergeCell ref="D18:D76"/>
    <mergeCell ref="D86:D87"/>
    <mergeCell ref="E8:E9"/>
    <mergeCell ref="E11:E12"/>
    <mergeCell ref="E18:E76"/>
    <mergeCell ref="E86:E87"/>
    <mergeCell ref="F29:F30"/>
    <mergeCell ref="F31:F32"/>
    <mergeCell ref="F39:F40"/>
    <mergeCell ref="F47:F48"/>
    <mergeCell ref="F55:F56"/>
    <mergeCell ref="F60:F61"/>
    <mergeCell ref="G29:G30"/>
    <mergeCell ref="G31:G32"/>
    <mergeCell ref="G39:G40"/>
    <mergeCell ref="G47:G48"/>
    <mergeCell ref="G55:G56"/>
    <mergeCell ref="G60:G61"/>
    <mergeCell ref="H29:H30"/>
    <mergeCell ref="H31:H32"/>
    <mergeCell ref="H39:H40"/>
    <mergeCell ref="H47:H48"/>
    <mergeCell ref="H55:H56"/>
    <mergeCell ref="H60:H61"/>
    <mergeCell ref="J4:J5"/>
    <mergeCell ref="J6:J7"/>
    <mergeCell ref="J8:J10"/>
    <mergeCell ref="J11:J13"/>
    <mergeCell ref="J14:J15"/>
    <mergeCell ref="J16:J17"/>
    <mergeCell ref="J18:J77"/>
    <mergeCell ref="J78:J79"/>
    <mergeCell ref="J80:J81"/>
    <mergeCell ref="J82:J83"/>
    <mergeCell ref="J84:J85"/>
    <mergeCell ref="H4:I5"/>
  </mergeCells>
  <pageMargins left="0.75" right="0.75" top="1" bottom="1" header="0.5" footer="0.5"/>
  <pageSetup paperSize="9" scale="42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27" sqref="R227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30" sqref="S30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zoomScale="80" zoomScaleNormal="80" topLeftCell="A19" workbookViewId="0">
      <selection activeCell="M26" sqref="M26"/>
    </sheetView>
  </sheetViews>
  <sheetFormatPr defaultColWidth="8.88888888888889" defaultRowHeight="21" customHeight="1" outlineLevelCol="4"/>
  <cols>
    <col min="1" max="1" width="8.88888888888889" style="1"/>
    <col min="2" max="2" width="33.7777777777778" style="1" customWidth="1"/>
    <col min="3" max="3" width="17.7777777777778" style="1" customWidth="1"/>
    <col min="4" max="16384" width="8.88888888888889" style="1"/>
  </cols>
  <sheetData>
    <row r="1" ht="34" customHeight="1" spans="1:3">
      <c r="A1" s="2" t="s">
        <v>2</v>
      </c>
      <c r="B1" s="2" t="s">
        <v>3</v>
      </c>
      <c r="C1" s="2" t="s">
        <v>7</v>
      </c>
    </row>
    <row r="2" customHeight="1" spans="1:3">
      <c r="A2" s="3">
        <v>1</v>
      </c>
      <c r="B2" s="3" t="s">
        <v>107</v>
      </c>
      <c r="C2" s="3">
        <v>37.1</v>
      </c>
    </row>
    <row r="3" customHeight="1" spans="1:3">
      <c r="A3" s="3">
        <v>2</v>
      </c>
      <c r="B3" s="3" t="s">
        <v>108</v>
      </c>
      <c r="C3" s="3">
        <v>22.8</v>
      </c>
    </row>
    <row r="4" customHeight="1" spans="1:3">
      <c r="A4" s="3"/>
      <c r="B4" s="3"/>
      <c r="C4" s="3">
        <v>35.2</v>
      </c>
    </row>
    <row r="5" customHeight="1" spans="1:3">
      <c r="A5" s="3"/>
      <c r="B5" s="3" t="s">
        <v>109</v>
      </c>
      <c r="C5" s="3">
        <v>55</v>
      </c>
    </row>
    <row r="6" customHeight="1" spans="1:3">
      <c r="A6" s="3"/>
      <c r="B6" s="3" t="s">
        <v>110</v>
      </c>
      <c r="C6" s="3">
        <v>35.4</v>
      </c>
    </row>
    <row r="7" customHeight="1" spans="1:3">
      <c r="A7" s="3"/>
      <c r="B7" s="3"/>
      <c r="C7" s="3"/>
    </row>
    <row r="8" customHeight="1" spans="1:3">
      <c r="A8" s="3"/>
      <c r="B8" s="3"/>
      <c r="C8" s="3"/>
    </row>
    <row r="9" customHeight="1" spans="1:3">
      <c r="A9" s="3"/>
      <c r="B9" s="3"/>
      <c r="C9" s="3"/>
    </row>
    <row r="10" customHeight="1" spans="1:3">
      <c r="A10" s="3"/>
      <c r="B10" s="3"/>
      <c r="C10" s="3"/>
    </row>
    <row r="11" customHeight="1" spans="1:3">
      <c r="A11" s="3"/>
      <c r="B11" s="3"/>
      <c r="C11" s="3"/>
    </row>
    <row r="24" customHeight="1" spans="1:1">
      <c r="A24" s="4"/>
    </row>
    <row r="33" customHeight="1" spans="5:5">
      <c r="E33" s="4"/>
    </row>
    <row r="37" customHeight="1" spans="2:2">
      <c r="B37" s="4"/>
    </row>
    <row r="49" customHeight="1" spans="3:3">
      <c r="C49" s="4"/>
    </row>
    <row r="90" customHeight="1" spans="2:3">
      <c r="B90" s="4"/>
      <c r="C90" s="4"/>
    </row>
  </sheetData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9:J31"/>
  <sheetViews>
    <sheetView workbookViewId="0">
      <selection activeCell="Q15" sqref="Q15"/>
    </sheetView>
  </sheetViews>
  <sheetFormatPr defaultColWidth="8.88888888888889" defaultRowHeight="14.4"/>
  <sheetData>
    <row r="9" spans="10:10">
      <c r="J9" t="s">
        <v>111</v>
      </c>
    </row>
    <row r="14" spans="3:3">
      <c r="C14" t="s">
        <v>112</v>
      </c>
    </row>
    <row r="24" spans="3:3">
      <c r="C24" t="s">
        <v>113</v>
      </c>
    </row>
    <row r="31" spans="10:10">
      <c r="J31" t="s">
        <v>114</v>
      </c>
    </row>
  </sheetData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7"/>
  <sheetViews>
    <sheetView workbookViewId="0">
      <selection activeCell="R20" sqref="R20"/>
    </sheetView>
  </sheetViews>
  <sheetFormatPr defaultColWidth="8.88888888888889" defaultRowHeight="14.4" outlineLevelCol="1"/>
  <sheetData>
    <row r="27" spans="2:2">
      <c r="B27" t="s">
        <v>115</v>
      </c>
    </row>
  </sheetData>
  <pageMargins left="0.75" right="0.75" top="1" bottom="1" header="0.5" footer="0.5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N12" sqref="N12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1:B26"/>
  <sheetViews>
    <sheetView workbookViewId="0">
      <selection activeCell="M23" sqref="M23"/>
    </sheetView>
  </sheetViews>
  <sheetFormatPr defaultColWidth="8.88888888888889" defaultRowHeight="14.4" outlineLevelCol="1"/>
  <sheetData>
    <row r="11" spans="1:1">
      <c r="A11" t="s">
        <v>116</v>
      </c>
    </row>
    <row r="26" spans="2:2">
      <c r="B26" t="s">
        <v>82</v>
      </c>
    </row>
  </sheetData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Sheet1</vt:lpstr>
      <vt:lpstr>Sheet3</vt:lpstr>
      <vt:lpstr>Sheet4</vt:lpstr>
      <vt:lpstr>Sheet2</vt:lpstr>
      <vt:lpstr>Sheet5</vt:lpstr>
      <vt:lpstr>Sheet6</vt:lpstr>
      <vt:lpstr>Sheet7</vt:lpstr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Tsuki_</cp:lastModifiedBy>
  <dcterms:created xsi:type="dcterms:W3CDTF">2024-03-19T10:31:00Z</dcterms:created>
  <dcterms:modified xsi:type="dcterms:W3CDTF">2025-03-13T04:02:48Z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3000F18D40B04466A99DE6462BABE066_13</vt:lpwstr>
  </property>
  <property fmtid="{D5CDD505-2E9C-101B-9397-08002B2CF9AE}" pid="3" name="KSOProductBuildVer">
    <vt:lpwstr>2052-12.1.0.20305</vt:lpwstr>
  </property>
</Properties>
</file>