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mo/Desktop/"/>
    </mc:Choice>
  </mc:AlternateContent>
  <xr:revisionPtr revIDLastSave="0" documentId="8_{6C34B0C5-7B58-764A-9EE3-9332337DABC1}" xr6:coauthVersionLast="47" xr6:coauthVersionMax="47" xr10:uidLastSave="{00000000-0000-0000-0000-000000000000}"/>
  <bookViews>
    <workbookView xWindow="0" yWindow="700" windowWidth="28800" windowHeight="15620" xr2:uid="{BDBCF8D3-3498-4F47-A778-6C6A4C3BD509}"/>
  </bookViews>
  <sheets>
    <sheet name="总费用" sheetId="1" r:id="rId1"/>
    <sheet name="公务部分" sheetId="7" r:id="rId2"/>
    <sheet name="嘉宾收费明细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N8" i="1"/>
  <c r="N6" i="1"/>
  <c r="N4" i="1"/>
  <c r="H11" i="7"/>
  <c r="H10" i="7"/>
  <c r="E41" i="1"/>
  <c r="E15" i="7" l="1"/>
  <c r="H15" i="7" s="1"/>
  <c r="E27" i="7"/>
  <c r="H27" i="7" s="1"/>
  <c r="E49" i="1"/>
  <c r="H49" i="1" s="1"/>
  <c r="O49" i="1" s="1"/>
  <c r="E37" i="1"/>
  <c r="H37" i="1" s="1"/>
  <c r="O37" i="1" s="1"/>
  <c r="H5" i="7"/>
  <c r="H27" i="1"/>
  <c r="O27" i="1" s="1"/>
  <c r="H7" i="7"/>
  <c r="H29" i="1"/>
  <c r="O29" i="1" s="1"/>
  <c r="E37" i="7"/>
  <c r="H37" i="7" s="1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H29" i="7" s="1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7" i="7"/>
  <c r="H17" i="7" s="1"/>
  <c r="E16" i="7"/>
  <c r="H16" i="7" s="1"/>
  <c r="E14" i="7"/>
  <c r="H14" i="7" s="1"/>
  <c r="E13" i="7"/>
  <c r="H13" i="7" s="1"/>
  <c r="E12" i="7"/>
  <c r="H12" i="7" s="1"/>
  <c r="H9" i="7"/>
  <c r="H8" i="7"/>
  <c r="H4" i="7"/>
  <c r="H3" i="7"/>
  <c r="H25" i="1"/>
  <c r="O25" i="1" s="1"/>
  <c r="E9" i="1"/>
  <c r="M8" i="1"/>
  <c r="H6" i="1"/>
  <c r="J6" i="1" s="1"/>
  <c r="E6" i="1"/>
  <c r="E7" i="1"/>
  <c r="H28" i="1"/>
  <c r="E16" i="1"/>
  <c r="H16" i="1" s="1"/>
  <c r="E50" i="1"/>
  <c r="H50" i="1" s="1"/>
  <c r="O50" i="1" s="1"/>
  <c r="E56" i="1"/>
  <c r="H56" i="1" s="1"/>
  <c r="O56" i="1" s="1"/>
  <c r="E43" i="1"/>
  <c r="H43" i="1" s="1"/>
  <c r="O43" i="1" s="1"/>
  <c r="E20" i="1"/>
  <c r="H20" i="1" s="1"/>
  <c r="J20" i="1" s="1"/>
  <c r="N20" i="1" s="1"/>
  <c r="H30" i="1"/>
  <c r="O30" i="1" s="1"/>
  <c r="H31" i="1"/>
  <c r="O31" i="1" s="1"/>
  <c r="E21" i="1"/>
  <c r="H21" i="1" s="1"/>
  <c r="H33" i="1"/>
  <c r="O33" i="1" s="1"/>
  <c r="H26" i="1"/>
  <c r="H32" i="1"/>
  <c r="O32" i="1" s="1"/>
  <c r="H23" i="1"/>
  <c r="O23" i="1" s="1"/>
  <c r="H24" i="1"/>
  <c r="H8" i="1"/>
  <c r="J8" i="1" s="1"/>
  <c r="E19" i="1"/>
  <c r="H19" i="1" s="1"/>
  <c r="J19" i="1" s="1"/>
  <c r="E12" i="1"/>
  <c r="H12" i="1" s="1"/>
  <c r="E13" i="1"/>
  <c r="H13" i="1" s="1"/>
  <c r="E59" i="1"/>
  <c r="H59" i="1" s="1"/>
  <c r="O59" i="1" s="1"/>
  <c r="E58" i="1"/>
  <c r="H58" i="1" s="1"/>
  <c r="O58" i="1" s="1"/>
  <c r="E57" i="1"/>
  <c r="H57" i="1" s="1"/>
  <c r="O57" i="1" s="1"/>
  <c r="E55" i="1"/>
  <c r="H55" i="1" s="1"/>
  <c r="O55" i="1" s="1"/>
  <c r="E54" i="1"/>
  <c r="H54" i="1" s="1"/>
  <c r="O54" i="1" s="1"/>
  <c r="E53" i="1"/>
  <c r="H53" i="1" s="1"/>
  <c r="O53" i="1" s="1"/>
  <c r="E52" i="1"/>
  <c r="H52" i="1" s="1"/>
  <c r="O52" i="1" s="1"/>
  <c r="E51" i="1"/>
  <c r="H51" i="1" s="1"/>
  <c r="O51" i="1" s="1"/>
  <c r="E48" i="1"/>
  <c r="H48" i="1" s="1"/>
  <c r="O48" i="1" s="1"/>
  <c r="E47" i="1"/>
  <c r="H47" i="1" s="1"/>
  <c r="O47" i="1" s="1"/>
  <c r="E46" i="1"/>
  <c r="H46" i="1" s="1"/>
  <c r="O46" i="1" s="1"/>
  <c r="E18" i="1"/>
  <c r="H18" i="1" s="1"/>
  <c r="E14" i="1"/>
  <c r="H14" i="1" s="1"/>
  <c r="E15" i="1"/>
  <c r="H15" i="1" s="1"/>
  <c r="E17" i="1"/>
  <c r="H17" i="1" s="1"/>
  <c r="E11" i="1"/>
  <c r="H11" i="1" s="1"/>
  <c r="E45" i="1"/>
  <c r="H45" i="1" s="1"/>
  <c r="O45" i="1" s="1"/>
  <c r="E44" i="1"/>
  <c r="H44" i="1" s="1"/>
  <c r="O44" i="1" s="1"/>
  <c r="E42" i="1"/>
  <c r="H42" i="1" s="1"/>
  <c r="O42" i="1" s="1"/>
  <c r="H41" i="1"/>
  <c r="O41" i="1" s="1"/>
  <c r="E40" i="1"/>
  <c r="H40" i="1" s="1"/>
  <c r="O40" i="1" s="1"/>
  <c r="E39" i="1"/>
  <c r="H39" i="1" s="1"/>
  <c r="O39" i="1" s="1"/>
  <c r="E36" i="1"/>
  <c r="H36" i="1" s="1"/>
  <c r="O36" i="1" s="1"/>
  <c r="E38" i="1"/>
  <c r="H38" i="1" s="1"/>
  <c r="O38" i="1" s="1"/>
  <c r="E35" i="1"/>
  <c r="H35" i="1" s="1"/>
  <c r="O35" i="1" s="1"/>
  <c r="E5" i="1"/>
  <c r="N5" i="1" s="1"/>
  <c r="E10" i="1"/>
  <c r="E22" i="1"/>
  <c r="H22" i="1" s="1"/>
  <c r="J22" i="1" s="1"/>
  <c r="E34" i="1"/>
  <c r="H34" i="1" s="1"/>
  <c r="M19" i="1" l="1"/>
  <c r="N19" i="1"/>
  <c r="K22" i="1"/>
  <c r="N22" i="1"/>
  <c r="J21" i="1"/>
  <c r="J14" i="1"/>
  <c r="K14" i="1" s="1"/>
  <c r="M9" i="1"/>
  <c r="J9" i="1"/>
  <c r="H10" i="1"/>
  <c r="J10" i="1"/>
  <c r="H7" i="1"/>
  <c r="J7" i="1" s="1"/>
  <c r="H9" i="1"/>
  <c r="O34" i="1"/>
  <c r="O60" i="1" s="1"/>
  <c r="O61" i="1" s="1"/>
  <c r="H38" i="7"/>
  <c r="H39" i="7" s="1"/>
  <c r="M12" i="1"/>
  <c r="M13" i="1"/>
  <c r="K20" i="1"/>
  <c r="M10" i="1"/>
  <c r="M11" i="1"/>
  <c r="K19" i="1"/>
  <c r="J26" i="1"/>
  <c r="K8" i="1"/>
  <c r="J28" i="1"/>
  <c r="J12" i="1"/>
  <c r="J11" i="1"/>
  <c r="J13" i="1"/>
  <c r="M7" i="1" l="1"/>
  <c r="K7" i="1"/>
  <c r="N7" i="1"/>
  <c r="K12" i="1"/>
  <c r="N12" i="1"/>
  <c r="K9" i="1"/>
  <c r="N9" i="1"/>
  <c r="K28" i="1"/>
  <c r="N28" i="1"/>
  <c r="K13" i="1"/>
  <c r="N13" i="1"/>
  <c r="K10" i="1"/>
  <c r="N10" i="1"/>
  <c r="M14" i="1"/>
  <c r="N14" i="1"/>
  <c r="K11" i="1"/>
  <c r="N11" i="1"/>
  <c r="K26" i="1"/>
  <c r="N26" i="1"/>
  <c r="K21" i="1"/>
  <c r="N21" i="1"/>
  <c r="H60" i="1"/>
  <c r="H61" i="1" s="1"/>
  <c r="H62" i="1" s="1"/>
  <c r="O62" i="1"/>
  <c r="O63" i="1" s="1"/>
  <c r="M60" i="1"/>
  <c r="K60" i="1" l="1"/>
  <c r="K61" i="1" s="1"/>
  <c r="N60" i="1"/>
  <c r="H40" i="7"/>
  <c r="H41" i="7" s="1"/>
  <c r="M63" i="1"/>
  <c r="H63" i="1"/>
  <c r="N61" i="1" l="1"/>
  <c r="N62" i="1" s="1"/>
  <c r="K63" i="1"/>
  <c r="N63" i="1" l="1"/>
</calcChain>
</file>

<file path=xl/sharedStrings.xml><?xml version="1.0" encoding="utf-8"?>
<sst xmlns="http://schemas.openxmlformats.org/spreadsheetml/2006/main" count="209" uniqueCount="123">
  <si>
    <t>项目</t>
    <phoneticPr fontId="1" type="noConversion"/>
  </si>
  <si>
    <t>内容</t>
    <phoneticPr fontId="1" type="noConversion"/>
  </si>
  <si>
    <t>天数</t>
    <phoneticPr fontId="1" type="noConversion"/>
  </si>
  <si>
    <t>数量</t>
    <phoneticPr fontId="1" type="noConversion"/>
  </si>
  <si>
    <t>合计</t>
    <phoneticPr fontId="1" type="noConversion"/>
  </si>
  <si>
    <t>备注</t>
    <phoneticPr fontId="1" type="noConversion"/>
  </si>
  <si>
    <t>机票</t>
    <phoneticPr fontId="1" type="noConversion"/>
  </si>
  <si>
    <t>布宜诺斯-圣地亚哥</t>
    <phoneticPr fontId="1" type="noConversion"/>
  </si>
  <si>
    <t>酒店</t>
    <phoneticPr fontId="1" type="noConversion"/>
  </si>
  <si>
    <t>住宿（圣地亚哥）</t>
    <phoneticPr fontId="1" type="noConversion"/>
  </si>
  <si>
    <t>北京-布宜诺斯艾利斯               圣地亚哥-北京</t>
    <phoneticPr fontId="1" type="noConversion"/>
  </si>
  <si>
    <t>餐饮</t>
    <phoneticPr fontId="1" type="noConversion"/>
  </si>
  <si>
    <t>用车</t>
    <phoneticPr fontId="1" type="noConversion"/>
  </si>
  <si>
    <t>水</t>
    <phoneticPr fontId="1" type="noConversion"/>
  </si>
  <si>
    <t>全程用水</t>
    <phoneticPr fontId="1" type="noConversion"/>
  </si>
  <si>
    <t>保险</t>
    <phoneticPr fontId="1" type="noConversion"/>
  </si>
  <si>
    <t>国际旅行险</t>
    <phoneticPr fontId="1" type="noConversion"/>
  </si>
  <si>
    <t>单价（人民币）</t>
    <phoneticPr fontId="1" type="noConversion"/>
  </si>
  <si>
    <t>单价（美金）</t>
    <phoneticPr fontId="1" type="noConversion"/>
  </si>
  <si>
    <t>美金换算人民币</t>
    <phoneticPr fontId="1" type="noConversion"/>
  </si>
  <si>
    <t>超时费</t>
    <phoneticPr fontId="1" type="noConversion"/>
  </si>
  <si>
    <t>领队费</t>
    <phoneticPr fontId="1" type="noConversion"/>
  </si>
  <si>
    <t>以上合计</t>
    <phoneticPr fontId="1" type="noConversion"/>
  </si>
  <si>
    <t>服务费</t>
    <phoneticPr fontId="1" type="noConversion"/>
  </si>
  <si>
    <t>总计</t>
    <phoneticPr fontId="1" type="noConversion"/>
  </si>
  <si>
    <t>税费</t>
    <phoneticPr fontId="1" type="noConversion"/>
  </si>
  <si>
    <t>地陪</t>
    <phoneticPr fontId="1" type="noConversion"/>
  </si>
  <si>
    <t>住宿（布市标准间）</t>
    <phoneticPr fontId="1" type="noConversion"/>
  </si>
  <si>
    <t>同声传译设备</t>
    <phoneticPr fontId="1" type="noConversion"/>
  </si>
  <si>
    <t>音响设备</t>
    <phoneticPr fontId="1" type="noConversion"/>
  </si>
  <si>
    <t>屏幕&amp;链接设备</t>
    <phoneticPr fontId="1" type="noConversion"/>
  </si>
  <si>
    <t>运输及安装拆卸&amp;技术</t>
    <phoneticPr fontId="1" type="noConversion"/>
  </si>
  <si>
    <t>同传人员</t>
    <phoneticPr fontId="1" type="noConversion"/>
  </si>
  <si>
    <t>茶歇</t>
    <phoneticPr fontId="1" type="noConversion"/>
  </si>
  <si>
    <t>布市会场</t>
    <phoneticPr fontId="1" type="noConversion"/>
  </si>
  <si>
    <t>圣地亚哥会场</t>
    <phoneticPr fontId="1" type="noConversion"/>
  </si>
  <si>
    <t>场地费6日（5小时）</t>
    <phoneticPr fontId="1" type="noConversion"/>
  </si>
  <si>
    <t>场地费5日（全天）</t>
    <phoneticPr fontId="1" type="noConversion"/>
  </si>
  <si>
    <t>休息室</t>
    <phoneticPr fontId="1" type="noConversion"/>
  </si>
  <si>
    <t>含：100幅同传接听耳机，同传间搭建等</t>
    <phoneticPr fontId="1" type="noConversion"/>
  </si>
  <si>
    <t>按照9：00-11：00报价 提前半小时进场测试</t>
  </si>
  <si>
    <t>按照11：00-13：00报价提前半小时到位</t>
    <phoneticPr fontId="1" type="noConversion"/>
  </si>
  <si>
    <t>普通翻译</t>
    <phoneticPr fontId="1" type="noConversion"/>
  </si>
  <si>
    <t>布市大巴车</t>
    <phoneticPr fontId="1" type="noConversion"/>
  </si>
  <si>
    <t>圣地亚哥大巴车</t>
    <phoneticPr fontId="1" type="noConversion"/>
  </si>
  <si>
    <t>待定</t>
    <phoneticPr fontId="1" type="noConversion"/>
  </si>
  <si>
    <t>同传差旅</t>
    <phoneticPr fontId="1" type="noConversion"/>
  </si>
  <si>
    <t>特色餐</t>
    <phoneticPr fontId="1" type="noConversion"/>
  </si>
  <si>
    <t>西餐</t>
    <phoneticPr fontId="1" type="noConversion"/>
  </si>
  <si>
    <t>背景板</t>
    <phoneticPr fontId="1" type="noConversion"/>
  </si>
  <si>
    <t>会议手册</t>
    <phoneticPr fontId="1" type="noConversion"/>
  </si>
  <si>
    <t>司机导游小费</t>
    <phoneticPr fontId="1" type="noConversion"/>
  </si>
  <si>
    <t>按每人每天3瓶</t>
    <phoneticPr fontId="1" type="noConversion"/>
  </si>
  <si>
    <t>会议物料</t>
    <phoneticPr fontId="1" type="noConversion"/>
  </si>
  <si>
    <t>包含舞台搭建</t>
    <phoneticPr fontId="1" type="noConversion"/>
  </si>
  <si>
    <t>邀请函</t>
    <phoneticPr fontId="1" type="noConversion"/>
  </si>
  <si>
    <t>导游</t>
    <phoneticPr fontId="1" type="noConversion"/>
  </si>
  <si>
    <t>中西语</t>
    <phoneticPr fontId="1" type="noConversion"/>
  </si>
  <si>
    <t>翻译</t>
    <phoneticPr fontId="1" type="noConversion"/>
  </si>
  <si>
    <t>设计&amp;美化</t>
    <phoneticPr fontId="1" type="noConversion"/>
  </si>
  <si>
    <t>经济舱</t>
    <phoneticPr fontId="1" type="noConversion"/>
  </si>
  <si>
    <t>公务舱</t>
    <phoneticPr fontId="1" type="noConversion"/>
  </si>
  <si>
    <t>SKYLINE H2508    EZE-SCL  18:55/20:15，含两件行李</t>
    <phoneticPr fontId="1" type="noConversion"/>
  </si>
  <si>
    <t>LED 大屏幕 7 x 3 m</t>
    <phoneticPr fontId="1" type="noConversion"/>
  </si>
  <si>
    <t>备品</t>
    <phoneticPr fontId="1" type="noConversion"/>
  </si>
  <si>
    <t>预估</t>
    <phoneticPr fontId="1" type="noConversion"/>
  </si>
  <si>
    <t>人民币</t>
    <phoneticPr fontId="1" type="noConversion"/>
  </si>
  <si>
    <t>摄影摄像</t>
    <phoneticPr fontId="1" type="noConversion"/>
  </si>
  <si>
    <t>专线网络</t>
    <phoneticPr fontId="1" type="noConversion"/>
  </si>
  <si>
    <t>场地费8日（全天）</t>
    <phoneticPr fontId="1" type="noConversion"/>
  </si>
  <si>
    <t>场地费7日（半天）</t>
    <phoneticPr fontId="1" type="noConversion"/>
  </si>
  <si>
    <t>圣地亚哥小轿车全天</t>
    <phoneticPr fontId="1" type="noConversion"/>
  </si>
  <si>
    <t>布市小轿车全天</t>
    <phoneticPr fontId="1" type="noConversion"/>
  </si>
  <si>
    <t>签证费</t>
    <phoneticPr fontId="1" type="noConversion"/>
  </si>
  <si>
    <t>超重费预估</t>
    <phoneticPr fontId="1" type="noConversion"/>
  </si>
  <si>
    <t>酒店待定</t>
    <phoneticPr fontId="1" type="noConversion"/>
  </si>
  <si>
    <t>企业分摊</t>
    <phoneticPr fontId="1" type="noConversion"/>
  </si>
  <si>
    <t>分摊内容</t>
    <phoneticPr fontId="1" type="noConversion"/>
  </si>
  <si>
    <t>16人分摊</t>
    <phoneticPr fontId="1" type="noConversion"/>
  </si>
  <si>
    <t>签证</t>
    <phoneticPr fontId="1" type="noConversion"/>
  </si>
  <si>
    <t>两国签证</t>
    <phoneticPr fontId="1" type="noConversion"/>
  </si>
  <si>
    <t>企业分摊合计</t>
    <phoneticPr fontId="1" type="noConversion"/>
  </si>
  <si>
    <t xml:space="preserve"> </t>
    <phoneticPr fontId="1" type="noConversion"/>
  </si>
  <si>
    <t>公务承担</t>
    <phoneticPr fontId="1" type="noConversion"/>
  </si>
  <si>
    <t>易拉宝企业传播</t>
    <phoneticPr fontId="1" type="noConversion"/>
  </si>
  <si>
    <t>指示易拉宝</t>
    <phoneticPr fontId="1" type="noConversion"/>
  </si>
  <si>
    <t>1个人两国签证</t>
    <phoneticPr fontId="1" type="noConversion"/>
  </si>
  <si>
    <t>公务费用</t>
    <phoneticPr fontId="1" type="noConversion"/>
  </si>
  <si>
    <t>企业分摊后剩余部分，如有</t>
    <phoneticPr fontId="1" type="noConversion"/>
  </si>
  <si>
    <t>姓名</t>
    <phoneticPr fontId="1" type="noConversion"/>
  </si>
  <si>
    <t>阿根廷签证</t>
    <phoneticPr fontId="1" type="noConversion"/>
  </si>
  <si>
    <t>智利签证</t>
    <phoneticPr fontId="1" type="noConversion"/>
  </si>
  <si>
    <t>机票费</t>
    <phoneticPr fontId="1" type="noConversion"/>
  </si>
  <si>
    <t>餐费</t>
    <phoneticPr fontId="1" type="noConversion"/>
  </si>
  <si>
    <t>保险费</t>
    <phoneticPr fontId="1" type="noConversion"/>
  </si>
  <si>
    <t>车费</t>
    <phoneticPr fontId="1" type="noConversion"/>
  </si>
  <si>
    <t>游览费</t>
    <phoneticPr fontId="1" type="noConversion"/>
  </si>
  <si>
    <t>国际快递费预估</t>
    <phoneticPr fontId="1" type="noConversion"/>
  </si>
  <si>
    <t>桌卡</t>
    <phoneticPr fontId="1" type="noConversion"/>
  </si>
  <si>
    <t>推介会&amp;洽谈</t>
    <phoneticPr fontId="1" type="noConversion"/>
  </si>
  <si>
    <t>热水壶 牙刷 水果 点心 转换插头 常用药品 榨菜等</t>
    <phoneticPr fontId="1" type="noConversion"/>
  </si>
  <si>
    <t>会务费</t>
    <phoneticPr fontId="1" type="noConversion"/>
  </si>
  <si>
    <t>接待费</t>
    <phoneticPr fontId="1" type="noConversion"/>
  </si>
  <si>
    <t>1个人</t>
    <phoneticPr fontId="1" type="noConversion"/>
  </si>
  <si>
    <t>标准餐</t>
    <phoneticPr fontId="1" type="noConversion"/>
  </si>
  <si>
    <t>税费待定</t>
    <phoneticPr fontId="1" type="noConversion"/>
  </si>
  <si>
    <t>布市会场（皇宫酒店）</t>
    <phoneticPr fontId="1" type="noConversion"/>
  </si>
  <si>
    <t xml:space="preserve"> SALÓN EMBAJADOR  08:00-13:00</t>
    <phoneticPr fontId="1" type="noConversion"/>
  </si>
  <si>
    <t>含税，278平方米，SALÓN VERSAILLES</t>
    <phoneticPr fontId="1" type="noConversion"/>
  </si>
  <si>
    <t>拉美项目报价</t>
    <phoneticPr fontId="1" type="noConversion"/>
  </si>
  <si>
    <t>4人费用</t>
    <phoneticPr fontId="1" type="noConversion"/>
  </si>
  <si>
    <t>含踩点&amp;全程</t>
    <phoneticPr fontId="1" type="noConversion"/>
  </si>
  <si>
    <t>全程陪同</t>
    <phoneticPr fontId="1" type="noConversion"/>
  </si>
  <si>
    <t xml:space="preserve"> 含麦克风: 2 手持式 + 1 讲台固定式</t>
    <phoneticPr fontId="1" type="noConversion"/>
  </si>
  <si>
    <t>为待定项目</t>
    <phoneticPr fontId="1" type="noConversion"/>
  </si>
  <si>
    <t xml:space="preserve"> 含麦克风: 2 手持式 + 1 讲台固定式 </t>
    <phoneticPr fontId="1" type="noConversion"/>
  </si>
  <si>
    <t>4人员费用</t>
    <phoneticPr fontId="1" type="noConversion"/>
  </si>
  <si>
    <t>20人分摊</t>
    <phoneticPr fontId="1" type="noConversion"/>
  </si>
  <si>
    <t>20人分摊全部车费</t>
    <phoneticPr fontId="1" type="noConversion"/>
  </si>
  <si>
    <t>因私护照</t>
    <phoneticPr fontId="1" type="noConversion"/>
  </si>
  <si>
    <t>因私费用含机票</t>
    <phoneticPr fontId="1" type="noConversion"/>
  </si>
  <si>
    <t>公务护照食宿杂</t>
    <phoneticPr fontId="1" type="noConversion"/>
  </si>
  <si>
    <t>20人均摊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</si>
</sst>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4"/>
      <charset val="134"/>
      <scheme val="minor"/>
    </font>
    <font>
      <sz val="16"/>
      <color theme="1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b/>
      <sz val="22"/>
      <color theme="1"/>
      <name val="等线"/>
      <family val="4"/>
      <charset val="134"/>
      <scheme val="minor"/>
    </font>
    <font>
      <b/>
      <sz val="12"/>
      <color theme="1"/>
      <name val="等线"/>
      <family val="4"/>
      <charset val="134"/>
      <scheme val="minor"/>
    </font>
    <font>
      <sz val="16"/>
      <color rgb="FFFF0000"/>
      <name val="等线"/>
      <family val="4"/>
      <charset val="134"/>
      <scheme val="minor"/>
    </font>
    <font>
      <sz val="16"/>
      <name val="等线"/>
      <family val="4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C49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C49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A478-22E1-6146-8E5C-AFD11430F318}">
  <dimension ref="A1:O71"/>
  <sheetViews>
    <sheetView tabSelected="1" topLeftCell="A57" zoomScale="69" zoomScaleNormal="80" workbookViewId="0">
      <selection activeCell="M8" sqref="M8"/>
    </sheetView>
  </sheetViews>
  <sheetFormatPr baseColWidth="10" defaultRowHeight="16"/>
  <cols>
    <col min="1" max="1" width="22" style="1" customWidth="1"/>
    <col min="2" max="2" width="30.1640625" style="1" customWidth="1"/>
    <col min="3" max="5" width="22" style="1" customWidth="1"/>
    <col min="6" max="7" width="14.33203125" style="1" customWidth="1"/>
    <col min="8" max="8" width="22" style="1" customWidth="1"/>
    <col min="9" max="9" width="36" style="10" customWidth="1"/>
    <col min="10" max="10" width="25.83203125" style="1" customWidth="1"/>
    <col min="11" max="11" width="18.83203125" style="1" customWidth="1"/>
    <col min="12" max="12" width="24.83203125" style="1" bestFit="1" customWidth="1"/>
    <col min="13" max="14" width="22" style="1" customWidth="1"/>
    <col min="15" max="15" width="20.5" style="1" customWidth="1"/>
  </cols>
  <sheetData>
    <row r="1" spans="1:15" ht="61" customHeight="1">
      <c r="A1" s="28" t="s">
        <v>109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15" s="2" customFormat="1" ht="31" customHeight="1">
      <c r="A2" s="5" t="s">
        <v>0</v>
      </c>
      <c r="B2" s="5" t="s">
        <v>1</v>
      </c>
      <c r="C2" s="5" t="s">
        <v>17</v>
      </c>
      <c r="D2" s="5" t="s">
        <v>18</v>
      </c>
      <c r="E2" s="5" t="s">
        <v>19</v>
      </c>
      <c r="F2" s="5" t="s">
        <v>2</v>
      </c>
      <c r="G2" s="5" t="s">
        <v>3</v>
      </c>
      <c r="H2" s="5" t="s">
        <v>4</v>
      </c>
      <c r="I2" s="9" t="s">
        <v>5</v>
      </c>
      <c r="J2" s="5" t="s">
        <v>76</v>
      </c>
      <c r="K2" s="5" t="s">
        <v>121</v>
      </c>
      <c r="L2" s="5" t="s">
        <v>77</v>
      </c>
      <c r="M2" s="5" t="s">
        <v>110</v>
      </c>
      <c r="N2" s="5" t="s">
        <v>119</v>
      </c>
      <c r="O2" s="5" t="s">
        <v>83</v>
      </c>
    </row>
    <row r="3" spans="1:15" s="4" customFormat="1" ht="31" customHeight="1">
      <c r="A3" s="32" t="s">
        <v>6</v>
      </c>
      <c r="B3" s="31" t="s">
        <v>10</v>
      </c>
      <c r="C3" s="6">
        <v>85150</v>
      </c>
      <c r="D3" s="6"/>
      <c r="E3" s="6"/>
      <c r="F3" s="6">
        <v>1</v>
      </c>
      <c r="G3" s="6">
        <v>3</v>
      </c>
      <c r="H3" s="6">
        <v>0</v>
      </c>
      <c r="I3" s="8" t="s">
        <v>61</v>
      </c>
      <c r="J3" s="6"/>
      <c r="K3" s="6"/>
      <c r="L3" s="6"/>
      <c r="M3" s="6"/>
      <c r="N3" s="6"/>
      <c r="O3" s="6"/>
    </row>
    <row r="4" spans="1:15" s="4" customFormat="1" ht="31" customHeight="1">
      <c r="A4" s="32"/>
      <c r="B4" s="31"/>
      <c r="C4" s="6">
        <v>22056</v>
      </c>
      <c r="D4" s="6"/>
      <c r="E4" s="6"/>
      <c r="F4" s="6">
        <v>1</v>
      </c>
      <c r="G4" s="6">
        <v>20</v>
      </c>
      <c r="H4" s="6">
        <v>0</v>
      </c>
      <c r="I4" s="8" t="s">
        <v>60</v>
      </c>
      <c r="J4" s="6"/>
      <c r="K4" s="6">
        <v>0</v>
      </c>
      <c r="L4" s="6"/>
      <c r="M4" s="6"/>
      <c r="N4" s="6">
        <f>C4</f>
        <v>22056</v>
      </c>
      <c r="O4" s="6"/>
    </row>
    <row r="5" spans="1:15" s="4" customFormat="1" ht="31" customHeight="1">
      <c r="A5" s="32"/>
      <c r="B5" s="6" t="s">
        <v>7</v>
      </c>
      <c r="C5" s="6"/>
      <c r="D5" s="6">
        <v>348</v>
      </c>
      <c r="E5" s="6">
        <f>D5*6.9</f>
        <v>2401.2000000000003</v>
      </c>
      <c r="F5" s="6">
        <v>1</v>
      </c>
      <c r="G5" s="6">
        <v>23</v>
      </c>
      <c r="H5" s="6">
        <v>0</v>
      </c>
      <c r="I5" s="8" t="s">
        <v>62</v>
      </c>
      <c r="J5" s="6"/>
      <c r="K5" s="6">
        <v>0</v>
      </c>
      <c r="L5" s="6"/>
      <c r="M5" s="6"/>
      <c r="N5" s="6">
        <f>E5</f>
        <v>2401.2000000000003</v>
      </c>
      <c r="O5" s="6"/>
    </row>
    <row r="6" spans="1:15" s="4" customFormat="1" ht="31" customHeight="1">
      <c r="A6" s="39" t="s">
        <v>79</v>
      </c>
      <c r="B6" s="6" t="s">
        <v>73</v>
      </c>
      <c r="C6" s="6">
        <v>4000</v>
      </c>
      <c r="D6" s="6"/>
      <c r="E6" s="6">
        <f t="shared" ref="E6:E7" si="0">D6*6.9</f>
        <v>0</v>
      </c>
      <c r="F6" s="6">
        <v>1</v>
      </c>
      <c r="G6" s="6">
        <v>9</v>
      </c>
      <c r="H6" s="6">
        <f>C6*F6*G6</f>
        <v>36000</v>
      </c>
      <c r="I6" s="8" t="s">
        <v>80</v>
      </c>
      <c r="J6" s="6">
        <f>H6/9</f>
        <v>4000</v>
      </c>
      <c r="K6" s="6">
        <v>0</v>
      </c>
      <c r="L6" s="6" t="s">
        <v>86</v>
      </c>
      <c r="M6" s="6"/>
      <c r="N6" s="6">
        <f>C6</f>
        <v>4000</v>
      </c>
      <c r="O6" s="6"/>
    </row>
    <row r="7" spans="1:15" s="4" customFormat="1" ht="31" customHeight="1">
      <c r="A7" s="40"/>
      <c r="B7" s="6" t="s">
        <v>55</v>
      </c>
      <c r="C7" s="6"/>
      <c r="D7" s="6">
        <v>550</v>
      </c>
      <c r="E7" s="6">
        <f t="shared" si="0"/>
        <v>3795</v>
      </c>
      <c r="F7" s="6">
        <v>1</v>
      </c>
      <c r="G7" s="6">
        <v>1</v>
      </c>
      <c r="H7" s="6">
        <f>E7*F7*G7</f>
        <v>3795</v>
      </c>
      <c r="I7" s="8"/>
      <c r="J7" s="6">
        <f>H7/20</f>
        <v>189.75</v>
      </c>
      <c r="K7" s="6">
        <f>J7</f>
        <v>189.75</v>
      </c>
      <c r="L7" s="17" t="s">
        <v>122</v>
      </c>
      <c r="M7" s="6">
        <f>J7</f>
        <v>189.75</v>
      </c>
      <c r="N7" s="6">
        <f>J7</f>
        <v>189.75</v>
      </c>
      <c r="O7" s="6"/>
    </row>
    <row r="8" spans="1:15" s="4" customFormat="1" ht="31" customHeight="1">
      <c r="A8" s="6" t="s">
        <v>15</v>
      </c>
      <c r="B8" s="6" t="s">
        <v>16</v>
      </c>
      <c r="C8" s="6">
        <v>52</v>
      </c>
      <c r="D8" s="6"/>
      <c r="E8" s="6"/>
      <c r="F8" s="6">
        <v>1</v>
      </c>
      <c r="G8" s="6">
        <v>22</v>
      </c>
      <c r="H8" s="6">
        <f>C8*F8*G8</f>
        <v>1144</v>
      </c>
      <c r="I8" s="8" t="s">
        <v>45</v>
      </c>
      <c r="J8" s="6">
        <f>H8/22</f>
        <v>52</v>
      </c>
      <c r="K8" s="6">
        <f t="shared" ref="K8:K11" si="1">J8</f>
        <v>52</v>
      </c>
      <c r="L8" s="6" t="s">
        <v>103</v>
      </c>
      <c r="M8" s="6">
        <f>C8</f>
        <v>52</v>
      </c>
      <c r="N8" s="6">
        <f>C8</f>
        <v>52</v>
      </c>
      <c r="O8" s="6"/>
    </row>
    <row r="9" spans="1:15" s="4" customFormat="1" ht="31" customHeight="1">
      <c r="A9" s="32" t="s">
        <v>8</v>
      </c>
      <c r="B9" s="6" t="s">
        <v>27</v>
      </c>
      <c r="C9" s="6"/>
      <c r="D9" s="17">
        <v>175</v>
      </c>
      <c r="E9" s="6">
        <f>D9*6.9</f>
        <v>1207.5</v>
      </c>
      <c r="F9" s="6">
        <v>3</v>
      </c>
      <c r="G9" s="6">
        <v>20</v>
      </c>
      <c r="H9" s="6">
        <f t="shared" ref="H9:H21" si="2">E9*F9*G9</f>
        <v>72450</v>
      </c>
      <c r="I9" s="8" t="s">
        <v>75</v>
      </c>
      <c r="J9" s="6">
        <f>E9*F9</f>
        <v>3622.5</v>
      </c>
      <c r="K9" s="6">
        <f t="shared" si="1"/>
        <v>3622.5</v>
      </c>
      <c r="L9" s="6"/>
      <c r="M9" s="6">
        <f>E9*3</f>
        <v>3622.5</v>
      </c>
      <c r="N9" s="6">
        <f>J9</f>
        <v>3622.5</v>
      </c>
      <c r="O9" s="6"/>
    </row>
    <row r="10" spans="1:15" s="4" customFormat="1" ht="31" customHeight="1">
      <c r="A10" s="32"/>
      <c r="B10" s="6" t="s">
        <v>9</v>
      </c>
      <c r="C10" s="6"/>
      <c r="D10" s="6">
        <v>135</v>
      </c>
      <c r="E10" s="6">
        <f t="shared" ref="E10" si="3">D10*6.9</f>
        <v>931.5</v>
      </c>
      <c r="F10" s="6">
        <v>3</v>
      </c>
      <c r="G10" s="6">
        <v>20</v>
      </c>
      <c r="H10" s="6">
        <f t="shared" si="2"/>
        <v>55890</v>
      </c>
      <c r="I10" s="8" t="s">
        <v>75</v>
      </c>
      <c r="J10" s="6">
        <f>E10*F10</f>
        <v>2794.5</v>
      </c>
      <c r="K10" s="6">
        <f t="shared" si="1"/>
        <v>2794.5</v>
      </c>
      <c r="L10" s="6"/>
      <c r="M10" s="6">
        <f>E10*3</f>
        <v>2794.5</v>
      </c>
      <c r="N10" s="6">
        <f>J10</f>
        <v>2794.5</v>
      </c>
      <c r="O10" s="6"/>
    </row>
    <row r="11" spans="1:15" s="4" customFormat="1" ht="31" customHeight="1">
      <c r="A11" s="32" t="s">
        <v>11</v>
      </c>
      <c r="B11" s="6" t="s">
        <v>104</v>
      </c>
      <c r="C11" s="6"/>
      <c r="D11" s="6">
        <v>25</v>
      </c>
      <c r="E11" s="6">
        <f t="shared" ref="E11:E13" si="4">D11*6.9</f>
        <v>172.5</v>
      </c>
      <c r="F11" s="6">
        <v>7</v>
      </c>
      <c r="G11" s="6">
        <v>20</v>
      </c>
      <c r="H11" s="6">
        <f t="shared" si="2"/>
        <v>24150</v>
      </c>
      <c r="I11" s="8"/>
      <c r="J11" s="6">
        <f>E11*F11</f>
        <v>1207.5</v>
      </c>
      <c r="K11" s="6">
        <f t="shared" si="1"/>
        <v>1207.5</v>
      </c>
      <c r="L11" s="6"/>
      <c r="M11" s="6">
        <f>E11*F11</f>
        <v>1207.5</v>
      </c>
      <c r="N11" s="6">
        <f>J11</f>
        <v>1207.5</v>
      </c>
      <c r="O11" s="6"/>
    </row>
    <row r="12" spans="1:15" s="4" customFormat="1" ht="31" customHeight="1">
      <c r="A12" s="32"/>
      <c r="B12" s="6" t="s">
        <v>48</v>
      </c>
      <c r="C12" s="6"/>
      <c r="D12" s="6">
        <v>60</v>
      </c>
      <c r="E12" s="6">
        <f t="shared" si="4"/>
        <v>414</v>
      </c>
      <c r="F12" s="6">
        <v>2</v>
      </c>
      <c r="G12" s="6">
        <v>20</v>
      </c>
      <c r="H12" s="6">
        <f t="shared" si="2"/>
        <v>16560</v>
      </c>
      <c r="I12" s="8"/>
      <c r="J12" s="6">
        <f t="shared" ref="J12:J13" si="5">E12*F12</f>
        <v>828</v>
      </c>
      <c r="K12" s="6">
        <f t="shared" ref="K12:K13" si="6">J12</f>
        <v>828</v>
      </c>
      <c r="L12" s="6"/>
      <c r="M12" s="6">
        <f>E12*F12</f>
        <v>828</v>
      </c>
      <c r="N12" s="6">
        <f>J12</f>
        <v>828</v>
      </c>
      <c r="O12" s="6"/>
    </row>
    <row r="13" spans="1:15" s="4" customFormat="1" ht="31" customHeight="1">
      <c r="A13" s="32"/>
      <c r="B13" s="6" t="s">
        <v>47</v>
      </c>
      <c r="C13" s="6"/>
      <c r="D13" s="6">
        <v>100</v>
      </c>
      <c r="E13" s="6">
        <f t="shared" si="4"/>
        <v>690</v>
      </c>
      <c r="F13" s="6">
        <v>1</v>
      </c>
      <c r="G13" s="6">
        <v>20</v>
      </c>
      <c r="H13" s="6">
        <f t="shared" si="2"/>
        <v>13800</v>
      </c>
      <c r="I13" s="8"/>
      <c r="J13" s="6">
        <f t="shared" si="5"/>
        <v>690</v>
      </c>
      <c r="K13" s="6">
        <f t="shared" si="6"/>
        <v>690</v>
      </c>
      <c r="L13" s="6"/>
      <c r="M13" s="6">
        <f>E13*F13</f>
        <v>690</v>
      </c>
      <c r="N13" s="6">
        <f>J13</f>
        <v>690</v>
      </c>
      <c r="O13" s="6"/>
    </row>
    <row r="14" spans="1:15" s="4" customFormat="1" ht="31" customHeight="1">
      <c r="A14" s="32" t="s">
        <v>12</v>
      </c>
      <c r="B14" s="6" t="s">
        <v>43</v>
      </c>
      <c r="C14" s="6"/>
      <c r="D14" s="6">
        <v>2880</v>
      </c>
      <c r="E14" s="6">
        <f t="shared" ref="E14:E21" si="7">D14*6.9</f>
        <v>19872</v>
      </c>
      <c r="F14" s="6">
        <v>1</v>
      </c>
      <c r="G14" s="6">
        <v>1</v>
      </c>
      <c r="H14" s="6">
        <f t="shared" si="2"/>
        <v>19872</v>
      </c>
      <c r="I14" s="27"/>
      <c r="J14" s="31">
        <f>H14+H15+H16+H17+H18</f>
        <v>48024</v>
      </c>
      <c r="K14" s="32">
        <f>J14/20</f>
        <v>2401.1999999999998</v>
      </c>
      <c r="L14" s="26" t="s">
        <v>118</v>
      </c>
      <c r="M14" s="33">
        <f>K14</f>
        <v>2401.1999999999998</v>
      </c>
      <c r="N14" s="36">
        <f>K14</f>
        <v>2401.1999999999998</v>
      </c>
      <c r="O14" s="6"/>
    </row>
    <row r="15" spans="1:15" s="4" customFormat="1" ht="31" customHeight="1">
      <c r="A15" s="32"/>
      <c r="B15" s="6" t="s">
        <v>20</v>
      </c>
      <c r="C15" s="6"/>
      <c r="D15" s="6">
        <v>100</v>
      </c>
      <c r="E15" s="6">
        <f t="shared" si="7"/>
        <v>690</v>
      </c>
      <c r="F15" s="6">
        <v>1</v>
      </c>
      <c r="G15" s="6">
        <v>10</v>
      </c>
      <c r="H15" s="6">
        <f t="shared" si="2"/>
        <v>6900</v>
      </c>
      <c r="I15" s="27"/>
      <c r="J15" s="31"/>
      <c r="K15" s="32"/>
      <c r="L15" s="26"/>
      <c r="M15" s="34"/>
      <c r="N15" s="37"/>
      <c r="O15" s="6"/>
    </row>
    <row r="16" spans="1:15" s="4" customFormat="1" ht="31" customHeight="1">
      <c r="A16" s="32"/>
      <c r="B16" s="17" t="s">
        <v>72</v>
      </c>
      <c r="C16" s="6"/>
      <c r="D16" s="6">
        <v>540</v>
      </c>
      <c r="E16" s="6">
        <f t="shared" si="7"/>
        <v>3726</v>
      </c>
      <c r="F16" s="6">
        <v>1</v>
      </c>
      <c r="G16" s="6">
        <v>0</v>
      </c>
      <c r="H16" s="17">
        <f t="shared" si="2"/>
        <v>0</v>
      </c>
      <c r="I16" s="27"/>
      <c r="J16" s="31"/>
      <c r="K16" s="32"/>
      <c r="L16" s="26"/>
      <c r="M16" s="34"/>
      <c r="N16" s="37"/>
      <c r="O16" s="6"/>
    </row>
    <row r="17" spans="1:15" s="4" customFormat="1" ht="31" customHeight="1">
      <c r="A17" s="32"/>
      <c r="B17" s="6" t="s">
        <v>44</v>
      </c>
      <c r="C17" s="6"/>
      <c r="D17" s="6">
        <v>3080</v>
      </c>
      <c r="E17" s="6">
        <f t="shared" si="7"/>
        <v>21252</v>
      </c>
      <c r="F17" s="6">
        <v>1</v>
      </c>
      <c r="G17" s="6">
        <v>1</v>
      </c>
      <c r="H17" s="6">
        <f t="shared" si="2"/>
        <v>21252</v>
      </c>
      <c r="I17" s="27"/>
      <c r="J17" s="31"/>
      <c r="K17" s="32"/>
      <c r="L17" s="26"/>
      <c r="M17" s="34"/>
      <c r="N17" s="37"/>
      <c r="O17" s="6"/>
    </row>
    <row r="18" spans="1:15" s="4" customFormat="1" ht="31" customHeight="1">
      <c r="A18" s="32"/>
      <c r="B18" s="17" t="s">
        <v>71</v>
      </c>
      <c r="C18" s="6"/>
      <c r="D18" s="6">
        <v>540</v>
      </c>
      <c r="E18" s="6">
        <f t="shared" si="7"/>
        <v>3726</v>
      </c>
      <c r="F18" s="6">
        <v>1</v>
      </c>
      <c r="G18" s="6">
        <v>0</v>
      </c>
      <c r="H18" s="17">
        <f t="shared" si="2"/>
        <v>0</v>
      </c>
      <c r="I18" s="27"/>
      <c r="J18" s="31"/>
      <c r="K18" s="32"/>
      <c r="L18" s="26"/>
      <c r="M18" s="35"/>
      <c r="N18" s="38"/>
      <c r="O18" s="6"/>
    </row>
    <row r="19" spans="1:15" s="4" customFormat="1" ht="31" customHeight="1">
      <c r="A19" s="6" t="s">
        <v>13</v>
      </c>
      <c r="B19" s="6" t="s">
        <v>14</v>
      </c>
      <c r="C19" s="6"/>
      <c r="D19" s="6">
        <v>1</v>
      </c>
      <c r="E19" s="6">
        <f t="shared" si="7"/>
        <v>6.9</v>
      </c>
      <c r="F19" s="6">
        <v>15</v>
      </c>
      <c r="G19" s="6">
        <v>22</v>
      </c>
      <c r="H19" s="6">
        <f t="shared" si="2"/>
        <v>2277</v>
      </c>
      <c r="I19" s="8" t="s">
        <v>52</v>
      </c>
      <c r="J19" s="6">
        <f>H19/20</f>
        <v>113.85</v>
      </c>
      <c r="K19" s="6">
        <f>J19</f>
        <v>113.85</v>
      </c>
      <c r="L19" s="6" t="s">
        <v>117</v>
      </c>
      <c r="M19" s="6">
        <f>J19</f>
        <v>113.85</v>
      </c>
      <c r="N19" s="6">
        <f>J19</f>
        <v>113.85</v>
      </c>
      <c r="O19" s="6"/>
    </row>
    <row r="20" spans="1:15" s="4" customFormat="1" ht="31" customHeight="1">
      <c r="A20" s="6" t="s">
        <v>64</v>
      </c>
      <c r="B20" s="11" t="s">
        <v>100</v>
      </c>
      <c r="C20" s="6"/>
      <c r="D20" s="17">
        <v>30</v>
      </c>
      <c r="E20" s="6">
        <f t="shared" si="7"/>
        <v>207</v>
      </c>
      <c r="F20" s="6">
        <v>2</v>
      </c>
      <c r="G20" s="6">
        <v>20</v>
      </c>
      <c r="H20" s="6">
        <f t="shared" si="2"/>
        <v>8280</v>
      </c>
      <c r="I20" s="8" t="s">
        <v>65</v>
      </c>
      <c r="J20" s="6">
        <f>H20/16</f>
        <v>517.5</v>
      </c>
      <c r="K20" s="6">
        <f>J20</f>
        <v>517.5</v>
      </c>
      <c r="L20" s="6" t="s">
        <v>78</v>
      </c>
      <c r="M20" s="6"/>
      <c r="N20" s="6">
        <f>J20</f>
        <v>517.5</v>
      </c>
      <c r="O20" s="6"/>
    </row>
    <row r="21" spans="1:15" s="4" customFormat="1" ht="31" customHeight="1">
      <c r="A21" s="6" t="s">
        <v>56</v>
      </c>
      <c r="B21" s="6" t="s">
        <v>57</v>
      </c>
      <c r="C21" s="6"/>
      <c r="D21" s="6">
        <v>672</v>
      </c>
      <c r="E21" s="6">
        <f t="shared" si="7"/>
        <v>4636.8</v>
      </c>
      <c r="F21" s="6">
        <v>6</v>
      </c>
      <c r="G21" s="6">
        <v>1</v>
      </c>
      <c r="H21" s="6">
        <f t="shared" si="2"/>
        <v>27820.800000000003</v>
      </c>
      <c r="I21" s="8"/>
      <c r="J21" s="6">
        <f>H21/16</f>
        <v>1738.8000000000002</v>
      </c>
      <c r="K21" s="6">
        <f>J21</f>
        <v>1738.8000000000002</v>
      </c>
      <c r="L21" s="6" t="s">
        <v>78</v>
      </c>
      <c r="M21" s="6"/>
      <c r="N21" s="6">
        <f>J21</f>
        <v>1738.8000000000002</v>
      </c>
      <c r="O21" s="6"/>
    </row>
    <row r="22" spans="1:15" s="4" customFormat="1" ht="31" customHeight="1">
      <c r="A22" s="6" t="s">
        <v>51</v>
      </c>
      <c r="B22" s="6" t="s">
        <v>26</v>
      </c>
      <c r="C22" s="6"/>
      <c r="D22" s="6">
        <v>10</v>
      </c>
      <c r="E22" s="6">
        <f t="shared" ref="E22" si="8">D22*6.9</f>
        <v>69</v>
      </c>
      <c r="F22" s="6">
        <v>5</v>
      </c>
      <c r="G22" s="6">
        <v>20</v>
      </c>
      <c r="H22" s="6">
        <f t="shared" ref="H22" si="9">E22*F22*G22</f>
        <v>6900</v>
      </c>
      <c r="I22" s="8"/>
      <c r="J22" s="6">
        <f>H22/16</f>
        <v>431.25</v>
      </c>
      <c r="K22" s="6">
        <f>J22</f>
        <v>431.25</v>
      </c>
      <c r="L22" s="6" t="s">
        <v>78</v>
      </c>
      <c r="M22" s="6"/>
      <c r="N22" s="6">
        <f>J22</f>
        <v>431.25</v>
      </c>
      <c r="O22" s="6"/>
    </row>
    <row r="23" spans="1:15" s="4" customFormat="1" ht="31" customHeight="1">
      <c r="A23" s="32" t="s">
        <v>53</v>
      </c>
      <c r="B23" s="12" t="s">
        <v>49</v>
      </c>
      <c r="C23" s="12">
        <v>3000</v>
      </c>
      <c r="D23" s="12"/>
      <c r="E23" s="12"/>
      <c r="F23" s="12">
        <v>1</v>
      </c>
      <c r="G23" s="12">
        <v>2</v>
      </c>
      <c r="H23" s="12">
        <f>C23*F23*G23</f>
        <v>6000</v>
      </c>
      <c r="I23" s="13"/>
      <c r="J23" s="6"/>
      <c r="K23" s="6"/>
      <c r="L23" s="6"/>
      <c r="M23" s="6"/>
      <c r="N23" s="6"/>
      <c r="O23" s="12">
        <f>H23</f>
        <v>6000</v>
      </c>
    </row>
    <row r="24" spans="1:15" s="4" customFormat="1" ht="31" customHeight="1">
      <c r="A24" s="32"/>
      <c r="B24" s="6" t="s">
        <v>84</v>
      </c>
      <c r="C24" s="6">
        <v>200</v>
      </c>
      <c r="D24" s="6"/>
      <c r="E24" s="6"/>
      <c r="F24" s="6">
        <v>1</v>
      </c>
      <c r="G24" s="6">
        <v>10</v>
      </c>
      <c r="H24" s="6">
        <f t="shared" ref="H24:H33" si="10">C24*F24*G24</f>
        <v>2000</v>
      </c>
      <c r="I24" s="8"/>
      <c r="J24" s="6">
        <v>100</v>
      </c>
      <c r="K24" s="6">
        <v>100</v>
      </c>
      <c r="L24" s="6" t="s">
        <v>82</v>
      </c>
      <c r="M24" s="6"/>
      <c r="N24" s="6">
        <f>J24</f>
        <v>100</v>
      </c>
      <c r="O24" s="6"/>
    </row>
    <row r="25" spans="1:15" s="4" customFormat="1" ht="31" customHeight="1">
      <c r="A25" s="32"/>
      <c r="B25" s="12" t="s">
        <v>85</v>
      </c>
      <c r="C25" s="12">
        <v>200</v>
      </c>
      <c r="D25" s="12"/>
      <c r="E25" s="12"/>
      <c r="F25" s="12">
        <v>1</v>
      </c>
      <c r="G25" s="12">
        <v>5</v>
      </c>
      <c r="H25" s="12">
        <f t="shared" si="10"/>
        <v>1000</v>
      </c>
      <c r="I25" s="13"/>
      <c r="J25" s="6"/>
      <c r="K25" s="6"/>
      <c r="L25" s="6"/>
      <c r="M25" s="6"/>
      <c r="N25" s="6"/>
      <c r="O25" s="12">
        <f>H25</f>
        <v>1000</v>
      </c>
    </row>
    <row r="26" spans="1:15" s="4" customFormat="1" ht="31" customHeight="1">
      <c r="A26" s="32"/>
      <c r="B26" s="6" t="s">
        <v>50</v>
      </c>
      <c r="C26" s="6">
        <v>80</v>
      </c>
      <c r="D26" s="6"/>
      <c r="E26" s="6"/>
      <c r="F26" s="6">
        <v>1</v>
      </c>
      <c r="G26" s="6">
        <v>250</v>
      </c>
      <c r="H26" s="6">
        <f t="shared" si="10"/>
        <v>20000</v>
      </c>
      <c r="I26" s="8"/>
      <c r="J26" s="6">
        <f>H26/16</f>
        <v>1250</v>
      </c>
      <c r="K26" s="6">
        <f>J26</f>
        <v>1250</v>
      </c>
      <c r="L26" s="6" t="s">
        <v>78</v>
      </c>
      <c r="M26" s="6"/>
      <c r="N26" s="6">
        <f>J26</f>
        <v>1250</v>
      </c>
      <c r="O26" s="6"/>
    </row>
    <row r="27" spans="1:15" s="4" customFormat="1" ht="31" customHeight="1">
      <c r="A27" s="32"/>
      <c r="B27" s="12" t="s">
        <v>98</v>
      </c>
      <c r="C27" s="12">
        <v>8</v>
      </c>
      <c r="D27" s="12"/>
      <c r="E27" s="12"/>
      <c r="F27" s="12">
        <v>1</v>
      </c>
      <c r="G27" s="12">
        <v>40</v>
      </c>
      <c r="H27" s="12">
        <f>C27*F27*G27</f>
        <v>320</v>
      </c>
      <c r="I27" s="13" t="s">
        <v>99</v>
      </c>
      <c r="J27" s="6"/>
      <c r="K27" s="6"/>
      <c r="L27" s="6"/>
      <c r="M27" s="6"/>
      <c r="N27" s="6"/>
      <c r="O27" s="12">
        <f>H27</f>
        <v>320</v>
      </c>
    </row>
    <row r="28" spans="1:15" s="4" customFormat="1" ht="31" customHeight="1">
      <c r="A28" s="32"/>
      <c r="B28" s="6" t="s">
        <v>74</v>
      </c>
      <c r="C28" s="6">
        <v>3000</v>
      </c>
      <c r="D28" s="6"/>
      <c r="E28" s="6"/>
      <c r="F28" s="6">
        <v>1</v>
      </c>
      <c r="G28" s="6">
        <v>1</v>
      </c>
      <c r="H28" s="6">
        <f t="shared" si="10"/>
        <v>3000</v>
      </c>
      <c r="I28" s="8"/>
      <c r="J28" s="6">
        <f>H28/16</f>
        <v>187.5</v>
      </c>
      <c r="K28" s="6">
        <f>J28</f>
        <v>187.5</v>
      </c>
      <c r="L28" s="6" t="s">
        <v>78</v>
      </c>
      <c r="M28" s="6"/>
      <c r="N28" s="6">
        <f>J28</f>
        <v>187.5</v>
      </c>
      <c r="O28" s="6"/>
    </row>
    <row r="29" spans="1:15" s="4" customFormat="1" ht="31" customHeight="1">
      <c r="A29" s="32"/>
      <c r="B29" s="12" t="s">
        <v>97</v>
      </c>
      <c r="C29" s="12">
        <v>3000</v>
      </c>
      <c r="D29" s="12"/>
      <c r="E29" s="12"/>
      <c r="F29" s="12">
        <v>1</v>
      </c>
      <c r="G29" s="12">
        <v>1</v>
      </c>
      <c r="H29" s="12">
        <f t="shared" si="10"/>
        <v>3000</v>
      </c>
      <c r="I29" s="13"/>
      <c r="J29" s="6"/>
      <c r="K29" s="6"/>
      <c r="L29" s="6"/>
      <c r="M29" s="6"/>
      <c r="N29" s="6"/>
      <c r="O29" s="12">
        <f>H29</f>
        <v>3000</v>
      </c>
    </row>
    <row r="30" spans="1:15" s="4" customFormat="1" ht="31" customHeight="1">
      <c r="A30" s="32"/>
      <c r="B30" s="12" t="s">
        <v>59</v>
      </c>
      <c r="C30" s="12">
        <v>8000</v>
      </c>
      <c r="D30" s="12"/>
      <c r="E30" s="12"/>
      <c r="F30" s="12">
        <v>1</v>
      </c>
      <c r="G30" s="12">
        <v>1</v>
      </c>
      <c r="H30" s="12">
        <f t="shared" si="10"/>
        <v>8000</v>
      </c>
      <c r="I30" s="13"/>
      <c r="J30" s="6"/>
      <c r="K30" s="6"/>
      <c r="L30" s="6"/>
      <c r="M30" s="6"/>
      <c r="N30" s="6"/>
      <c r="O30" s="12">
        <f>H30</f>
        <v>8000</v>
      </c>
    </row>
    <row r="31" spans="1:15" s="4" customFormat="1" ht="31" customHeight="1">
      <c r="A31" s="32"/>
      <c r="B31" s="12" t="s">
        <v>58</v>
      </c>
      <c r="C31" s="12">
        <v>10000</v>
      </c>
      <c r="D31" s="12"/>
      <c r="E31" s="12"/>
      <c r="F31" s="12">
        <v>1</v>
      </c>
      <c r="G31" s="12">
        <v>1</v>
      </c>
      <c r="H31" s="12">
        <f t="shared" si="10"/>
        <v>10000</v>
      </c>
      <c r="I31" s="13"/>
      <c r="J31" s="6"/>
      <c r="K31" s="6"/>
      <c r="L31" s="6"/>
      <c r="M31" s="6"/>
      <c r="N31" s="6"/>
      <c r="O31" s="12">
        <f t="shared" ref="O31:O32" si="11">H31</f>
        <v>10000</v>
      </c>
    </row>
    <row r="32" spans="1:15" s="4" customFormat="1" ht="31" customHeight="1">
      <c r="A32" s="32" t="s">
        <v>21</v>
      </c>
      <c r="B32" s="12" t="s">
        <v>111</v>
      </c>
      <c r="C32" s="12">
        <v>32000</v>
      </c>
      <c r="D32" s="12"/>
      <c r="E32" s="12"/>
      <c r="F32" s="12">
        <v>1</v>
      </c>
      <c r="G32" s="12">
        <v>1</v>
      </c>
      <c r="H32" s="12">
        <f t="shared" si="10"/>
        <v>32000</v>
      </c>
      <c r="I32" s="13"/>
      <c r="J32" s="6"/>
      <c r="K32" s="6"/>
      <c r="L32" s="6"/>
      <c r="M32" s="6"/>
      <c r="N32" s="6"/>
      <c r="O32" s="12">
        <f t="shared" si="11"/>
        <v>32000</v>
      </c>
    </row>
    <row r="33" spans="1:15" s="4" customFormat="1" ht="31" customHeight="1">
      <c r="A33" s="32"/>
      <c r="B33" s="12" t="s">
        <v>112</v>
      </c>
      <c r="C33" s="12">
        <v>30000</v>
      </c>
      <c r="D33" s="12"/>
      <c r="E33" s="12"/>
      <c r="F33" s="12">
        <v>1</v>
      </c>
      <c r="G33" s="12">
        <v>1</v>
      </c>
      <c r="H33" s="12">
        <f t="shared" si="10"/>
        <v>30000</v>
      </c>
      <c r="I33" s="13"/>
      <c r="J33" s="17">
        <v>0</v>
      </c>
      <c r="K33" s="17">
        <v>0</v>
      </c>
      <c r="L33" s="17">
        <v>0</v>
      </c>
      <c r="M33" s="6"/>
      <c r="N33" s="6"/>
      <c r="O33" s="12">
        <f>H33</f>
        <v>30000</v>
      </c>
    </row>
    <row r="34" spans="1:15" s="4" customFormat="1" ht="31" customHeight="1">
      <c r="A34" s="31" t="s">
        <v>106</v>
      </c>
      <c r="B34" s="12" t="s">
        <v>37</v>
      </c>
      <c r="C34" s="12"/>
      <c r="D34" s="12">
        <v>8500</v>
      </c>
      <c r="E34" s="12">
        <f t="shared" ref="E34:E59" si="12">D34*6.9</f>
        <v>58650</v>
      </c>
      <c r="F34" s="12">
        <v>1</v>
      </c>
      <c r="G34" s="12">
        <v>1</v>
      </c>
      <c r="H34" s="12">
        <f t="shared" ref="H34:H45" si="13">E34*F34*G34</f>
        <v>58650</v>
      </c>
      <c r="I34" s="13" t="s">
        <v>108</v>
      </c>
      <c r="J34" s="6"/>
      <c r="K34" s="6"/>
      <c r="L34" s="6"/>
      <c r="M34" s="6"/>
      <c r="N34" s="6"/>
      <c r="O34" s="12">
        <f>H34</f>
        <v>58650</v>
      </c>
    </row>
    <row r="35" spans="1:15" s="4" customFormat="1" ht="31" customHeight="1">
      <c r="A35" s="31"/>
      <c r="B35" s="12" t="s">
        <v>36</v>
      </c>
      <c r="C35" s="12"/>
      <c r="D35" s="12">
        <v>6500</v>
      </c>
      <c r="E35" s="12">
        <f t="shared" si="12"/>
        <v>44850</v>
      </c>
      <c r="F35" s="12">
        <v>1</v>
      </c>
      <c r="G35" s="12">
        <v>1</v>
      </c>
      <c r="H35" s="12">
        <f t="shared" si="13"/>
        <v>44850</v>
      </c>
      <c r="I35" s="13" t="s">
        <v>108</v>
      </c>
      <c r="J35" s="6"/>
      <c r="K35" s="6"/>
      <c r="L35" s="6"/>
      <c r="M35" s="6"/>
      <c r="N35" s="6"/>
      <c r="O35" s="12">
        <f t="shared" ref="O35:O59" si="14">H35</f>
        <v>44850</v>
      </c>
    </row>
    <row r="36" spans="1:15" s="4" customFormat="1" ht="31" customHeight="1">
      <c r="A36" s="31"/>
      <c r="B36" s="12" t="s">
        <v>38</v>
      </c>
      <c r="C36" s="12"/>
      <c r="D36" s="12">
        <v>1200</v>
      </c>
      <c r="E36" s="12">
        <f t="shared" si="12"/>
        <v>8280</v>
      </c>
      <c r="F36" s="12">
        <v>1</v>
      </c>
      <c r="G36" s="12">
        <v>1</v>
      </c>
      <c r="H36" s="12">
        <f t="shared" si="13"/>
        <v>8280</v>
      </c>
      <c r="I36" s="18" t="s">
        <v>107</v>
      </c>
      <c r="J36" s="6"/>
      <c r="K36" s="6"/>
      <c r="L36" s="6"/>
      <c r="M36" s="6"/>
      <c r="N36" s="6"/>
      <c r="O36" s="12">
        <f t="shared" si="14"/>
        <v>8280</v>
      </c>
    </row>
    <row r="37" spans="1:15" s="4" customFormat="1" ht="31" customHeight="1">
      <c r="A37" s="31"/>
      <c r="B37" s="12" t="s">
        <v>13</v>
      </c>
      <c r="C37" s="12"/>
      <c r="D37" s="12">
        <v>1</v>
      </c>
      <c r="E37" s="12">
        <f t="shared" si="12"/>
        <v>6.9</v>
      </c>
      <c r="F37" s="12">
        <v>1</v>
      </c>
      <c r="G37" s="12">
        <v>150</v>
      </c>
      <c r="H37" s="12">
        <f t="shared" si="13"/>
        <v>1035</v>
      </c>
      <c r="I37" s="13"/>
      <c r="J37" s="6"/>
      <c r="K37" s="6"/>
      <c r="L37" s="6"/>
      <c r="M37" s="6"/>
      <c r="N37" s="6"/>
      <c r="O37" s="12">
        <f>H37</f>
        <v>1035</v>
      </c>
    </row>
    <row r="38" spans="1:15" s="4" customFormat="1" ht="31" customHeight="1">
      <c r="A38" s="31"/>
      <c r="B38" s="12" t="s">
        <v>33</v>
      </c>
      <c r="C38" s="12"/>
      <c r="D38" s="12">
        <v>65</v>
      </c>
      <c r="E38" s="12">
        <f t="shared" si="12"/>
        <v>448.5</v>
      </c>
      <c r="F38" s="12">
        <v>1</v>
      </c>
      <c r="G38" s="12">
        <v>100</v>
      </c>
      <c r="H38" s="12">
        <f t="shared" si="13"/>
        <v>44850</v>
      </c>
      <c r="I38" s="13"/>
      <c r="J38" s="6"/>
      <c r="K38" s="6"/>
      <c r="L38" s="6"/>
      <c r="M38" s="6"/>
      <c r="N38" s="6"/>
      <c r="O38" s="12">
        <f t="shared" si="14"/>
        <v>44850</v>
      </c>
    </row>
    <row r="39" spans="1:15" s="4" customFormat="1" ht="31" customHeight="1">
      <c r="A39" s="31"/>
      <c r="B39" s="12" t="s">
        <v>28</v>
      </c>
      <c r="C39" s="12"/>
      <c r="D39" s="12">
        <v>2850</v>
      </c>
      <c r="E39" s="12">
        <f t="shared" si="12"/>
        <v>19665</v>
      </c>
      <c r="F39" s="12">
        <v>1</v>
      </c>
      <c r="G39" s="12">
        <v>1</v>
      </c>
      <c r="H39" s="12">
        <f t="shared" si="13"/>
        <v>19665</v>
      </c>
      <c r="I39" s="13" t="s">
        <v>39</v>
      </c>
      <c r="J39" s="6"/>
      <c r="K39" s="6"/>
      <c r="L39" s="6"/>
      <c r="M39" s="6"/>
      <c r="N39" s="6"/>
      <c r="O39" s="12">
        <f t="shared" si="14"/>
        <v>19665</v>
      </c>
    </row>
    <row r="40" spans="1:15" s="4" customFormat="1" ht="31" customHeight="1">
      <c r="A40" s="31"/>
      <c r="B40" s="12" t="s">
        <v>29</v>
      </c>
      <c r="C40" s="12"/>
      <c r="D40" s="19">
        <v>2850</v>
      </c>
      <c r="E40" s="12">
        <f t="shared" si="12"/>
        <v>19665</v>
      </c>
      <c r="F40" s="12">
        <v>1</v>
      </c>
      <c r="G40" s="12">
        <v>1</v>
      </c>
      <c r="H40" s="12">
        <f t="shared" si="13"/>
        <v>19665</v>
      </c>
      <c r="I40" s="13" t="s">
        <v>113</v>
      </c>
      <c r="J40" s="6"/>
      <c r="K40" s="6"/>
      <c r="L40" s="6"/>
      <c r="M40" s="6"/>
      <c r="N40" s="6"/>
      <c r="O40" s="12">
        <f t="shared" si="14"/>
        <v>19665</v>
      </c>
    </row>
    <row r="41" spans="1:15" s="4" customFormat="1" ht="31" customHeight="1">
      <c r="A41" s="31"/>
      <c r="B41" s="12" t="s">
        <v>30</v>
      </c>
      <c r="C41" s="12"/>
      <c r="D41" s="12">
        <v>9950</v>
      </c>
      <c r="E41" s="12">
        <f>D41*6.9</f>
        <v>68655</v>
      </c>
      <c r="F41" s="12">
        <v>1</v>
      </c>
      <c r="G41" s="12">
        <v>1</v>
      </c>
      <c r="H41" s="12">
        <f t="shared" si="13"/>
        <v>68655</v>
      </c>
      <c r="I41" s="13" t="s">
        <v>63</v>
      </c>
      <c r="J41" s="6"/>
      <c r="K41" s="6"/>
      <c r="L41" s="6"/>
      <c r="M41" s="6"/>
      <c r="N41" s="6"/>
      <c r="O41" s="12">
        <f t="shared" si="14"/>
        <v>68655</v>
      </c>
    </row>
    <row r="42" spans="1:15" s="4" customFormat="1" ht="31" customHeight="1">
      <c r="A42" s="31"/>
      <c r="B42" s="12" t="s">
        <v>31</v>
      </c>
      <c r="C42" s="12"/>
      <c r="D42" s="12">
        <v>3960</v>
      </c>
      <c r="E42" s="12">
        <f t="shared" si="12"/>
        <v>27324</v>
      </c>
      <c r="F42" s="12">
        <v>1</v>
      </c>
      <c r="G42" s="12">
        <v>1</v>
      </c>
      <c r="H42" s="12">
        <f t="shared" si="13"/>
        <v>27324</v>
      </c>
      <c r="I42" s="13" t="s">
        <v>54</v>
      </c>
      <c r="J42" s="6"/>
      <c r="K42" s="6"/>
      <c r="L42" s="6"/>
      <c r="M42" s="6"/>
      <c r="N42" s="6"/>
      <c r="O42" s="12">
        <f t="shared" si="14"/>
        <v>27324</v>
      </c>
    </row>
    <row r="43" spans="1:15" s="4" customFormat="1" ht="31" customHeight="1">
      <c r="A43" s="31"/>
      <c r="B43" s="12" t="s">
        <v>67</v>
      </c>
      <c r="C43" s="12"/>
      <c r="D43" s="19">
        <v>500</v>
      </c>
      <c r="E43" s="12">
        <f t="shared" si="12"/>
        <v>3450</v>
      </c>
      <c r="F43" s="12">
        <v>2</v>
      </c>
      <c r="G43" s="12">
        <v>1</v>
      </c>
      <c r="H43" s="12">
        <f t="shared" si="13"/>
        <v>6900</v>
      </c>
      <c r="I43" s="13" t="s">
        <v>65</v>
      </c>
      <c r="J43" s="6"/>
      <c r="K43" s="6"/>
      <c r="L43" s="6"/>
      <c r="M43" s="6"/>
      <c r="N43" s="6"/>
      <c r="O43" s="12">
        <f t="shared" si="14"/>
        <v>6900</v>
      </c>
    </row>
    <row r="44" spans="1:15" s="4" customFormat="1" ht="31" customHeight="1">
      <c r="A44" s="31"/>
      <c r="B44" s="12" t="s">
        <v>32</v>
      </c>
      <c r="C44" s="12"/>
      <c r="D44" s="12">
        <v>860</v>
      </c>
      <c r="E44" s="12">
        <f t="shared" si="12"/>
        <v>5934</v>
      </c>
      <c r="F44" s="12">
        <v>1</v>
      </c>
      <c r="G44" s="12">
        <v>2</v>
      </c>
      <c r="H44" s="12">
        <f t="shared" si="13"/>
        <v>11868</v>
      </c>
      <c r="I44" s="13" t="s">
        <v>40</v>
      </c>
      <c r="J44" s="6"/>
      <c r="K44" s="6"/>
      <c r="L44" s="6"/>
      <c r="M44" s="6"/>
      <c r="N44" s="6"/>
      <c r="O44" s="12">
        <f>H44</f>
        <v>11868</v>
      </c>
    </row>
    <row r="45" spans="1:15" s="4" customFormat="1" ht="31" customHeight="1">
      <c r="A45" s="31"/>
      <c r="B45" s="12" t="s">
        <v>42</v>
      </c>
      <c r="C45" s="12"/>
      <c r="D45" s="12">
        <v>280</v>
      </c>
      <c r="E45" s="12">
        <f t="shared" si="12"/>
        <v>1932</v>
      </c>
      <c r="F45" s="12">
        <v>1</v>
      </c>
      <c r="G45" s="12">
        <v>10</v>
      </c>
      <c r="H45" s="12">
        <f t="shared" si="13"/>
        <v>19320</v>
      </c>
      <c r="I45" s="13" t="s">
        <v>41</v>
      </c>
      <c r="J45" s="6"/>
      <c r="K45" s="6"/>
      <c r="L45" s="6"/>
      <c r="M45" s="6"/>
      <c r="N45" s="6"/>
      <c r="O45" s="12">
        <f t="shared" si="14"/>
        <v>19320</v>
      </c>
    </row>
    <row r="46" spans="1:15" s="4" customFormat="1" ht="31" customHeight="1">
      <c r="A46" s="32" t="s">
        <v>35</v>
      </c>
      <c r="B46" s="12" t="s">
        <v>70</v>
      </c>
      <c r="C46" s="12"/>
      <c r="D46" s="19">
        <v>3000</v>
      </c>
      <c r="E46" s="12">
        <f t="shared" si="12"/>
        <v>20700</v>
      </c>
      <c r="F46" s="12">
        <v>1</v>
      </c>
      <c r="G46" s="12">
        <v>1</v>
      </c>
      <c r="H46" s="12">
        <f t="shared" ref="H46:H58" si="15">E46*F46*G46</f>
        <v>20700</v>
      </c>
      <c r="I46" s="13"/>
      <c r="J46" s="6"/>
      <c r="K46" s="6"/>
      <c r="L46" s="6"/>
      <c r="M46" s="6"/>
      <c r="N46" s="6"/>
      <c r="O46" s="12">
        <f t="shared" si="14"/>
        <v>20700</v>
      </c>
    </row>
    <row r="47" spans="1:15" s="4" customFormat="1" ht="31" customHeight="1">
      <c r="A47" s="32"/>
      <c r="B47" s="12" t="s">
        <v>69</v>
      </c>
      <c r="C47" s="12"/>
      <c r="D47" s="19">
        <v>5000</v>
      </c>
      <c r="E47" s="12">
        <f t="shared" si="12"/>
        <v>34500</v>
      </c>
      <c r="F47" s="12">
        <v>1</v>
      </c>
      <c r="G47" s="12">
        <v>1</v>
      </c>
      <c r="H47" s="12">
        <f t="shared" si="15"/>
        <v>34500</v>
      </c>
      <c r="I47" s="13"/>
      <c r="J47" s="6"/>
      <c r="K47" s="6"/>
      <c r="L47" s="6"/>
      <c r="M47" s="6"/>
      <c r="N47" s="6"/>
      <c r="O47" s="12">
        <f t="shared" si="14"/>
        <v>34500</v>
      </c>
    </row>
    <row r="48" spans="1:15" s="4" customFormat="1" ht="31" customHeight="1">
      <c r="A48" s="32"/>
      <c r="B48" s="12" t="s">
        <v>38</v>
      </c>
      <c r="C48" s="12"/>
      <c r="D48" s="19">
        <v>2000</v>
      </c>
      <c r="E48" s="12">
        <f t="shared" si="12"/>
        <v>13800</v>
      </c>
      <c r="F48" s="12">
        <v>1</v>
      </c>
      <c r="G48" s="12">
        <v>1</v>
      </c>
      <c r="H48" s="12">
        <f t="shared" si="15"/>
        <v>13800</v>
      </c>
      <c r="I48" s="13"/>
      <c r="J48" s="6"/>
      <c r="K48" s="6"/>
      <c r="L48" s="6"/>
      <c r="M48" s="6"/>
      <c r="N48" s="6"/>
      <c r="O48" s="12">
        <f t="shared" si="14"/>
        <v>13800</v>
      </c>
    </row>
    <row r="49" spans="1:15" s="4" customFormat="1" ht="31" customHeight="1">
      <c r="A49" s="32"/>
      <c r="B49" s="12" t="s">
        <v>13</v>
      </c>
      <c r="C49" s="12"/>
      <c r="D49" s="12">
        <v>1</v>
      </c>
      <c r="E49" s="12">
        <f t="shared" si="12"/>
        <v>6.9</v>
      </c>
      <c r="F49" s="12">
        <v>1</v>
      </c>
      <c r="G49" s="12">
        <v>150</v>
      </c>
      <c r="H49" s="12">
        <f t="shared" si="15"/>
        <v>1035</v>
      </c>
      <c r="I49" s="13"/>
      <c r="J49" s="6"/>
      <c r="K49" s="6"/>
      <c r="L49" s="6"/>
      <c r="M49" s="6"/>
      <c r="N49" s="6"/>
      <c r="O49" s="12">
        <f t="shared" si="14"/>
        <v>1035</v>
      </c>
    </row>
    <row r="50" spans="1:15" s="4" customFormat="1" ht="31" customHeight="1">
      <c r="A50" s="32"/>
      <c r="B50" s="12" t="s">
        <v>68</v>
      </c>
      <c r="C50" s="12"/>
      <c r="D50" s="19">
        <v>280</v>
      </c>
      <c r="E50" s="12">
        <f t="shared" si="12"/>
        <v>1932</v>
      </c>
      <c r="F50" s="12">
        <v>1</v>
      </c>
      <c r="G50" s="12">
        <v>2</v>
      </c>
      <c r="H50" s="12">
        <f t="shared" si="15"/>
        <v>3864</v>
      </c>
      <c r="I50" s="13"/>
      <c r="J50" s="6"/>
      <c r="K50" s="6"/>
      <c r="L50" s="6"/>
      <c r="M50" s="6"/>
      <c r="N50" s="6"/>
      <c r="O50" s="12">
        <f t="shared" si="14"/>
        <v>3864</v>
      </c>
    </row>
    <row r="51" spans="1:15" s="4" customFormat="1" ht="31" customHeight="1">
      <c r="A51" s="32"/>
      <c r="B51" s="12" t="s">
        <v>33</v>
      </c>
      <c r="C51" s="12"/>
      <c r="D51" s="12">
        <v>50</v>
      </c>
      <c r="E51" s="12">
        <f t="shared" si="12"/>
        <v>345</v>
      </c>
      <c r="F51" s="12">
        <v>1</v>
      </c>
      <c r="G51" s="12">
        <v>100</v>
      </c>
      <c r="H51" s="12">
        <f t="shared" si="15"/>
        <v>34500</v>
      </c>
      <c r="I51" s="13"/>
      <c r="J51" s="6"/>
      <c r="K51" s="6"/>
      <c r="L51" s="6"/>
      <c r="M51" s="6"/>
      <c r="N51" s="6"/>
      <c r="O51" s="12">
        <f t="shared" si="14"/>
        <v>34500</v>
      </c>
    </row>
    <row r="52" spans="1:15" s="4" customFormat="1" ht="31" customHeight="1">
      <c r="A52" s="32"/>
      <c r="B52" s="12" t="s">
        <v>28</v>
      </c>
      <c r="C52" s="12"/>
      <c r="D52" s="12">
        <v>2260</v>
      </c>
      <c r="E52" s="12">
        <f t="shared" si="12"/>
        <v>15594</v>
      </c>
      <c r="F52" s="12">
        <v>1</v>
      </c>
      <c r="G52" s="12">
        <v>1</v>
      </c>
      <c r="H52" s="12">
        <f t="shared" si="15"/>
        <v>15594</v>
      </c>
      <c r="I52" s="13"/>
      <c r="J52" s="6"/>
      <c r="K52" s="6"/>
      <c r="L52" s="6"/>
      <c r="M52" s="6"/>
      <c r="N52" s="6"/>
      <c r="O52" s="12">
        <f t="shared" si="14"/>
        <v>15594</v>
      </c>
    </row>
    <row r="53" spans="1:15" s="4" customFormat="1" ht="31" customHeight="1">
      <c r="A53" s="32"/>
      <c r="B53" s="12" t="s">
        <v>29</v>
      </c>
      <c r="C53" s="12"/>
      <c r="D53" s="19">
        <v>3000</v>
      </c>
      <c r="E53" s="12">
        <f t="shared" si="12"/>
        <v>20700</v>
      </c>
      <c r="F53" s="12">
        <v>1</v>
      </c>
      <c r="G53" s="12">
        <v>1</v>
      </c>
      <c r="H53" s="12">
        <f t="shared" si="15"/>
        <v>20700</v>
      </c>
      <c r="I53" s="13"/>
      <c r="J53" s="6"/>
      <c r="K53" s="6"/>
      <c r="L53" s="6"/>
      <c r="M53" s="6"/>
      <c r="N53" s="6"/>
      <c r="O53" s="12">
        <f>H53</f>
        <v>20700</v>
      </c>
    </row>
    <row r="54" spans="1:15" s="4" customFormat="1" ht="31" customHeight="1">
      <c r="A54" s="32"/>
      <c r="B54" s="12" t="s">
        <v>30</v>
      </c>
      <c r="C54" s="12"/>
      <c r="D54" s="12">
        <v>9950</v>
      </c>
      <c r="E54" s="12">
        <f t="shared" si="12"/>
        <v>68655</v>
      </c>
      <c r="F54" s="12">
        <v>1</v>
      </c>
      <c r="G54" s="12">
        <v>1</v>
      </c>
      <c r="H54" s="12">
        <f t="shared" si="15"/>
        <v>68655</v>
      </c>
      <c r="I54" s="13"/>
      <c r="J54" s="6"/>
      <c r="K54" s="6"/>
      <c r="L54" s="6"/>
      <c r="M54" s="6"/>
      <c r="N54" s="6"/>
      <c r="O54" s="12">
        <f t="shared" si="14"/>
        <v>68655</v>
      </c>
    </row>
    <row r="55" spans="1:15" s="4" customFormat="1" ht="31" customHeight="1">
      <c r="A55" s="32"/>
      <c r="B55" s="12" t="s">
        <v>31</v>
      </c>
      <c r="C55" s="12"/>
      <c r="D55" s="12">
        <v>3960</v>
      </c>
      <c r="E55" s="12">
        <f t="shared" si="12"/>
        <v>27324</v>
      </c>
      <c r="F55" s="12">
        <v>1</v>
      </c>
      <c r="G55" s="12">
        <v>1</v>
      </c>
      <c r="H55" s="12">
        <f t="shared" si="15"/>
        <v>27324</v>
      </c>
      <c r="I55" s="13"/>
      <c r="J55" s="6"/>
      <c r="K55" s="6"/>
      <c r="L55" s="6"/>
      <c r="M55" s="6"/>
      <c r="N55" s="6"/>
      <c r="O55" s="12">
        <f t="shared" si="14"/>
        <v>27324</v>
      </c>
    </row>
    <row r="56" spans="1:15" s="4" customFormat="1" ht="31" customHeight="1">
      <c r="A56" s="32"/>
      <c r="B56" s="12" t="s">
        <v>67</v>
      </c>
      <c r="C56" s="12"/>
      <c r="D56" s="19">
        <v>500</v>
      </c>
      <c r="E56" s="12">
        <f t="shared" si="12"/>
        <v>3450</v>
      </c>
      <c r="F56" s="12">
        <v>1</v>
      </c>
      <c r="G56" s="12">
        <v>1</v>
      </c>
      <c r="H56" s="12">
        <f t="shared" si="15"/>
        <v>3450</v>
      </c>
      <c r="I56" s="13" t="s">
        <v>65</v>
      </c>
      <c r="J56" s="6"/>
      <c r="K56" s="6"/>
      <c r="L56" s="6"/>
      <c r="M56" s="6"/>
      <c r="N56" s="6"/>
      <c r="O56" s="12">
        <f t="shared" si="14"/>
        <v>3450</v>
      </c>
    </row>
    <row r="57" spans="1:15" s="4" customFormat="1" ht="31" customHeight="1">
      <c r="A57" s="32"/>
      <c r="B57" s="12" t="s">
        <v>32</v>
      </c>
      <c r="C57" s="12"/>
      <c r="D57" s="12">
        <v>860</v>
      </c>
      <c r="E57" s="12">
        <f t="shared" si="12"/>
        <v>5934</v>
      </c>
      <c r="F57" s="12">
        <v>1</v>
      </c>
      <c r="G57" s="12">
        <v>2</v>
      </c>
      <c r="H57" s="12">
        <f t="shared" si="15"/>
        <v>11868</v>
      </c>
      <c r="I57" s="13"/>
      <c r="J57" s="6"/>
      <c r="K57" s="6"/>
      <c r="L57" s="6"/>
      <c r="M57" s="6"/>
      <c r="N57" s="6"/>
      <c r="O57" s="12">
        <f t="shared" si="14"/>
        <v>11868</v>
      </c>
    </row>
    <row r="58" spans="1:15" s="4" customFormat="1" ht="31" customHeight="1">
      <c r="A58" s="32"/>
      <c r="B58" s="12" t="s">
        <v>42</v>
      </c>
      <c r="C58" s="12"/>
      <c r="D58" s="12">
        <v>300</v>
      </c>
      <c r="E58" s="12">
        <f t="shared" si="12"/>
        <v>2070</v>
      </c>
      <c r="F58" s="12">
        <v>1</v>
      </c>
      <c r="G58" s="12">
        <v>10</v>
      </c>
      <c r="H58" s="12">
        <f t="shared" si="15"/>
        <v>20700</v>
      </c>
      <c r="I58" s="13"/>
      <c r="J58" s="6"/>
      <c r="K58" s="6"/>
      <c r="L58" s="6"/>
      <c r="M58" s="6"/>
      <c r="N58" s="6"/>
      <c r="O58" s="12">
        <f t="shared" si="14"/>
        <v>20700</v>
      </c>
    </row>
    <row r="59" spans="1:15" s="4" customFormat="1" ht="31" customHeight="1">
      <c r="A59" s="32"/>
      <c r="B59" s="12" t="s">
        <v>46</v>
      </c>
      <c r="C59" s="12"/>
      <c r="D59" s="12">
        <v>600</v>
      </c>
      <c r="E59" s="12">
        <f t="shared" si="12"/>
        <v>4140</v>
      </c>
      <c r="F59" s="12">
        <v>1</v>
      </c>
      <c r="G59" s="12">
        <v>1</v>
      </c>
      <c r="H59" s="12">
        <f>E59*F59*G59</f>
        <v>4140</v>
      </c>
      <c r="I59" s="13"/>
      <c r="J59" s="6"/>
      <c r="K59" s="6"/>
      <c r="L59" s="6"/>
      <c r="M59" s="6"/>
      <c r="N59" s="6"/>
      <c r="O59" s="12">
        <f t="shared" si="14"/>
        <v>4140</v>
      </c>
    </row>
    <row r="60" spans="1:15" s="4" customFormat="1" ht="31" customHeight="1">
      <c r="A60" s="6" t="s">
        <v>22</v>
      </c>
      <c r="B60" s="6"/>
      <c r="C60" s="6"/>
      <c r="D60" s="6"/>
      <c r="E60" s="6"/>
      <c r="F60" s="6"/>
      <c r="G60" s="6"/>
      <c r="H60" s="6">
        <f>SUM(H3:H59)</f>
        <v>1044302.8</v>
      </c>
      <c r="I60" s="8" t="s">
        <v>66</v>
      </c>
      <c r="J60" s="6"/>
      <c r="K60" s="6">
        <f>SUM(K4:K59)</f>
        <v>16124.350000000002</v>
      </c>
      <c r="L60" s="6"/>
      <c r="M60" s="6">
        <f>SUM(M7:M59)</f>
        <v>11899.300000000001</v>
      </c>
      <c r="N60" s="20">
        <f>SUM(N4:N59)</f>
        <v>44581.549999999996</v>
      </c>
      <c r="O60" s="12">
        <f>SUM(O23:O59)</f>
        <v>702212</v>
      </c>
    </row>
    <row r="61" spans="1:15" s="4" customFormat="1" ht="31" customHeight="1">
      <c r="A61" s="6" t="s">
        <v>23</v>
      </c>
      <c r="B61" s="12"/>
      <c r="C61" s="12"/>
      <c r="D61" s="12"/>
      <c r="E61" s="12"/>
      <c r="F61" s="12"/>
      <c r="G61" s="12"/>
      <c r="H61" s="12">
        <f>H60*0.08</f>
        <v>83544.224000000002</v>
      </c>
      <c r="I61" s="14">
        <v>0.08</v>
      </c>
      <c r="J61" s="6"/>
      <c r="K61" s="6">
        <f>K60*0.08</f>
        <v>1289.9480000000001</v>
      </c>
      <c r="L61" s="6"/>
      <c r="M61" s="6">
        <v>0</v>
      </c>
      <c r="N61" s="20">
        <f>N60*0.08</f>
        <v>3566.5239999999999</v>
      </c>
      <c r="O61" s="12">
        <f>O60*0.08</f>
        <v>56176.959999999999</v>
      </c>
    </row>
    <row r="62" spans="1:15" s="4" customFormat="1" ht="31" customHeight="1">
      <c r="A62" s="6" t="s">
        <v>25</v>
      </c>
      <c r="B62" s="12"/>
      <c r="C62" s="12"/>
      <c r="D62" s="12"/>
      <c r="E62" s="12"/>
      <c r="F62" s="12"/>
      <c r="G62" s="12"/>
      <c r="H62" s="12">
        <f>(H61+H60)*0.06</f>
        <v>67670.82144</v>
      </c>
      <c r="I62" s="14">
        <v>0.06</v>
      </c>
      <c r="J62" s="17" t="s">
        <v>105</v>
      </c>
      <c r="K62" s="6">
        <v>0</v>
      </c>
      <c r="L62" s="6"/>
      <c r="M62" s="6">
        <v>0</v>
      </c>
      <c r="N62" s="20">
        <f>(N60+N61)*0.06</f>
        <v>2888.8844399999994</v>
      </c>
      <c r="O62" s="12">
        <f>(O60+O61)*0.06</f>
        <v>45503.337599999999</v>
      </c>
    </row>
    <row r="63" spans="1:15" s="4" customFormat="1" ht="31" customHeight="1">
      <c r="A63" s="6" t="s">
        <v>24</v>
      </c>
      <c r="B63" s="6"/>
      <c r="C63" s="6"/>
      <c r="D63" s="6"/>
      <c r="E63" s="6"/>
      <c r="F63" s="6"/>
      <c r="G63" s="6"/>
      <c r="H63" s="20">
        <f>SUM(H60:H62)</f>
        <v>1195517.8454400001</v>
      </c>
      <c r="I63" s="8" t="s">
        <v>66</v>
      </c>
      <c r="J63" s="6"/>
      <c r="K63" s="22">
        <f>K60+K61+K62</f>
        <v>17414.298000000003</v>
      </c>
      <c r="L63" s="6"/>
      <c r="M63" s="16">
        <f>M60+M61+M62</f>
        <v>11899.300000000001</v>
      </c>
      <c r="N63" s="24">
        <f>SUM(N60:N62)</f>
        <v>51036.958439999995</v>
      </c>
      <c r="O63" s="21">
        <f>O60+O61+O62</f>
        <v>803892.29759999993</v>
      </c>
    </row>
    <row r="64" spans="1:15" s="4" customFormat="1" ht="30" customHeight="1">
      <c r="A64" s="6"/>
      <c r="B64" s="6"/>
      <c r="C64" s="6"/>
      <c r="D64" s="6"/>
      <c r="E64" s="6"/>
      <c r="F64" s="6"/>
      <c r="G64" s="6"/>
      <c r="H64" s="6"/>
      <c r="I64" s="8"/>
      <c r="J64" s="7"/>
      <c r="K64" s="15" t="s">
        <v>81</v>
      </c>
      <c r="L64" s="7"/>
      <c r="M64" s="16" t="s">
        <v>116</v>
      </c>
      <c r="N64" s="25" t="s">
        <v>120</v>
      </c>
      <c r="O64" s="12" t="s">
        <v>87</v>
      </c>
    </row>
    <row r="65" spans="1:15" s="4" customFormat="1" ht="21">
      <c r="A65" s="3"/>
      <c r="B65" s="3"/>
      <c r="C65" s="3"/>
      <c r="D65" s="3"/>
      <c r="E65" s="3"/>
      <c r="F65" s="3"/>
      <c r="G65" s="3"/>
      <c r="H65" s="3"/>
      <c r="I65" s="10"/>
      <c r="J65" s="3"/>
      <c r="K65" s="3"/>
      <c r="L65" s="3"/>
      <c r="M65" s="3"/>
      <c r="N65" s="3"/>
      <c r="O65" s="3"/>
    </row>
    <row r="66" spans="1:15" s="4" customFormat="1" ht="21">
      <c r="A66" s="3"/>
      <c r="B66" s="23" t="s">
        <v>114</v>
      </c>
      <c r="C66" s="3"/>
      <c r="D66" s="3"/>
      <c r="E66" s="3"/>
      <c r="F66" s="3"/>
      <c r="G66" s="3"/>
      <c r="H66" s="3"/>
      <c r="I66" s="10"/>
      <c r="J66" s="3"/>
      <c r="K66" s="3"/>
      <c r="L66" s="3"/>
      <c r="M66" s="3"/>
      <c r="N66" s="3"/>
      <c r="O66" s="3"/>
    </row>
    <row r="67" spans="1:15" s="4" customFormat="1" ht="21">
      <c r="A67" s="3"/>
      <c r="B67" s="3"/>
      <c r="C67" s="3"/>
      <c r="D67" s="3"/>
      <c r="E67" s="3"/>
      <c r="F67" s="3"/>
      <c r="G67" s="3"/>
      <c r="H67" s="3"/>
      <c r="I67" s="10"/>
      <c r="J67" s="3"/>
      <c r="K67" s="3"/>
      <c r="L67" s="3"/>
      <c r="M67" s="3"/>
      <c r="N67" s="3"/>
      <c r="O67" s="3"/>
    </row>
    <row r="68" spans="1:15" s="4" customFormat="1" ht="21">
      <c r="A68" s="3"/>
      <c r="B68" s="3"/>
      <c r="C68" s="3"/>
      <c r="D68" s="3"/>
      <c r="E68" s="3"/>
      <c r="F68" s="3"/>
      <c r="G68" s="3"/>
      <c r="H68" s="3"/>
      <c r="I68" s="10"/>
      <c r="J68" s="3"/>
      <c r="K68" s="3"/>
      <c r="L68" s="3"/>
      <c r="M68" s="3"/>
      <c r="N68" s="3"/>
      <c r="O68" s="3"/>
    </row>
    <row r="69" spans="1:15" s="4" customFormat="1" ht="21">
      <c r="A69" s="3"/>
      <c r="B69" s="3"/>
      <c r="C69" s="3"/>
      <c r="D69" s="3"/>
      <c r="E69" s="3"/>
      <c r="F69" s="3"/>
      <c r="G69" s="3"/>
      <c r="H69" s="3"/>
      <c r="I69" s="10"/>
      <c r="J69" s="3"/>
      <c r="K69" s="3"/>
      <c r="L69" s="3"/>
      <c r="M69" s="3"/>
      <c r="N69" s="3"/>
      <c r="O69" s="3"/>
    </row>
    <row r="70" spans="1:15" s="4" customFormat="1" ht="21">
      <c r="A70" s="3"/>
      <c r="B70" s="3"/>
      <c r="C70" s="3"/>
      <c r="D70" s="3"/>
      <c r="E70" s="3"/>
      <c r="F70" s="3"/>
      <c r="G70" s="3"/>
      <c r="H70" s="3"/>
      <c r="I70" s="10"/>
      <c r="J70" s="3"/>
      <c r="K70" s="3"/>
      <c r="L70" s="3"/>
      <c r="M70" s="3"/>
      <c r="N70" s="3"/>
      <c r="O70" s="3"/>
    </row>
    <row r="71" spans="1:15" s="4" customFormat="1" ht="21">
      <c r="A71" s="3"/>
      <c r="B71" s="3"/>
      <c r="C71" s="3"/>
      <c r="D71" s="3"/>
      <c r="E71" s="3"/>
      <c r="F71" s="3"/>
      <c r="G71" s="3"/>
      <c r="H71" s="3"/>
      <c r="I71" s="10"/>
      <c r="J71" s="3"/>
      <c r="K71" s="3"/>
      <c r="L71" s="3"/>
      <c r="M71" s="1"/>
      <c r="N71" s="3"/>
      <c r="O71" s="1"/>
    </row>
  </sheetData>
  <mergeCells count="17">
    <mergeCell ref="A34:A45"/>
    <mergeCell ref="A46:A59"/>
    <mergeCell ref="A14:A18"/>
    <mergeCell ref="A11:A13"/>
    <mergeCell ref="B3:B4"/>
    <mergeCell ref="A32:A33"/>
    <mergeCell ref="A3:A5"/>
    <mergeCell ref="A23:A31"/>
    <mergeCell ref="A9:A10"/>
    <mergeCell ref="A6:A7"/>
    <mergeCell ref="L14:L18"/>
    <mergeCell ref="I14:I18"/>
    <mergeCell ref="A1:O1"/>
    <mergeCell ref="J14:J18"/>
    <mergeCell ref="K14:K18"/>
    <mergeCell ref="M14:M18"/>
    <mergeCell ref="N14:N18"/>
  </mergeCells>
  <phoneticPr fontId="1" type="noConversion"/>
  <pageMargins left="0.7" right="0.7" top="0.75" bottom="0.75" header="0.3" footer="0.3"/>
  <pageSetup paperSize="9" scale="35" orientation="portrait" horizontalDpi="0" verticalDpi="0" copies="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E2183-53E9-DE48-8DB6-0797045047BF}">
  <dimension ref="A1:I50"/>
  <sheetViews>
    <sheetView topLeftCell="A21" zoomScaleNormal="100" workbookViewId="0">
      <selection activeCell="D22" sqref="D22"/>
    </sheetView>
  </sheetViews>
  <sheetFormatPr baseColWidth="10" defaultRowHeight="16"/>
  <cols>
    <col min="1" max="1" width="22" style="1" customWidth="1"/>
    <col min="2" max="2" width="30.1640625" style="1" customWidth="1"/>
    <col min="3" max="5" width="22" style="1" customWidth="1"/>
    <col min="6" max="7" width="14.33203125" style="1" customWidth="1"/>
    <col min="8" max="8" width="22" style="1" customWidth="1"/>
    <col min="9" max="9" width="36" style="10" customWidth="1"/>
  </cols>
  <sheetData>
    <row r="1" spans="1:9" ht="61" customHeight="1">
      <c r="A1" s="41" t="s">
        <v>109</v>
      </c>
      <c r="B1" s="41"/>
      <c r="C1" s="41"/>
      <c r="D1" s="41"/>
      <c r="E1" s="41"/>
      <c r="F1" s="41"/>
      <c r="G1" s="41"/>
      <c r="H1" s="41"/>
      <c r="I1" s="41"/>
    </row>
    <row r="2" spans="1:9" s="2" customFormat="1" ht="31" customHeight="1">
      <c r="A2" s="5" t="s">
        <v>0</v>
      </c>
      <c r="B2" s="5" t="s">
        <v>1</v>
      </c>
      <c r="C2" s="5" t="s">
        <v>17</v>
      </c>
      <c r="D2" s="5" t="s">
        <v>18</v>
      </c>
      <c r="E2" s="5" t="s">
        <v>19</v>
      </c>
      <c r="F2" s="5" t="s">
        <v>2</v>
      </c>
      <c r="G2" s="5" t="s">
        <v>3</v>
      </c>
      <c r="H2" s="5" t="s">
        <v>4</v>
      </c>
      <c r="I2" s="9" t="s">
        <v>5</v>
      </c>
    </row>
    <row r="3" spans="1:9" s="4" customFormat="1" ht="31" customHeight="1">
      <c r="A3" s="32" t="s">
        <v>53</v>
      </c>
      <c r="B3" s="12" t="s">
        <v>49</v>
      </c>
      <c r="C3" s="12">
        <v>3000</v>
      </c>
      <c r="D3" s="12"/>
      <c r="E3" s="12"/>
      <c r="F3" s="12">
        <v>1</v>
      </c>
      <c r="G3" s="12">
        <v>2</v>
      </c>
      <c r="H3" s="12">
        <f>C3*F3*G3</f>
        <v>6000</v>
      </c>
      <c r="I3" s="13"/>
    </row>
    <row r="4" spans="1:9" s="4" customFormat="1" ht="31" customHeight="1">
      <c r="A4" s="32"/>
      <c r="B4" s="12" t="s">
        <v>85</v>
      </c>
      <c r="C4" s="12">
        <v>200</v>
      </c>
      <c r="D4" s="12"/>
      <c r="E4" s="12"/>
      <c r="F4" s="12">
        <v>1</v>
      </c>
      <c r="G4" s="12">
        <v>5</v>
      </c>
      <c r="H4" s="12">
        <f t="shared" ref="H4:H11" si="0">C4*F4*G4</f>
        <v>1000</v>
      </c>
      <c r="I4" s="13"/>
    </row>
    <row r="5" spans="1:9" s="4" customFormat="1" ht="31" customHeight="1">
      <c r="A5" s="32"/>
      <c r="B5" s="12" t="s">
        <v>98</v>
      </c>
      <c r="C5" s="12">
        <v>8</v>
      </c>
      <c r="D5" s="12"/>
      <c r="E5" s="12"/>
      <c r="F5" s="12">
        <v>1</v>
      </c>
      <c r="G5" s="12">
        <v>40</v>
      </c>
      <c r="H5" s="12">
        <f>C5*F5*G5</f>
        <v>320</v>
      </c>
      <c r="I5" s="13" t="s">
        <v>99</v>
      </c>
    </row>
    <row r="6" spans="1:9" s="4" customFormat="1" ht="31" customHeight="1">
      <c r="A6" s="32"/>
      <c r="B6" s="6" t="s">
        <v>74</v>
      </c>
      <c r="C6" s="6">
        <v>3000</v>
      </c>
      <c r="D6" s="6"/>
      <c r="E6" s="6"/>
      <c r="F6" s="6">
        <v>1</v>
      </c>
      <c r="G6" s="6">
        <v>1</v>
      </c>
      <c r="H6" s="6">
        <v>0</v>
      </c>
      <c r="I6" s="8" t="s">
        <v>88</v>
      </c>
    </row>
    <row r="7" spans="1:9" s="4" customFormat="1" ht="31" customHeight="1">
      <c r="A7" s="32"/>
      <c r="B7" s="12" t="s">
        <v>97</v>
      </c>
      <c r="C7" s="12">
        <v>3000</v>
      </c>
      <c r="D7" s="12"/>
      <c r="E7" s="12"/>
      <c r="F7" s="12">
        <v>1</v>
      </c>
      <c r="G7" s="12">
        <v>1</v>
      </c>
      <c r="H7" s="12">
        <f t="shared" ref="H7" si="1">C7*F7*G7</f>
        <v>3000</v>
      </c>
      <c r="I7" s="13"/>
    </row>
    <row r="8" spans="1:9" s="4" customFormat="1" ht="31" customHeight="1">
      <c r="A8" s="32"/>
      <c r="B8" s="12" t="s">
        <v>59</v>
      </c>
      <c r="C8" s="12">
        <v>8000</v>
      </c>
      <c r="D8" s="12"/>
      <c r="E8" s="12"/>
      <c r="F8" s="12">
        <v>1</v>
      </c>
      <c r="G8" s="12">
        <v>1</v>
      </c>
      <c r="H8" s="12">
        <f t="shared" si="0"/>
        <v>8000</v>
      </c>
      <c r="I8" s="13"/>
    </row>
    <row r="9" spans="1:9" s="4" customFormat="1" ht="31" customHeight="1">
      <c r="A9" s="32"/>
      <c r="B9" s="12" t="s">
        <v>58</v>
      </c>
      <c r="C9" s="12">
        <v>10000</v>
      </c>
      <c r="D9" s="12"/>
      <c r="E9" s="12"/>
      <c r="F9" s="12">
        <v>1</v>
      </c>
      <c r="G9" s="12">
        <v>1</v>
      </c>
      <c r="H9" s="12">
        <f t="shared" si="0"/>
        <v>10000</v>
      </c>
      <c r="I9" s="13"/>
    </row>
    <row r="10" spans="1:9" s="4" customFormat="1" ht="31" customHeight="1">
      <c r="A10" s="39" t="s">
        <v>21</v>
      </c>
      <c r="B10" s="12" t="s">
        <v>111</v>
      </c>
      <c r="C10" s="12">
        <v>32000</v>
      </c>
      <c r="D10" s="12"/>
      <c r="E10" s="12"/>
      <c r="F10" s="12">
        <v>1</v>
      </c>
      <c r="G10" s="12">
        <v>1</v>
      </c>
      <c r="H10" s="12">
        <f t="shared" si="0"/>
        <v>32000</v>
      </c>
      <c r="I10" s="13"/>
    </row>
    <row r="11" spans="1:9" s="4" customFormat="1" ht="31" customHeight="1">
      <c r="A11" s="40"/>
      <c r="B11" s="12" t="s">
        <v>112</v>
      </c>
      <c r="C11" s="12">
        <v>30000</v>
      </c>
      <c r="D11" s="12"/>
      <c r="E11" s="12"/>
      <c r="F11" s="12">
        <v>1</v>
      </c>
      <c r="G11" s="12">
        <v>1</v>
      </c>
      <c r="H11" s="12">
        <f t="shared" si="0"/>
        <v>30000</v>
      </c>
      <c r="I11" s="13"/>
    </row>
    <row r="12" spans="1:9" s="4" customFormat="1" ht="31" customHeight="1">
      <c r="A12" s="32" t="s">
        <v>34</v>
      </c>
      <c r="B12" s="12" t="s">
        <v>37</v>
      </c>
      <c r="C12" s="12"/>
      <c r="D12" s="12">
        <v>8500</v>
      </c>
      <c r="E12" s="12">
        <f t="shared" ref="E12:E37" si="2">D12*6.9</f>
        <v>58650</v>
      </c>
      <c r="F12" s="12">
        <v>1</v>
      </c>
      <c r="G12" s="12">
        <v>1</v>
      </c>
      <c r="H12" s="12">
        <f t="shared" ref="H12:H23" si="3">E12*F12*G12</f>
        <v>58650</v>
      </c>
      <c r="I12" s="13" t="s">
        <v>108</v>
      </c>
    </row>
    <row r="13" spans="1:9" s="4" customFormat="1" ht="31" customHeight="1">
      <c r="A13" s="32"/>
      <c r="B13" s="12" t="s">
        <v>36</v>
      </c>
      <c r="C13" s="12"/>
      <c r="D13" s="12">
        <v>6500</v>
      </c>
      <c r="E13" s="12">
        <f t="shared" si="2"/>
        <v>44850</v>
      </c>
      <c r="F13" s="12">
        <v>1</v>
      </c>
      <c r="G13" s="12">
        <v>1</v>
      </c>
      <c r="H13" s="12">
        <f t="shared" si="3"/>
        <v>44850</v>
      </c>
      <c r="I13" s="13" t="s">
        <v>108</v>
      </c>
    </row>
    <row r="14" spans="1:9" s="4" customFormat="1" ht="31" customHeight="1">
      <c r="A14" s="32"/>
      <c r="B14" s="12" t="s">
        <v>38</v>
      </c>
      <c r="C14" s="12"/>
      <c r="D14" s="12">
        <v>1200</v>
      </c>
      <c r="E14" s="12">
        <f t="shared" si="2"/>
        <v>8280</v>
      </c>
      <c r="F14" s="12">
        <v>1</v>
      </c>
      <c r="G14" s="12">
        <v>1</v>
      </c>
      <c r="H14" s="12">
        <f t="shared" si="3"/>
        <v>8280</v>
      </c>
      <c r="I14" s="18" t="s">
        <v>107</v>
      </c>
    </row>
    <row r="15" spans="1:9" s="4" customFormat="1" ht="31" customHeight="1">
      <c r="A15" s="32"/>
      <c r="B15" s="12" t="s">
        <v>13</v>
      </c>
      <c r="C15" s="12"/>
      <c r="D15" s="12">
        <v>1</v>
      </c>
      <c r="E15" s="12">
        <f t="shared" si="2"/>
        <v>6.9</v>
      </c>
      <c r="F15" s="12">
        <v>1</v>
      </c>
      <c r="G15" s="12">
        <v>150</v>
      </c>
      <c r="H15" s="12">
        <f t="shared" si="3"/>
        <v>1035</v>
      </c>
      <c r="I15" s="13"/>
    </row>
    <row r="16" spans="1:9" s="4" customFormat="1" ht="31" customHeight="1">
      <c r="A16" s="32"/>
      <c r="B16" s="12" t="s">
        <v>33</v>
      </c>
      <c r="C16" s="12"/>
      <c r="D16" s="12">
        <v>65</v>
      </c>
      <c r="E16" s="12">
        <f t="shared" si="2"/>
        <v>448.5</v>
      </c>
      <c r="F16" s="12">
        <v>1</v>
      </c>
      <c r="G16" s="12">
        <v>100</v>
      </c>
      <c r="H16" s="12">
        <f t="shared" si="3"/>
        <v>44850</v>
      </c>
      <c r="I16" s="13"/>
    </row>
    <row r="17" spans="1:9" s="4" customFormat="1" ht="31" customHeight="1">
      <c r="A17" s="32"/>
      <c r="B17" s="12" t="s">
        <v>28</v>
      </c>
      <c r="C17" s="12"/>
      <c r="D17" s="12">
        <v>2850</v>
      </c>
      <c r="E17" s="12">
        <f t="shared" si="2"/>
        <v>19665</v>
      </c>
      <c r="F17" s="12">
        <v>1</v>
      </c>
      <c r="G17" s="12">
        <v>1</v>
      </c>
      <c r="H17" s="12">
        <f t="shared" si="3"/>
        <v>19665</v>
      </c>
      <c r="I17" s="13" t="s">
        <v>39</v>
      </c>
    </row>
    <row r="18" spans="1:9" s="4" customFormat="1" ht="31" customHeight="1">
      <c r="A18" s="32"/>
      <c r="B18" s="12" t="s">
        <v>29</v>
      </c>
      <c r="C18" s="12"/>
      <c r="D18" s="12">
        <v>2850</v>
      </c>
      <c r="E18" s="12">
        <f t="shared" si="2"/>
        <v>19665</v>
      </c>
      <c r="F18" s="12">
        <v>1</v>
      </c>
      <c r="G18" s="12">
        <v>1</v>
      </c>
      <c r="H18" s="12">
        <f t="shared" si="3"/>
        <v>19665</v>
      </c>
      <c r="I18" s="13" t="s">
        <v>115</v>
      </c>
    </row>
    <row r="19" spans="1:9" s="4" customFormat="1" ht="31" customHeight="1">
      <c r="A19" s="32"/>
      <c r="B19" s="12" t="s">
        <v>30</v>
      </c>
      <c r="C19" s="12"/>
      <c r="D19" s="12">
        <v>9950</v>
      </c>
      <c r="E19" s="12">
        <f t="shared" si="2"/>
        <v>68655</v>
      </c>
      <c r="F19" s="12">
        <v>1</v>
      </c>
      <c r="G19" s="12">
        <v>1</v>
      </c>
      <c r="H19" s="12">
        <f t="shared" si="3"/>
        <v>68655</v>
      </c>
      <c r="I19" s="13" t="s">
        <v>63</v>
      </c>
    </row>
    <row r="20" spans="1:9" s="4" customFormat="1" ht="31" customHeight="1">
      <c r="A20" s="32"/>
      <c r="B20" s="12" t="s">
        <v>31</v>
      </c>
      <c r="C20" s="12"/>
      <c r="D20" s="12">
        <v>3960</v>
      </c>
      <c r="E20" s="12">
        <f t="shared" si="2"/>
        <v>27324</v>
      </c>
      <c r="F20" s="12">
        <v>1</v>
      </c>
      <c r="G20" s="12">
        <v>1</v>
      </c>
      <c r="H20" s="12">
        <f t="shared" si="3"/>
        <v>27324</v>
      </c>
      <c r="I20" s="13" t="s">
        <v>54</v>
      </c>
    </row>
    <row r="21" spans="1:9" s="4" customFormat="1" ht="31" customHeight="1">
      <c r="A21" s="32"/>
      <c r="B21" s="12" t="s">
        <v>67</v>
      </c>
      <c r="C21" s="12"/>
      <c r="D21" s="12">
        <v>500</v>
      </c>
      <c r="E21" s="12">
        <f t="shared" si="2"/>
        <v>3450</v>
      </c>
      <c r="F21" s="12">
        <v>2</v>
      </c>
      <c r="G21" s="12">
        <v>1</v>
      </c>
      <c r="H21" s="12">
        <f t="shared" si="3"/>
        <v>6900</v>
      </c>
      <c r="I21" s="13" t="s">
        <v>65</v>
      </c>
    </row>
    <row r="22" spans="1:9" s="4" customFormat="1" ht="31" customHeight="1">
      <c r="A22" s="32"/>
      <c r="B22" s="12" t="s">
        <v>32</v>
      </c>
      <c r="C22" s="12"/>
      <c r="D22" s="12">
        <v>860</v>
      </c>
      <c r="E22" s="12">
        <f t="shared" si="2"/>
        <v>5934</v>
      </c>
      <c r="F22" s="12">
        <v>1</v>
      </c>
      <c r="G22" s="12">
        <v>2</v>
      </c>
      <c r="H22" s="12">
        <f t="shared" si="3"/>
        <v>11868</v>
      </c>
      <c r="I22" s="13" t="s">
        <v>40</v>
      </c>
    </row>
    <row r="23" spans="1:9" s="4" customFormat="1" ht="31" customHeight="1">
      <c r="A23" s="32"/>
      <c r="B23" s="12" t="s">
        <v>42</v>
      </c>
      <c r="C23" s="12"/>
      <c r="D23" s="12">
        <v>280</v>
      </c>
      <c r="E23" s="12">
        <f t="shared" si="2"/>
        <v>1932</v>
      </c>
      <c r="F23" s="12">
        <v>1</v>
      </c>
      <c r="G23" s="12">
        <v>10</v>
      </c>
      <c r="H23" s="12">
        <f t="shared" si="3"/>
        <v>19320</v>
      </c>
      <c r="I23" s="13" t="s">
        <v>41</v>
      </c>
    </row>
    <row r="24" spans="1:9" s="4" customFormat="1" ht="31" customHeight="1">
      <c r="A24" s="32" t="s">
        <v>35</v>
      </c>
      <c r="B24" s="12" t="s">
        <v>70</v>
      </c>
      <c r="C24" s="12"/>
      <c r="D24" s="12">
        <v>3000</v>
      </c>
      <c r="E24" s="12">
        <f t="shared" si="2"/>
        <v>20700</v>
      </c>
      <c r="F24" s="12">
        <v>1</v>
      </c>
      <c r="G24" s="12">
        <v>1</v>
      </c>
      <c r="H24" s="12">
        <f t="shared" ref="H24:H36" si="4">E24*F24*G24</f>
        <v>20700</v>
      </c>
      <c r="I24" s="13"/>
    </row>
    <row r="25" spans="1:9" s="4" customFormat="1" ht="31" customHeight="1">
      <c r="A25" s="32"/>
      <c r="B25" s="12" t="s">
        <v>69</v>
      </c>
      <c r="C25" s="12"/>
      <c r="D25" s="12">
        <v>5000</v>
      </c>
      <c r="E25" s="12">
        <f t="shared" si="2"/>
        <v>34500</v>
      </c>
      <c r="F25" s="12">
        <v>1</v>
      </c>
      <c r="G25" s="12">
        <v>1</v>
      </c>
      <c r="H25" s="12">
        <f t="shared" si="4"/>
        <v>34500</v>
      </c>
      <c r="I25" s="13"/>
    </row>
    <row r="26" spans="1:9" s="4" customFormat="1" ht="31" customHeight="1">
      <c r="A26" s="32"/>
      <c r="B26" s="12" t="s">
        <v>38</v>
      </c>
      <c r="C26" s="12"/>
      <c r="D26" s="12">
        <v>2000</v>
      </c>
      <c r="E26" s="12">
        <f t="shared" si="2"/>
        <v>13800</v>
      </c>
      <c r="F26" s="12">
        <v>1</v>
      </c>
      <c r="G26" s="12">
        <v>1</v>
      </c>
      <c r="H26" s="12">
        <f t="shared" si="4"/>
        <v>13800</v>
      </c>
      <c r="I26" s="13"/>
    </row>
    <row r="27" spans="1:9" s="4" customFormat="1" ht="31" customHeight="1">
      <c r="A27" s="32"/>
      <c r="B27" s="12" t="s">
        <v>13</v>
      </c>
      <c r="C27" s="12"/>
      <c r="D27" s="12">
        <v>1</v>
      </c>
      <c r="E27" s="12">
        <f t="shared" si="2"/>
        <v>6.9</v>
      </c>
      <c r="F27" s="12">
        <v>1</v>
      </c>
      <c r="G27" s="12">
        <v>150</v>
      </c>
      <c r="H27" s="12">
        <f t="shared" si="4"/>
        <v>1035</v>
      </c>
      <c r="I27" s="13"/>
    </row>
    <row r="28" spans="1:9" s="4" customFormat="1" ht="31" customHeight="1">
      <c r="A28" s="32"/>
      <c r="B28" s="12" t="s">
        <v>68</v>
      </c>
      <c r="C28" s="12"/>
      <c r="D28" s="12">
        <v>280</v>
      </c>
      <c r="E28" s="12">
        <f t="shared" si="2"/>
        <v>1932</v>
      </c>
      <c r="F28" s="12">
        <v>1</v>
      </c>
      <c r="G28" s="12">
        <v>2</v>
      </c>
      <c r="H28" s="12">
        <f t="shared" si="4"/>
        <v>3864</v>
      </c>
      <c r="I28" s="13"/>
    </row>
    <row r="29" spans="1:9" s="4" customFormat="1" ht="31" customHeight="1">
      <c r="A29" s="32"/>
      <c r="B29" s="12" t="s">
        <v>33</v>
      </c>
      <c r="C29" s="12"/>
      <c r="D29" s="12">
        <v>50</v>
      </c>
      <c r="E29" s="12">
        <f t="shared" si="2"/>
        <v>345</v>
      </c>
      <c r="F29" s="12">
        <v>1</v>
      </c>
      <c r="G29" s="12">
        <v>100</v>
      </c>
      <c r="H29" s="12">
        <f t="shared" si="4"/>
        <v>34500</v>
      </c>
      <c r="I29" s="13"/>
    </row>
    <row r="30" spans="1:9" s="4" customFormat="1" ht="31" customHeight="1">
      <c r="A30" s="32"/>
      <c r="B30" s="12" t="s">
        <v>28</v>
      </c>
      <c r="C30" s="12"/>
      <c r="D30" s="12">
        <v>2260</v>
      </c>
      <c r="E30" s="12">
        <f t="shared" si="2"/>
        <v>15594</v>
      </c>
      <c r="F30" s="12">
        <v>1</v>
      </c>
      <c r="G30" s="12">
        <v>1</v>
      </c>
      <c r="H30" s="12">
        <f t="shared" si="4"/>
        <v>15594</v>
      </c>
      <c r="I30" s="13"/>
    </row>
    <row r="31" spans="1:9" s="4" customFormat="1" ht="31" customHeight="1">
      <c r="A31" s="32"/>
      <c r="B31" s="12" t="s">
        <v>29</v>
      </c>
      <c r="C31" s="12"/>
      <c r="D31" s="12">
        <v>3000</v>
      </c>
      <c r="E31" s="12">
        <f t="shared" si="2"/>
        <v>20700</v>
      </c>
      <c r="F31" s="12">
        <v>1</v>
      </c>
      <c r="G31" s="12">
        <v>1</v>
      </c>
      <c r="H31" s="12">
        <f t="shared" si="4"/>
        <v>20700</v>
      </c>
      <c r="I31" s="13"/>
    </row>
    <row r="32" spans="1:9" s="4" customFormat="1" ht="31" customHeight="1">
      <c r="A32" s="32"/>
      <c r="B32" s="12" t="s">
        <v>30</v>
      </c>
      <c r="C32" s="12"/>
      <c r="D32" s="12">
        <v>9950</v>
      </c>
      <c r="E32" s="12">
        <f t="shared" si="2"/>
        <v>68655</v>
      </c>
      <c r="F32" s="12">
        <v>1</v>
      </c>
      <c r="G32" s="12">
        <v>1</v>
      </c>
      <c r="H32" s="12">
        <f t="shared" si="4"/>
        <v>68655</v>
      </c>
      <c r="I32" s="13"/>
    </row>
    <row r="33" spans="1:9" s="4" customFormat="1" ht="31" customHeight="1">
      <c r="A33" s="32"/>
      <c r="B33" s="12" t="s">
        <v>31</v>
      </c>
      <c r="C33" s="12"/>
      <c r="D33" s="12">
        <v>3960</v>
      </c>
      <c r="E33" s="12">
        <f t="shared" si="2"/>
        <v>27324</v>
      </c>
      <c r="F33" s="12">
        <v>1</v>
      </c>
      <c r="G33" s="12">
        <v>1</v>
      </c>
      <c r="H33" s="12">
        <f t="shared" si="4"/>
        <v>27324</v>
      </c>
      <c r="I33" s="13"/>
    </row>
    <row r="34" spans="1:9" s="4" customFormat="1" ht="31" customHeight="1">
      <c r="A34" s="32"/>
      <c r="B34" s="12" t="s">
        <v>67</v>
      </c>
      <c r="C34" s="12"/>
      <c r="D34" s="12">
        <v>500</v>
      </c>
      <c r="E34" s="12">
        <f t="shared" si="2"/>
        <v>3450</v>
      </c>
      <c r="F34" s="12">
        <v>1</v>
      </c>
      <c r="G34" s="12">
        <v>1</v>
      </c>
      <c r="H34" s="12">
        <f t="shared" si="4"/>
        <v>3450</v>
      </c>
      <c r="I34" s="13" t="s">
        <v>65</v>
      </c>
    </row>
    <row r="35" spans="1:9" s="4" customFormat="1" ht="31" customHeight="1">
      <c r="A35" s="32"/>
      <c r="B35" s="12" t="s">
        <v>32</v>
      </c>
      <c r="C35" s="12"/>
      <c r="D35" s="12">
        <v>860</v>
      </c>
      <c r="E35" s="12">
        <f t="shared" si="2"/>
        <v>5934</v>
      </c>
      <c r="F35" s="12">
        <v>1</v>
      </c>
      <c r="G35" s="12">
        <v>2</v>
      </c>
      <c r="H35" s="12">
        <f t="shared" si="4"/>
        <v>11868</v>
      </c>
      <c r="I35" s="13"/>
    </row>
    <row r="36" spans="1:9" s="4" customFormat="1" ht="31" customHeight="1">
      <c r="A36" s="32"/>
      <c r="B36" s="12" t="s">
        <v>42</v>
      </c>
      <c r="C36" s="12"/>
      <c r="D36" s="12">
        <v>300</v>
      </c>
      <c r="E36" s="12">
        <f t="shared" si="2"/>
        <v>2070</v>
      </c>
      <c r="F36" s="12">
        <v>1</v>
      </c>
      <c r="G36" s="12">
        <v>10</v>
      </c>
      <c r="H36" s="12">
        <f t="shared" si="4"/>
        <v>20700</v>
      </c>
      <c r="I36" s="13"/>
    </row>
    <row r="37" spans="1:9" s="4" customFormat="1" ht="31" customHeight="1">
      <c r="A37" s="32"/>
      <c r="B37" s="12" t="s">
        <v>46</v>
      </c>
      <c r="C37" s="12"/>
      <c r="D37" s="12">
        <v>600</v>
      </c>
      <c r="E37" s="12">
        <f t="shared" si="2"/>
        <v>4140</v>
      </c>
      <c r="F37" s="12">
        <v>1</v>
      </c>
      <c r="G37" s="12">
        <v>1</v>
      </c>
      <c r="H37" s="12">
        <f>E37*F37*G37</f>
        <v>4140</v>
      </c>
      <c r="I37" s="13"/>
    </row>
    <row r="38" spans="1:9" s="4" customFormat="1" ht="31" customHeight="1">
      <c r="A38" s="6" t="s">
        <v>22</v>
      </c>
      <c r="B38" s="6"/>
      <c r="C38" s="6"/>
      <c r="D38" s="6"/>
      <c r="E38" s="6"/>
      <c r="F38" s="6"/>
      <c r="G38" s="6"/>
      <c r="H38" s="6">
        <f>SUM(H3:H37)</f>
        <v>702212</v>
      </c>
      <c r="I38" s="8" t="s">
        <v>66</v>
      </c>
    </row>
    <row r="39" spans="1:9" s="4" customFormat="1" ht="31" customHeight="1">
      <c r="A39" s="6" t="s">
        <v>23</v>
      </c>
      <c r="B39" s="12"/>
      <c r="C39" s="12"/>
      <c r="D39" s="12"/>
      <c r="E39" s="12"/>
      <c r="F39" s="12"/>
      <c r="G39" s="12"/>
      <c r="H39" s="12">
        <f>H38*0.08</f>
        <v>56176.959999999999</v>
      </c>
      <c r="I39" s="14">
        <v>0.08</v>
      </c>
    </row>
    <row r="40" spans="1:9" s="4" customFormat="1" ht="31" customHeight="1">
      <c r="A40" s="6" t="s">
        <v>25</v>
      </c>
      <c r="B40" s="12"/>
      <c r="C40" s="12"/>
      <c r="D40" s="12"/>
      <c r="E40" s="12"/>
      <c r="F40" s="12"/>
      <c r="G40" s="12"/>
      <c r="H40" s="12">
        <f>(H38+H39)*0.06</f>
        <v>45503.337599999999</v>
      </c>
      <c r="I40" s="14">
        <v>0.06</v>
      </c>
    </row>
    <row r="41" spans="1:9" s="4" customFormat="1" ht="31" customHeight="1">
      <c r="A41" s="6" t="s">
        <v>24</v>
      </c>
      <c r="B41" s="6"/>
      <c r="C41" s="6"/>
      <c r="D41" s="6"/>
      <c r="E41" s="6"/>
      <c r="F41" s="6"/>
      <c r="G41" s="6"/>
      <c r="H41" s="20">
        <f>SUM(H38:H40)</f>
        <v>803892.29759999993</v>
      </c>
      <c r="I41" s="8" t="s">
        <v>66</v>
      </c>
    </row>
    <row r="42" spans="1:9" s="4" customFormat="1" ht="21">
      <c r="A42" s="3"/>
      <c r="B42" s="3"/>
      <c r="C42" s="3"/>
      <c r="D42" s="3"/>
      <c r="E42" s="3"/>
      <c r="F42" s="3"/>
      <c r="G42" s="3"/>
      <c r="H42" s="3"/>
      <c r="I42" s="10"/>
    </row>
    <row r="43" spans="1:9" s="4" customFormat="1" ht="48" customHeight="1">
      <c r="A43" s="3"/>
      <c r="B43" s="3"/>
      <c r="C43" s="3"/>
      <c r="D43" s="3"/>
      <c r="E43" s="3"/>
      <c r="F43" s="3"/>
      <c r="G43" s="3"/>
      <c r="H43" s="3"/>
      <c r="I43" s="10"/>
    </row>
    <row r="44" spans="1:9" s="4" customFormat="1" ht="21">
      <c r="A44" s="3"/>
      <c r="B44" s="3"/>
      <c r="C44" s="3"/>
      <c r="D44" s="3"/>
      <c r="E44" s="3"/>
      <c r="F44" s="3"/>
      <c r="G44" s="3"/>
      <c r="H44" s="3"/>
      <c r="I44" s="10"/>
    </row>
    <row r="45" spans="1:9" s="4" customFormat="1" ht="21">
      <c r="A45" s="3"/>
      <c r="B45" s="3"/>
      <c r="C45" s="3"/>
      <c r="D45" s="3"/>
      <c r="E45" s="3"/>
      <c r="F45" s="3"/>
      <c r="G45" s="3"/>
      <c r="H45" s="3"/>
      <c r="I45" s="10"/>
    </row>
    <row r="46" spans="1:9" s="4" customFormat="1" ht="21">
      <c r="A46" s="3"/>
      <c r="B46" s="3"/>
      <c r="C46" s="3"/>
      <c r="D46" s="3"/>
      <c r="E46" s="3"/>
      <c r="F46" s="3"/>
      <c r="G46" s="3"/>
      <c r="H46" s="3"/>
      <c r="I46" s="10"/>
    </row>
    <row r="47" spans="1:9" s="4" customFormat="1" ht="21">
      <c r="A47" s="3"/>
      <c r="B47" s="3"/>
      <c r="C47" s="3"/>
      <c r="D47" s="3"/>
      <c r="E47" s="3"/>
      <c r="F47" s="3"/>
      <c r="G47" s="3"/>
      <c r="H47" s="3"/>
      <c r="I47" s="10"/>
    </row>
    <row r="48" spans="1:9" s="4" customFormat="1" ht="21">
      <c r="A48" s="3"/>
      <c r="B48" s="3"/>
      <c r="C48" s="3"/>
      <c r="D48" s="3"/>
      <c r="E48" s="3"/>
      <c r="F48" s="3"/>
      <c r="G48" s="3"/>
      <c r="H48" s="3"/>
      <c r="I48" s="10"/>
    </row>
    <row r="49" spans="1:9" s="4" customFormat="1" ht="21">
      <c r="A49" s="3"/>
      <c r="B49" s="3"/>
      <c r="C49" s="3"/>
      <c r="D49" s="3"/>
      <c r="E49" s="3"/>
      <c r="F49" s="3"/>
      <c r="G49" s="3"/>
      <c r="H49" s="3"/>
      <c r="I49" s="10"/>
    </row>
    <row r="50" spans="1:9" s="4" customFormat="1" ht="21">
      <c r="A50" s="3"/>
      <c r="B50" s="3"/>
      <c r="C50" s="3"/>
      <c r="D50" s="3"/>
      <c r="E50" s="3"/>
      <c r="F50" s="3"/>
      <c r="G50" s="3"/>
      <c r="H50" s="3"/>
      <c r="I50" s="10"/>
    </row>
  </sheetData>
  <mergeCells count="5">
    <mergeCell ref="A3:A9"/>
    <mergeCell ref="A12:A23"/>
    <mergeCell ref="A24:A37"/>
    <mergeCell ref="A1:I1"/>
    <mergeCell ref="A10:A11"/>
  </mergeCells>
  <phoneticPr fontId="1" type="noConversion"/>
  <pageMargins left="0.7" right="0.7" top="0.75" bottom="0.75" header="0.3" footer="0.3"/>
  <pageSetup paperSize="9" scale="35" orientation="portrait" horizontalDpi="0" verticalDpi="0" copies="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D9DF6-748F-9042-85CF-F682B9960437}">
  <dimension ref="A2:K2"/>
  <sheetViews>
    <sheetView zoomScaleNormal="100" workbookViewId="0">
      <selection activeCell="K1" sqref="K1:K1048576"/>
    </sheetView>
  </sheetViews>
  <sheetFormatPr baseColWidth="10" defaultRowHeight="16"/>
  <cols>
    <col min="1" max="1" width="40.1640625" style="1" customWidth="1"/>
    <col min="2" max="6" width="24.33203125" style="1" customWidth="1"/>
    <col min="7" max="9" width="19.6640625" style="1" customWidth="1"/>
    <col min="10" max="10" width="24.33203125" style="1" customWidth="1"/>
    <col min="11" max="11" width="10.83203125" style="1"/>
  </cols>
  <sheetData>
    <row r="2" spans="1:11">
      <c r="A2" s="1" t="s">
        <v>89</v>
      </c>
      <c r="B2" s="1" t="s">
        <v>90</v>
      </c>
      <c r="C2" s="1" t="s">
        <v>91</v>
      </c>
      <c r="D2" s="1" t="s">
        <v>92</v>
      </c>
      <c r="E2" s="1" t="s">
        <v>93</v>
      </c>
      <c r="F2" s="1" t="s">
        <v>94</v>
      </c>
      <c r="G2" s="1" t="s">
        <v>95</v>
      </c>
      <c r="H2" s="1" t="s">
        <v>102</v>
      </c>
      <c r="I2" s="1" t="s">
        <v>96</v>
      </c>
      <c r="J2" s="1" t="s">
        <v>101</v>
      </c>
      <c r="K2" s="1" t="s">
        <v>25</v>
      </c>
    </row>
  </sheetData>
  <phoneticPr fontId="1" type="noConversion"/>
  <pageMargins left="0.7" right="0.7" top="0.75" bottom="0.75" header="0.3" footer="0.3"/>
  <pageSetup paperSize="9" scale="35" orientation="portrait" horizontalDpi="0" verticalDpi="0" copies="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总费用</vt:lpstr>
      <vt:lpstr>公务部分</vt:lpstr>
      <vt:lpstr>嘉宾收费明细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2023-04-21T04:11:23Z</cp:lastPrinted>
  <dcterms:created xsi:type="dcterms:W3CDTF">2023-04-10T08:55:57Z</dcterms:created>
  <dcterms:modified xsi:type="dcterms:W3CDTF">2023-04-25T02:51:56Z</dcterms:modified>
</cp:coreProperties>
</file>