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<sst xmlns="http://schemas.openxmlformats.org/spreadsheetml/2006/main" count="147" uniqueCount="67">
  <si>
    <t>智慧家庭集成总监会议(5月份)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</si>
  <si>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</si>
  <si>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</si>
  <si>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</si>
  <si>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</si>
  <si>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</si>
  <si>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</si>
  <si>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</si>
  <si>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</si>
  <si>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</si>
  <si>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</si>
  <si>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</si>
  <si>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</si>
  <si>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南昌国贸酒店</t>
  </si>
  <si>
    <t>5.22-5.24 标间</t>
  </si>
  <si>
    <t>间</t>
  </si>
  <si>
    <t>晚</t>
  </si>
  <si>
    <t>5.21 单间</t>
  </si>
  <si>
    <t>5.22-5.24 单间</t>
  </si>
  <si>
    <t>5.21 标间</t>
  </si>
  <si>
    <t>5.22 单间</t>
  </si>
  <si>
    <t>5.22 标间</t>
  </si>
  <si>
    <t>5.22 升级房间</t>
  </si>
  <si>
    <t>5.23 单间</t>
  </si>
  <si>
    <t>5.23 标间</t>
  </si>
  <si>
    <t>5.23 升级房间</t>
  </si>
  <si>
    <t>5.24 标间 半天</t>
  </si>
  <si>
    <t>5.24 单间 半天</t>
  </si>
  <si>
    <t>酒店合计</t>
  </si>
  <si>
    <t>餐饮</t>
  </si>
  <si>
    <t>5.22 晚宴</t>
  </si>
  <si>
    <t>人</t>
  </si>
  <si>
    <t>餐</t>
  </si>
  <si>
    <t>5.23 自助午餐</t>
  </si>
  <si>
    <t>5.23 自助晚餐</t>
  </si>
  <si>
    <t>5.24 自助午餐</t>
  </si>
  <si>
    <t>外出用餐</t>
  </si>
  <si>
    <t>酒店</t>
  </si>
  <si>
    <t>项</t>
  </si>
  <si>
    <t>次</t>
  </si>
  <si>
    <t>增加5.22酒店自助午餐</t>
  </si>
  <si>
    <t>用餐合计</t>
  </si>
  <si>
    <t>交通</t>
  </si>
  <si>
    <t>江西康辉</t>
  </si>
  <si>
    <t>5.23 49座</t>
  </si>
  <si>
    <t>辆</t>
  </si>
  <si>
    <t>趟</t>
  </si>
  <si>
    <t>5.22 酒店-门店-餐厅</t>
  </si>
  <si>
    <t>5.24 49座</t>
  </si>
  <si>
    <t xml:space="preserve">5.24 酒店-游览-酒店 </t>
  </si>
  <si>
    <t>交通费合计</t>
  </si>
  <si>
    <t>会议</t>
  </si>
  <si>
    <t>5.23 全天</t>
  </si>
  <si>
    <t>天</t>
  </si>
  <si>
    <t>5.24 上午</t>
  </si>
  <si>
    <t>会议费用合计</t>
  </si>
  <si>
    <t>礼品</t>
  </si>
  <si>
    <t>奖杯</t>
  </si>
  <si>
    <t>人工费</t>
  </si>
  <si>
    <t>补贴</t>
  </si>
  <si>
    <t>21日2人，22日3人，23日2人，24日3人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</si>
  <si>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</si>
  <si>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</si>
  <si>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</si>
  <si>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</si>
  <si>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</si>
  <si>
    <t>酒店返佣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</si>
</sst>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\¥#,##0.00;[Red]\¥\-#,##0.00"/>
  </numFmts>
  <fonts count="3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9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3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/>
    <xf numFmtId="0" fontId="4" fillId="0" borderId="1" xfId="0" applyFont="1" applyFill="1" applyBorder="1" applyAlignment="1">
      <alignment vertical="center"/>
    </xf>
    <xf numFmtId="177" fontId="3" fillId="5" borderId="0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4" fillId="0" borderId="1" xfId="0" applyFont="1" applyFill="1" applyBorder="1" applyAlignment="1"/>
    <xf numFmtId="177" fontId="3" fillId="2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177" fontId="3" fillId="4" borderId="1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O36" sqref="O36:O38"/>
    </sheetView>
  </sheetViews>
  <sheetFormatPr defaultColWidth="9" defaultRowHeight="13.5"/>
  <cols>
    <col min="3" max="3" width="11.625" customWidth="1"/>
    <col min="16" max="16" width="18.125" customWidth="1"/>
  </cols>
  <sheetData>
    <row r="1" ht="2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8"/>
    </row>
    <row r="2" ht="21" spans="1:16">
      <c r="A2" s="2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8"/>
    </row>
    <row r="3" ht="14.25" spans="1:16">
      <c r="A3" s="4" t="s">
        <v>1</v>
      </c>
      <c r="B3" s="4"/>
      <c r="C3" s="5" t="s">
        <v>2</v>
      </c>
      <c r="D3" s="4" t="s">
        <v>3</v>
      </c>
      <c r="E3" s="4"/>
      <c r="F3" s="4"/>
      <c r="G3" s="4"/>
      <c r="H3" s="4" t="s">
        <v>4</v>
      </c>
      <c r="I3" s="4"/>
      <c r="J3" s="29" t="s">
        <v>5</v>
      </c>
      <c r="K3" s="29"/>
      <c r="L3" s="29"/>
      <c r="M3" s="29"/>
      <c r="N3" s="29" t="s">
        <v>6</v>
      </c>
      <c r="O3" s="29"/>
      <c r="P3" s="29" t="s">
        <v>7</v>
      </c>
    </row>
    <row r="4" ht="14.25" spans="1:16">
      <c r="A4" s="4"/>
      <c r="B4" s="4"/>
      <c r="C4" s="6"/>
      <c r="D4" s="4" t="s">
        <v>8</v>
      </c>
      <c r="E4" s="4" t="s">
        <v>9</v>
      </c>
      <c r="F4" s="4" t="s">
        <v>8</v>
      </c>
      <c r="G4" s="4" t="s">
        <v>9</v>
      </c>
      <c r="H4" s="4" t="s">
        <v>10</v>
      </c>
      <c r="I4" s="4" t="s">
        <v>11</v>
      </c>
      <c r="J4" s="29" t="s">
        <v>8</v>
      </c>
      <c r="K4" s="29" t="s">
        <v>9</v>
      </c>
      <c r="L4" s="29" t="s">
        <v>8</v>
      </c>
      <c r="M4" s="29" t="s">
        <v>9</v>
      </c>
      <c r="N4" s="29" t="s">
        <v>10</v>
      </c>
      <c r="O4" s="29" t="s">
        <v>11</v>
      </c>
      <c r="P4" s="29"/>
    </row>
    <row r="5" ht="14.25" spans="1:16">
      <c r="A5" s="7" t="s">
        <v>12</v>
      </c>
      <c r="B5" s="8" t="s">
        <v>13</v>
      </c>
      <c r="C5" s="9" t="s">
        <v>14</v>
      </c>
      <c r="D5" s="9">
        <v>32</v>
      </c>
      <c r="E5" s="9" t="s">
        <v>15</v>
      </c>
      <c r="F5" s="9">
        <v>2</v>
      </c>
      <c r="G5" s="9" t="s">
        <v>16</v>
      </c>
      <c r="H5" s="9">
        <v>230</v>
      </c>
      <c r="I5" s="9">
        <f>D5*F5*H5</f>
        <v>14720</v>
      </c>
      <c r="J5" s="9">
        <v>1</v>
      </c>
      <c r="K5" s="9" t="s">
        <v>15</v>
      </c>
      <c r="L5" s="9">
        <v>1</v>
      </c>
      <c r="M5" s="9" t="s">
        <v>16</v>
      </c>
      <c r="N5" s="30">
        <v>270</v>
      </c>
      <c r="O5" s="31">
        <f t="shared" ref="O5:O14" si="0">J5*L5*N5</f>
        <v>270</v>
      </c>
      <c r="P5" s="32" t="s">
        <v>17</v>
      </c>
    </row>
    <row r="6" ht="14.25" spans="1:16">
      <c r="A6" s="10"/>
      <c r="B6" s="11"/>
      <c r="C6" s="9" t="s">
        <v>18</v>
      </c>
      <c r="D6" s="9">
        <v>8</v>
      </c>
      <c r="E6" s="9" t="s">
        <v>15</v>
      </c>
      <c r="F6" s="9">
        <v>2</v>
      </c>
      <c r="G6" s="9" t="s">
        <v>16</v>
      </c>
      <c r="H6" s="9">
        <v>270</v>
      </c>
      <c r="I6" s="9">
        <f>D6*F6*H6</f>
        <v>4320</v>
      </c>
      <c r="J6" s="9">
        <v>1</v>
      </c>
      <c r="K6" s="9" t="s">
        <v>15</v>
      </c>
      <c r="L6" s="9">
        <v>1</v>
      </c>
      <c r="M6" s="9" t="s">
        <v>16</v>
      </c>
      <c r="N6" s="30">
        <v>230</v>
      </c>
      <c r="O6" s="31">
        <f t="shared" si="0"/>
        <v>230</v>
      </c>
      <c r="P6" s="32" t="s">
        <v>19</v>
      </c>
    </row>
    <row r="7" ht="14.25" spans="1:16">
      <c r="A7" s="10"/>
      <c r="B7" s="11"/>
      <c r="C7" s="9"/>
      <c r="D7" s="9"/>
      <c r="E7" s="9"/>
      <c r="F7" s="9"/>
      <c r="G7" s="9"/>
      <c r="H7" s="9"/>
      <c r="I7" s="9"/>
      <c r="J7" s="9">
        <v>7</v>
      </c>
      <c r="K7" s="9" t="s">
        <v>15</v>
      </c>
      <c r="L7" s="9">
        <v>1</v>
      </c>
      <c r="M7" s="9" t="s">
        <v>16</v>
      </c>
      <c r="N7" s="30">
        <v>270</v>
      </c>
      <c r="O7" s="31">
        <f t="shared" si="0"/>
        <v>1890</v>
      </c>
      <c r="P7" s="32" t="s">
        <v>20</v>
      </c>
    </row>
    <row r="8" ht="14.25" spans="1:16">
      <c r="A8" s="10"/>
      <c r="B8" s="11"/>
      <c r="C8" s="9"/>
      <c r="D8" s="9"/>
      <c r="E8" s="9"/>
      <c r="F8" s="9"/>
      <c r="G8" s="9"/>
      <c r="H8" s="9"/>
      <c r="I8" s="9"/>
      <c r="J8" s="9">
        <v>29</v>
      </c>
      <c r="K8" s="9" t="s">
        <v>15</v>
      </c>
      <c r="L8" s="9">
        <v>1</v>
      </c>
      <c r="M8" s="9" t="s">
        <v>16</v>
      </c>
      <c r="N8" s="30">
        <v>230</v>
      </c>
      <c r="O8" s="31">
        <f t="shared" si="0"/>
        <v>6670</v>
      </c>
      <c r="P8" s="32" t="s">
        <v>21</v>
      </c>
    </row>
    <row r="9" ht="14.25" spans="1:16">
      <c r="A9" s="10"/>
      <c r="B9" s="11"/>
      <c r="C9" s="9"/>
      <c r="D9" s="9"/>
      <c r="E9" s="9"/>
      <c r="F9" s="9"/>
      <c r="G9" s="9"/>
      <c r="H9" s="9"/>
      <c r="I9" s="9"/>
      <c r="J9" s="9">
        <v>1</v>
      </c>
      <c r="K9" s="9" t="s">
        <v>15</v>
      </c>
      <c r="L9" s="9">
        <v>1</v>
      </c>
      <c r="M9" s="9" t="s">
        <v>16</v>
      </c>
      <c r="N9" s="30">
        <v>460</v>
      </c>
      <c r="O9" s="31">
        <f t="shared" si="0"/>
        <v>460</v>
      </c>
      <c r="P9" s="32" t="s">
        <v>22</v>
      </c>
    </row>
    <row r="10" ht="14.25" spans="1:16">
      <c r="A10" s="10"/>
      <c r="B10" s="11"/>
      <c r="C10" s="9"/>
      <c r="D10" s="9"/>
      <c r="E10" s="9"/>
      <c r="F10" s="9"/>
      <c r="G10" s="9"/>
      <c r="H10" s="9"/>
      <c r="I10" s="9"/>
      <c r="J10" s="9">
        <v>8</v>
      </c>
      <c r="K10" s="9" t="s">
        <v>15</v>
      </c>
      <c r="L10" s="9">
        <v>1</v>
      </c>
      <c r="M10" s="9" t="s">
        <v>16</v>
      </c>
      <c r="N10" s="30">
        <v>270</v>
      </c>
      <c r="O10" s="31">
        <f t="shared" si="0"/>
        <v>2160</v>
      </c>
      <c r="P10" s="32" t="s">
        <v>23</v>
      </c>
    </row>
    <row r="11" ht="14.25" spans="1:16">
      <c r="A11" s="10"/>
      <c r="B11" s="11"/>
      <c r="C11" s="9"/>
      <c r="D11" s="9"/>
      <c r="E11" s="9"/>
      <c r="F11" s="9"/>
      <c r="G11" s="9"/>
      <c r="H11" s="9"/>
      <c r="I11" s="9"/>
      <c r="J11" s="9">
        <v>29</v>
      </c>
      <c r="K11" s="9" t="s">
        <v>15</v>
      </c>
      <c r="L11" s="9">
        <v>1</v>
      </c>
      <c r="M11" s="9" t="s">
        <v>16</v>
      </c>
      <c r="N11" s="30">
        <v>230</v>
      </c>
      <c r="O11" s="31">
        <f t="shared" si="0"/>
        <v>6670</v>
      </c>
      <c r="P11" s="32" t="s">
        <v>24</v>
      </c>
    </row>
    <row r="12" ht="14.25" spans="1:16">
      <c r="A12" s="10"/>
      <c r="B12" s="11"/>
      <c r="C12" s="9"/>
      <c r="D12" s="9"/>
      <c r="E12" s="9"/>
      <c r="F12" s="9"/>
      <c r="G12" s="9"/>
      <c r="H12" s="9"/>
      <c r="I12" s="9"/>
      <c r="J12" s="9">
        <v>1</v>
      </c>
      <c r="K12" s="9" t="s">
        <v>15</v>
      </c>
      <c r="L12" s="9">
        <v>1</v>
      </c>
      <c r="M12" s="9" t="s">
        <v>16</v>
      </c>
      <c r="N12" s="30">
        <v>460</v>
      </c>
      <c r="O12" s="31">
        <f t="shared" si="0"/>
        <v>460</v>
      </c>
      <c r="P12" s="32" t="s">
        <v>25</v>
      </c>
    </row>
    <row r="13" ht="14.25" spans="1:16">
      <c r="A13" s="10"/>
      <c r="B13" s="11"/>
      <c r="C13" s="9"/>
      <c r="D13" s="9"/>
      <c r="E13" s="9"/>
      <c r="F13" s="9"/>
      <c r="G13" s="9"/>
      <c r="H13" s="9"/>
      <c r="I13" s="9"/>
      <c r="J13" s="9">
        <v>4</v>
      </c>
      <c r="K13" s="9" t="s">
        <v>15</v>
      </c>
      <c r="L13" s="9">
        <v>1</v>
      </c>
      <c r="M13" s="9" t="s">
        <v>16</v>
      </c>
      <c r="N13" s="30">
        <v>115</v>
      </c>
      <c r="O13" s="31">
        <f t="shared" si="0"/>
        <v>460</v>
      </c>
      <c r="P13" s="32" t="s">
        <v>26</v>
      </c>
    </row>
    <row r="14" ht="14.25" spans="1:16">
      <c r="A14" s="10"/>
      <c r="B14" s="11"/>
      <c r="C14" s="9"/>
      <c r="D14" s="9"/>
      <c r="E14" s="9"/>
      <c r="F14" s="9"/>
      <c r="G14" s="9"/>
      <c r="H14" s="9"/>
      <c r="I14" s="9"/>
      <c r="J14" s="9">
        <v>3</v>
      </c>
      <c r="K14" s="9" t="s">
        <v>15</v>
      </c>
      <c r="L14" s="9">
        <v>1</v>
      </c>
      <c r="M14" s="9" t="s">
        <v>16</v>
      </c>
      <c r="N14" s="30">
        <v>135</v>
      </c>
      <c r="O14" s="31">
        <f t="shared" si="0"/>
        <v>405</v>
      </c>
      <c r="P14" s="32" t="s">
        <v>27</v>
      </c>
    </row>
    <row r="15" ht="14.25" spans="1:16">
      <c r="A15" s="4" t="s">
        <v>28</v>
      </c>
      <c r="B15" s="4"/>
      <c r="C15" s="4"/>
      <c r="D15" s="4"/>
      <c r="E15" s="4"/>
      <c r="F15" s="4"/>
      <c r="G15" s="4"/>
      <c r="H15" s="4"/>
      <c r="I15" s="33">
        <f>SUM(I5:I14)</f>
        <v>19040</v>
      </c>
      <c r="J15" s="34"/>
      <c r="K15" s="34"/>
      <c r="L15" s="34"/>
      <c r="M15" s="34"/>
      <c r="N15" s="34"/>
      <c r="O15" s="34">
        <f>SUM(O5:O14)</f>
        <v>19675</v>
      </c>
      <c r="P15" s="35">
        <f>I15-O15</f>
        <v>-635</v>
      </c>
    </row>
    <row r="16" ht="14.25" spans="1:16">
      <c r="A16" s="12" t="s">
        <v>29</v>
      </c>
      <c r="B16" s="8" t="s">
        <v>13</v>
      </c>
      <c r="C16" s="13" t="s">
        <v>30</v>
      </c>
      <c r="D16" s="9">
        <v>86</v>
      </c>
      <c r="E16" s="9" t="s">
        <v>31</v>
      </c>
      <c r="F16" s="9">
        <v>1</v>
      </c>
      <c r="G16" s="9" t="s">
        <v>32</v>
      </c>
      <c r="H16" s="9">
        <v>120</v>
      </c>
      <c r="I16" s="9">
        <f t="shared" ref="I16:I20" si="1">D16*F16*H16</f>
        <v>10320</v>
      </c>
      <c r="J16" s="9">
        <v>70</v>
      </c>
      <c r="K16" s="9" t="s">
        <v>31</v>
      </c>
      <c r="L16" s="9">
        <v>1</v>
      </c>
      <c r="M16" s="9" t="s">
        <v>32</v>
      </c>
      <c r="N16" s="9">
        <v>116</v>
      </c>
      <c r="O16" s="9">
        <f t="shared" ref="O16:O20" si="2">J16*L16*N16</f>
        <v>8120</v>
      </c>
      <c r="P16" s="36"/>
    </row>
    <row r="17" ht="28.5" spans="1:16">
      <c r="A17" s="14"/>
      <c r="B17" s="11"/>
      <c r="C17" s="13" t="s">
        <v>33</v>
      </c>
      <c r="D17" s="9">
        <v>86</v>
      </c>
      <c r="E17" s="9" t="s">
        <v>31</v>
      </c>
      <c r="F17" s="9">
        <v>1</v>
      </c>
      <c r="G17" s="9" t="s">
        <v>32</v>
      </c>
      <c r="H17" s="9">
        <v>60</v>
      </c>
      <c r="I17" s="9">
        <f t="shared" si="1"/>
        <v>5160</v>
      </c>
      <c r="J17" s="9">
        <v>73</v>
      </c>
      <c r="K17" s="9" t="s">
        <v>31</v>
      </c>
      <c r="L17" s="9">
        <v>1</v>
      </c>
      <c r="M17" s="9" t="s">
        <v>32</v>
      </c>
      <c r="N17" s="9">
        <v>60</v>
      </c>
      <c r="O17" s="31">
        <f t="shared" si="2"/>
        <v>4380</v>
      </c>
      <c r="P17" s="36"/>
    </row>
    <row r="18" ht="28.5" spans="1:16">
      <c r="A18" s="14"/>
      <c r="B18" s="11"/>
      <c r="C18" s="13" t="s">
        <v>34</v>
      </c>
      <c r="D18" s="9">
        <v>86</v>
      </c>
      <c r="E18" s="9" t="s">
        <v>31</v>
      </c>
      <c r="F18" s="9">
        <v>1</v>
      </c>
      <c r="G18" s="9" t="s">
        <v>32</v>
      </c>
      <c r="H18" s="9">
        <v>60</v>
      </c>
      <c r="I18" s="9">
        <f t="shared" si="1"/>
        <v>5160</v>
      </c>
      <c r="J18" s="9">
        <v>68</v>
      </c>
      <c r="K18" s="9" t="s">
        <v>31</v>
      </c>
      <c r="L18" s="9">
        <v>1</v>
      </c>
      <c r="M18" s="9" t="s">
        <v>32</v>
      </c>
      <c r="N18" s="9">
        <v>60</v>
      </c>
      <c r="O18" s="31">
        <f t="shared" si="2"/>
        <v>4080</v>
      </c>
      <c r="P18" s="36"/>
    </row>
    <row r="19" ht="28.5" spans="1:16">
      <c r="A19" s="14"/>
      <c r="B19" s="11"/>
      <c r="C19" s="13" t="s">
        <v>35</v>
      </c>
      <c r="D19" s="9">
        <v>86</v>
      </c>
      <c r="E19" s="9" t="s">
        <v>31</v>
      </c>
      <c r="F19" s="9">
        <v>1</v>
      </c>
      <c r="G19" s="9" t="s">
        <v>32</v>
      </c>
      <c r="H19" s="9">
        <v>60</v>
      </c>
      <c r="I19" s="9">
        <f t="shared" si="1"/>
        <v>5160</v>
      </c>
      <c r="J19" s="9">
        <v>50</v>
      </c>
      <c r="K19" s="9" t="s">
        <v>31</v>
      </c>
      <c r="L19" s="9">
        <v>1</v>
      </c>
      <c r="M19" s="9" t="s">
        <v>32</v>
      </c>
      <c r="N19" s="9">
        <v>60</v>
      </c>
      <c r="O19" s="9">
        <f t="shared" si="2"/>
        <v>3000</v>
      </c>
      <c r="P19" s="36" t="s">
        <v>36</v>
      </c>
    </row>
    <row r="20" ht="14.25" spans="1:16">
      <c r="A20" s="14"/>
      <c r="B20" s="11"/>
      <c r="C20" s="13" t="s">
        <v>37</v>
      </c>
      <c r="D20" s="9">
        <v>1</v>
      </c>
      <c r="E20" s="9" t="s">
        <v>38</v>
      </c>
      <c r="F20" s="9">
        <v>1</v>
      </c>
      <c r="G20" s="9" t="s">
        <v>39</v>
      </c>
      <c r="H20" s="9">
        <v>0</v>
      </c>
      <c r="I20" s="9">
        <f t="shared" si="1"/>
        <v>0</v>
      </c>
      <c r="J20" s="9">
        <v>56</v>
      </c>
      <c r="K20" s="9" t="s">
        <v>31</v>
      </c>
      <c r="L20" s="9">
        <v>1</v>
      </c>
      <c r="M20" s="9" t="s">
        <v>32</v>
      </c>
      <c r="N20" s="9">
        <v>60</v>
      </c>
      <c r="O20" s="31">
        <f t="shared" si="2"/>
        <v>3360</v>
      </c>
      <c r="P20" s="36" t="s">
        <v>40</v>
      </c>
    </row>
    <row r="21" ht="14.25" spans="1:16">
      <c r="A21" s="4" t="s">
        <v>41</v>
      </c>
      <c r="B21" s="4"/>
      <c r="C21" s="4"/>
      <c r="D21" s="4"/>
      <c r="E21" s="4"/>
      <c r="F21" s="4"/>
      <c r="G21" s="4"/>
      <c r="H21" s="4"/>
      <c r="I21" s="33">
        <f>SUM(I16:I20)</f>
        <v>25800</v>
      </c>
      <c r="J21" s="37"/>
      <c r="K21" s="37"/>
      <c r="L21" s="37"/>
      <c r="M21" s="37"/>
      <c r="N21" s="37"/>
      <c r="O21" s="38">
        <f>SUM(O16:O20)</f>
        <v>22940</v>
      </c>
      <c r="P21" s="35">
        <f>I21-O21</f>
        <v>2860</v>
      </c>
    </row>
    <row r="22" ht="14.25" spans="1:16">
      <c r="A22" s="15" t="s">
        <v>42</v>
      </c>
      <c r="B22" s="8" t="s">
        <v>43</v>
      </c>
      <c r="C22" s="16" t="s">
        <v>44</v>
      </c>
      <c r="D22" s="9">
        <v>2</v>
      </c>
      <c r="E22" s="9" t="s">
        <v>45</v>
      </c>
      <c r="F22" s="9">
        <v>1</v>
      </c>
      <c r="G22" s="9" t="s">
        <v>46</v>
      </c>
      <c r="H22" s="17">
        <v>1600</v>
      </c>
      <c r="I22" s="9">
        <f t="shared" ref="I22:I26" si="3">D22*F22*H22</f>
        <v>3200</v>
      </c>
      <c r="J22" s="9">
        <v>2</v>
      </c>
      <c r="K22" s="9" t="s">
        <v>45</v>
      </c>
      <c r="L22" s="9">
        <v>1</v>
      </c>
      <c r="M22" s="9" t="s">
        <v>46</v>
      </c>
      <c r="N22" s="17">
        <v>1600</v>
      </c>
      <c r="O22" s="9">
        <f t="shared" ref="O22:O25" si="4">J22*L22*N22</f>
        <v>3200</v>
      </c>
      <c r="P22" s="39" t="s">
        <v>47</v>
      </c>
    </row>
    <row r="23" ht="14.25" spans="1:16">
      <c r="A23" s="18"/>
      <c r="B23" s="11"/>
      <c r="C23" s="16" t="s">
        <v>48</v>
      </c>
      <c r="D23" s="9">
        <v>2</v>
      </c>
      <c r="E23" s="9" t="s">
        <v>45</v>
      </c>
      <c r="F23" s="9">
        <v>1</v>
      </c>
      <c r="G23" s="9" t="s">
        <v>46</v>
      </c>
      <c r="H23" s="17">
        <v>1600</v>
      </c>
      <c r="I23" s="9">
        <f t="shared" si="3"/>
        <v>3200</v>
      </c>
      <c r="J23" s="9">
        <v>2</v>
      </c>
      <c r="K23" s="9" t="s">
        <v>45</v>
      </c>
      <c r="L23" s="9">
        <v>1</v>
      </c>
      <c r="M23" s="9" t="s">
        <v>46</v>
      </c>
      <c r="N23" s="17">
        <v>1600</v>
      </c>
      <c r="O23" s="9">
        <f t="shared" si="4"/>
        <v>3200</v>
      </c>
      <c r="P23" s="39" t="s">
        <v>49</v>
      </c>
    </row>
    <row r="24" ht="14.25" spans="1:16">
      <c r="A24" s="4" t="s">
        <v>50</v>
      </c>
      <c r="B24" s="4"/>
      <c r="C24" s="4"/>
      <c r="D24" s="4"/>
      <c r="E24" s="4"/>
      <c r="F24" s="4"/>
      <c r="G24" s="4"/>
      <c r="H24" s="4"/>
      <c r="I24" s="33">
        <f>SUM(I22:I23)</f>
        <v>6400</v>
      </c>
      <c r="J24" s="37"/>
      <c r="K24" s="37"/>
      <c r="L24" s="37"/>
      <c r="M24" s="37"/>
      <c r="N24" s="37"/>
      <c r="O24" s="34">
        <f>SUM(O22:O23)</f>
        <v>6400</v>
      </c>
      <c r="P24" s="35">
        <f t="shared" ref="P24:P29" si="5">I24-O24</f>
        <v>0</v>
      </c>
    </row>
    <row r="25" ht="14.25" spans="1:16">
      <c r="A25" s="19" t="s">
        <v>51</v>
      </c>
      <c r="B25" s="13" t="s">
        <v>13</v>
      </c>
      <c r="C25" s="16" t="s">
        <v>52</v>
      </c>
      <c r="D25" s="9">
        <v>1</v>
      </c>
      <c r="E25" s="9" t="s">
        <v>53</v>
      </c>
      <c r="F25" s="9">
        <v>1</v>
      </c>
      <c r="G25" s="9" t="s">
        <v>39</v>
      </c>
      <c r="H25" s="9">
        <v>6800</v>
      </c>
      <c r="I25" s="9">
        <f t="shared" si="3"/>
        <v>6800</v>
      </c>
      <c r="J25" s="9">
        <v>1</v>
      </c>
      <c r="K25" s="9" t="s">
        <v>53</v>
      </c>
      <c r="L25" s="9">
        <v>1</v>
      </c>
      <c r="M25" s="9" t="s">
        <v>39</v>
      </c>
      <c r="N25" s="9">
        <v>6800</v>
      </c>
      <c r="O25" s="31">
        <f t="shared" si="4"/>
        <v>6800</v>
      </c>
      <c r="P25" s="40"/>
    </row>
    <row r="26" ht="14.25" spans="1:16">
      <c r="A26" s="20"/>
      <c r="B26" s="21"/>
      <c r="C26" s="16" t="s">
        <v>54</v>
      </c>
      <c r="D26" s="9">
        <v>1</v>
      </c>
      <c r="E26" s="9" t="s">
        <v>53</v>
      </c>
      <c r="F26" s="9">
        <v>1</v>
      </c>
      <c r="G26" s="9" t="s">
        <v>39</v>
      </c>
      <c r="H26" s="9">
        <v>3600</v>
      </c>
      <c r="I26" s="9">
        <f t="shared" si="3"/>
        <v>3600</v>
      </c>
      <c r="J26" s="9"/>
      <c r="K26" s="9"/>
      <c r="L26" s="9"/>
      <c r="M26" s="9"/>
      <c r="N26" s="9"/>
      <c r="O26" s="9"/>
      <c r="P26" s="40"/>
    </row>
    <row r="27" ht="14.25" spans="1:16">
      <c r="A27" s="4" t="s">
        <v>55</v>
      </c>
      <c r="B27" s="22"/>
      <c r="C27" s="22"/>
      <c r="D27" s="22"/>
      <c r="E27" s="22"/>
      <c r="F27" s="22"/>
      <c r="G27" s="22"/>
      <c r="H27" s="22"/>
      <c r="I27" s="41">
        <f>SUM(I25:I26)</f>
        <v>10400</v>
      </c>
      <c r="J27" s="37"/>
      <c r="K27" s="37"/>
      <c r="L27" s="37"/>
      <c r="M27" s="37"/>
      <c r="N27" s="37"/>
      <c r="O27" s="42">
        <f>SUM(O25:O26)</f>
        <v>6800</v>
      </c>
      <c r="P27" s="35">
        <f t="shared" si="5"/>
        <v>3600</v>
      </c>
    </row>
    <row r="28" ht="14.25" spans="1:16">
      <c r="A28" s="19" t="s">
        <v>56</v>
      </c>
      <c r="B28" s="13"/>
      <c r="C28" s="16" t="s">
        <v>57</v>
      </c>
      <c r="D28" s="9">
        <v>30</v>
      </c>
      <c r="E28" s="9" t="s">
        <v>31</v>
      </c>
      <c r="F28" s="9">
        <v>1</v>
      </c>
      <c r="G28" s="9" t="s">
        <v>39</v>
      </c>
      <c r="H28" s="9">
        <v>500</v>
      </c>
      <c r="I28" s="9">
        <f t="shared" ref="I28:I32" si="6">D28*F28*H28</f>
        <v>15000</v>
      </c>
      <c r="J28" s="9">
        <v>40</v>
      </c>
      <c r="K28" s="9" t="s">
        <v>31</v>
      </c>
      <c r="L28" s="9">
        <v>1</v>
      </c>
      <c r="M28" s="9" t="s">
        <v>39</v>
      </c>
      <c r="N28" s="9">
        <v>500</v>
      </c>
      <c r="O28" s="9">
        <f t="shared" ref="O28:O32" si="7">J28*L28*N28</f>
        <v>20000</v>
      </c>
      <c r="P28" s="40"/>
    </row>
    <row r="29" ht="14.25" spans="1:16">
      <c r="A29" s="4" t="s">
        <v>55</v>
      </c>
      <c r="B29" s="22"/>
      <c r="C29" s="22"/>
      <c r="D29" s="22"/>
      <c r="E29" s="22"/>
      <c r="F29" s="22"/>
      <c r="G29" s="22"/>
      <c r="H29" s="22"/>
      <c r="I29" s="41">
        <f>SUM(I28:I28)</f>
        <v>15000</v>
      </c>
      <c r="J29" s="37"/>
      <c r="K29" s="37"/>
      <c r="L29" s="37"/>
      <c r="M29" s="37"/>
      <c r="N29" s="37"/>
      <c r="O29" s="42">
        <f>SUM(O28:O28)</f>
        <v>20000</v>
      </c>
      <c r="P29" s="35">
        <f t="shared" si="5"/>
        <v>-5000</v>
      </c>
    </row>
    <row r="30" ht="14.25" spans="1:16">
      <c r="A30" s="23" t="s">
        <v>58</v>
      </c>
      <c r="B30" s="24" t="s">
        <v>12</v>
      </c>
      <c r="C30" s="24"/>
      <c r="D30" s="9">
        <v>1</v>
      </c>
      <c r="E30" s="16" t="s">
        <v>15</v>
      </c>
      <c r="F30" s="9">
        <v>3</v>
      </c>
      <c r="G30" s="9" t="s">
        <v>16</v>
      </c>
      <c r="H30" s="17">
        <v>230</v>
      </c>
      <c r="I30" s="9">
        <f t="shared" si="6"/>
        <v>690</v>
      </c>
      <c r="J30" s="9">
        <v>1</v>
      </c>
      <c r="K30" s="16" t="s">
        <v>15</v>
      </c>
      <c r="L30" s="9">
        <v>3</v>
      </c>
      <c r="M30" s="9" t="s">
        <v>16</v>
      </c>
      <c r="N30" s="17">
        <v>230</v>
      </c>
      <c r="O30" s="31">
        <f t="shared" si="7"/>
        <v>690</v>
      </c>
      <c r="P30" s="40"/>
    </row>
    <row r="31" ht="14.25" spans="1:16">
      <c r="A31" s="25"/>
      <c r="B31" s="24" t="s">
        <v>42</v>
      </c>
      <c r="C31" s="24"/>
      <c r="D31" s="9">
        <v>1</v>
      </c>
      <c r="E31" s="16" t="s">
        <v>31</v>
      </c>
      <c r="F31" s="9">
        <v>1</v>
      </c>
      <c r="G31" s="9" t="s">
        <v>39</v>
      </c>
      <c r="H31" s="17">
        <v>2000</v>
      </c>
      <c r="I31" s="9">
        <f t="shared" si="6"/>
        <v>2000</v>
      </c>
      <c r="J31" s="9">
        <v>1</v>
      </c>
      <c r="K31" s="16" t="s">
        <v>31</v>
      </c>
      <c r="L31" s="9">
        <v>1</v>
      </c>
      <c r="M31" s="9" t="s">
        <v>39</v>
      </c>
      <c r="N31" s="17">
        <v>2000</v>
      </c>
      <c r="O31" s="9">
        <f t="shared" si="7"/>
        <v>2000</v>
      </c>
      <c r="P31" s="40"/>
    </row>
    <row r="32" ht="57" spans="1:16">
      <c r="A32" s="26"/>
      <c r="B32" s="24" t="s">
        <v>59</v>
      </c>
      <c r="C32" s="24"/>
      <c r="D32" s="9">
        <v>9</v>
      </c>
      <c r="E32" s="9" t="s">
        <v>31</v>
      </c>
      <c r="F32" s="9">
        <v>1</v>
      </c>
      <c r="G32" s="9" t="s">
        <v>39</v>
      </c>
      <c r="H32" s="17">
        <v>600</v>
      </c>
      <c r="I32" s="9">
        <f t="shared" si="6"/>
        <v>5400</v>
      </c>
      <c r="J32" s="9">
        <v>10</v>
      </c>
      <c r="K32" s="9" t="s">
        <v>31</v>
      </c>
      <c r="L32" s="9">
        <v>1</v>
      </c>
      <c r="M32" s="9" t="s">
        <v>39</v>
      </c>
      <c r="N32" s="17">
        <v>600</v>
      </c>
      <c r="O32" s="9">
        <f t="shared" si="7"/>
        <v>6000</v>
      </c>
      <c r="P32" s="43" t="s">
        <v>60</v>
      </c>
    </row>
    <row r="33" ht="14.25" spans="1:16">
      <c r="A33" s="4" t="s">
        <v>61</v>
      </c>
      <c r="B33" s="4"/>
      <c r="C33" s="4"/>
      <c r="D33" s="4"/>
      <c r="E33" s="4"/>
      <c r="F33" s="4"/>
      <c r="G33" s="4"/>
      <c r="H33" s="4"/>
      <c r="I33" s="33">
        <f>SUM(I30:I32)</f>
        <v>8090</v>
      </c>
      <c r="J33" s="37"/>
      <c r="K33" s="37"/>
      <c r="L33" s="37"/>
      <c r="M33" s="37"/>
      <c r="N33" s="37"/>
      <c r="O33" s="34">
        <f>SUM(O30:O32)</f>
        <v>8690</v>
      </c>
      <c r="P33" s="35">
        <f>I33-O33</f>
        <v>-600</v>
      </c>
    </row>
    <row r="34" ht="14.25" spans="1:16">
      <c r="A34" s="27" t="s">
        <v>62</v>
      </c>
      <c r="B34" s="27"/>
      <c r="C34" s="27"/>
      <c r="D34" s="27"/>
      <c r="E34" s="27"/>
      <c r="F34" s="27"/>
      <c r="G34" s="27"/>
      <c r="H34" s="27"/>
      <c r="I34" s="44">
        <f>I15+I21+I24+I27+I33+I29</f>
        <v>84730</v>
      </c>
      <c r="J34" s="45" t="s">
        <v>62</v>
      </c>
      <c r="K34" s="46"/>
      <c r="L34" s="46"/>
      <c r="M34" s="46"/>
      <c r="N34" s="47"/>
      <c r="O34" s="44">
        <f>O15+O21+O24+O27+O33+O29</f>
        <v>84505</v>
      </c>
      <c r="P34" s="48">
        <f>O34-I34</f>
        <v>-225</v>
      </c>
    </row>
    <row r="35" ht="14.25" spans="1:16">
      <c r="A35" s="27" t="s">
        <v>63</v>
      </c>
      <c r="B35" s="27"/>
      <c r="C35" s="27"/>
      <c r="D35" s="27"/>
      <c r="E35" s="27"/>
      <c r="F35" s="27"/>
      <c r="G35" s="27"/>
      <c r="H35" s="27"/>
      <c r="I35" s="44">
        <f>I34*16%-0.8</f>
        <v>13556</v>
      </c>
      <c r="J35" s="45" t="s">
        <v>64</v>
      </c>
      <c r="K35" s="46"/>
      <c r="L35" s="46"/>
      <c r="M35" s="46"/>
      <c r="N35" s="47"/>
      <c r="O35" s="44">
        <f>O34*16%</f>
        <v>13520.8</v>
      </c>
      <c r="P35" s="40"/>
    </row>
    <row r="36" ht="14.25" spans="1:16">
      <c r="A36" s="27" t="s">
        <v>65</v>
      </c>
      <c r="B36" s="27"/>
      <c r="C36" s="27"/>
      <c r="D36" s="27"/>
      <c r="E36" s="27"/>
      <c r="F36" s="27"/>
      <c r="G36" s="27"/>
      <c r="H36" s="27"/>
      <c r="I36" s="44">
        <f>I34+I35</f>
        <v>98286</v>
      </c>
      <c r="J36" s="45" t="s">
        <v>65</v>
      </c>
      <c r="K36" s="46"/>
      <c r="L36" s="46"/>
      <c r="M36" s="46"/>
      <c r="N36" s="47"/>
      <c r="O36" s="44">
        <f>O34+O35</f>
        <v>98025.8</v>
      </c>
      <c r="P36" s="35">
        <f>I36-O36</f>
        <v>260.199999999997</v>
      </c>
    </row>
    <row r="38" spans="15:16">
      <c r="O38">
        <v>3350</v>
      </c>
      <c r="P38" t="s">
        <v>66</v>
      </c>
    </row>
  </sheetData>
  <mergeCells count="29">
    <mergeCell ref="A1:I1"/>
    <mergeCell ref="D3:G3"/>
    <mergeCell ref="H3:I3"/>
    <mergeCell ref="J3:M3"/>
    <mergeCell ref="N3:O3"/>
    <mergeCell ref="A15:H15"/>
    <mergeCell ref="A21:H21"/>
    <mergeCell ref="A24:H24"/>
    <mergeCell ref="A27:H27"/>
    <mergeCell ref="A29:H29"/>
    <mergeCell ref="A33:H33"/>
    <mergeCell ref="A34:H34"/>
    <mergeCell ref="J34:N34"/>
    <mergeCell ref="A35:H35"/>
    <mergeCell ref="J35:N35"/>
    <mergeCell ref="A36:H36"/>
    <mergeCell ref="J36:N36"/>
    <mergeCell ref="A5:A14"/>
    <mergeCell ref="A16:A20"/>
    <mergeCell ref="A22:A23"/>
    <mergeCell ref="A25:A26"/>
    <mergeCell ref="A30:A32"/>
    <mergeCell ref="B5:B14"/>
    <mergeCell ref="B16:B20"/>
    <mergeCell ref="B22:B23"/>
    <mergeCell ref="B25:B26"/>
    <mergeCell ref="C3:C4"/>
    <mergeCell ref="P3:P4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2019-06-17T04:33:59Z</dcterms:created>
  <dcterms:modified xsi:type="dcterms:W3CDTF">2019-06-17T04:36:00Z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