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490" windowHeight="7785" tabRatio="924" activeTab="2"/>
  </bookViews>
  <sheets>
    <sheet name="总结算表" sheetId="46" r:id="rId1"/>
    <sheet name="总结算单" sheetId="44" r:id="rId2"/>
    <sheet name="华东大区" sheetId="47" r:id="rId3"/>
    <sheet name="华南大区" sheetId="48" r:id="rId4"/>
    <sheet name="京津大区" sheetId="49" r:id="rId5"/>
  </sheets>
  <definedNames>
    <definedName name="_xlnm.Print_Area" localSheetId="1">总结算单!$A$1:$O$52</definedName>
    <definedName name="_xlnm.Print_Titles" localSheetId="1">总结算单!$1:$7</definedName>
    <definedName name="Pro">#REF!</definedName>
    <definedName name="Proactive">#REF!</definedName>
    <definedName name="好">#REF!</definedName>
    <definedName name="_xlnm.Print_Area" localSheetId="2">华东大区!$A$1:$O$42</definedName>
    <definedName name="_xlnm.Print_Titles" localSheetId="2">华东大区!$1:$7</definedName>
    <definedName name="_xlnm.Print_Area" localSheetId="3">华南大区!$A$1:$O$44</definedName>
    <definedName name="_xlnm.Print_Titles" localSheetId="3">华南大区!$1:$7</definedName>
    <definedName name="_xlnm.Print_Area" localSheetId="4">京津大区!$A$1:$O$46</definedName>
    <definedName name="_xlnm.Print_Titles" localSheetId="4">京津大区!$1:$7</definedName>
  </definedNames>
  <calcPr calcId="144525"/>
</workbook>
</file>

<file path=xl/sharedStrings.xml><?xml version="1.0" encoding="utf-8"?>
<sst xmlns="http://schemas.openxmlformats.org/spreadsheetml/2006/main" count="689" uniqueCount="121">
  <si>
    <t>总账单</t>
  </si>
  <si>
    <t>华东大区</t>
  </si>
  <si>
    <t>华南大区</t>
  </si>
  <si>
    <t>京津大区</t>
  </si>
  <si>
    <t>房间</t>
  </si>
  <si>
    <t>餐饮</t>
  </si>
  <si>
    <t>交通</t>
  </si>
  <si>
    <t>其他</t>
  </si>
  <si>
    <t>工作人员</t>
  </si>
  <si>
    <t>服务费</t>
  </si>
  <si>
    <t>全陪</t>
  </si>
  <si>
    <t>机票</t>
  </si>
  <si>
    <t>税金</t>
  </si>
  <si>
    <t>总金额</t>
  </si>
  <si>
    <t>安斯泰来制药（中国）有限公司会议需求表（通用）</t>
  </si>
  <si>
    <t>会议名称：</t>
  </si>
  <si>
    <t>CUDA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</si>
  <si>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</si>
  <si>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济南</t>
  </si>
  <si>
    <t>供应商名称：</t>
  </si>
  <si>
    <t>康辉集团北京国际会议展览有限公司</t>
  </si>
  <si>
    <t>会议类型：</t>
  </si>
  <si>
    <t xml:space="preserve"> 参加人数：</t>
  </si>
  <si>
    <t>19人+2人（内部）</t>
  </si>
  <si>
    <t>联系人/电话：</t>
  </si>
  <si>
    <t>宋净菲/18101055630</t>
  </si>
  <si>
    <t>会议时间：</t>
  </si>
  <si>
    <t>2019年6月14-16日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</si>
  <si>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</si>
  <si>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</si>
  <si>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</si>
  <si>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</si>
  <si>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</si>
  <si>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</si>
  <si>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</si>
  <si>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</si>
  <si>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</si>
  <si>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</si>
  <si>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</si>
  <si>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</si>
  <si>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</si>
  <si>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</si>
  <si>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</si>
  <si>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</si>
  <si>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
南郊宾馆</t>
  </si>
  <si>
    <t>普通大床房</t>
  </si>
  <si>
    <t>月</t>
  </si>
  <si>
    <t>日</t>
  </si>
  <si>
    <t>晚</t>
  </si>
  <si>
    <t>间</t>
  </si>
  <si>
    <t>6月14-15日两晚住宿包含服务费、早餐</t>
  </si>
  <si>
    <t>普通双床房</t>
  </si>
  <si>
    <t>合计：</t>
  </si>
  <si>
    <t>人数</t>
  </si>
  <si>
    <t>次</t>
  </si>
  <si>
    <t>合计</t>
  </si>
  <si>
    <t>B</t>
  </si>
  <si>
    <t>B-1</t>
  </si>
  <si>
    <t>境内或境外：
机场及市内接送机用车、集结</t>
  </si>
  <si>
    <t>Buick GL8商务车</t>
  </si>
  <si>
    <t>辆/趟</t>
  </si>
  <si>
    <t>济南西站-酒店单程接站</t>
  </si>
  <si>
    <t>4座帕萨特或别克</t>
  </si>
  <si>
    <t>济南机场-酒店往返接送</t>
  </si>
  <si>
    <t>济南站-酒店单程接站</t>
  </si>
  <si>
    <t>酒店-济南西站单程送站</t>
  </si>
  <si>
    <t>酒店-济南站/济南东站单程送站</t>
  </si>
  <si>
    <t>参会人员始发地用车报销</t>
  </si>
  <si>
    <t>B-2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</si>
  <si>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</si>
  <si>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所在地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济南</t>
    </r>
  </si>
  <si>
    <t>座</t>
  </si>
  <si>
    <t>人/单程</t>
  </si>
  <si>
    <t>参会人员高铁交通费用报销</t>
  </si>
  <si>
    <t>C</t>
  </si>
  <si>
    <t>其他费用</t>
  </si>
  <si>
    <t>C-1</t>
  </si>
  <si>
    <t>会议注册费</t>
  </si>
  <si>
    <t>如有固定价格请填写</t>
  </si>
  <si>
    <t>人</t>
  </si>
  <si>
    <t>团体注册费用，1位大会vip免注册</t>
  </si>
  <si>
    <t>C-2</t>
  </si>
  <si>
    <t>接机牌</t>
  </si>
  <si>
    <t>块</t>
  </si>
  <si>
    <t>A3塑封接机牌</t>
  </si>
  <si>
    <t>D</t>
  </si>
  <si>
    <t>工作人员费用</t>
  </si>
  <si>
    <t>D-1</t>
  </si>
  <si>
    <t>境内接送机人员</t>
  </si>
  <si>
    <t>人/天</t>
  </si>
  <si>
    <t>济南机场及火车站接送机接送站工作人员费用</t>
  </si>
  <si>
    <t>D-2</t>
  </si>
  <si>
    <t>当地工作人员</t>
  </si>
  <si>
    <t>酒店及会场工作人员费用</t>
  </si>
  <si>
    <t>以上总计：</t>
  </si>
  <si>
    <t>E</t>
  </si>
  <si>
    <t>E-1</t>
  </si>
  <si>
    <t>包括酒店、会场、餐饮、交通及其他费用等</t>
  </si>
  <si>
    <t>F</t>
  </si>
  <si>
    <t>全程陪同</t>
  </si>
  <si>
    <t>F-1</t>
  </si>
  <si>
    <t>全程陪同人员费用</t>
  </si>
  <si>
    <t>包含交通、住宿、补贴等</t>
  </si>
  <si>
    <t>包含工作人员交通、住宿、用餐及劳务费</t>
  </si>
  <si>
    <t>舱位</t>
  </si>
  <si>
    <t>票类</t>
  </si>
  <si>
    <t>G</t>
  </si>
  <si>
    <t>G-1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</si>
  <si>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</si>
  <si>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 xml:space="preserve">广州 </t>
    </r>
    <r>
      <rPr>
        <sz val="9"/>
        <color theme="1"/>
        <rFont val="宋体"/>
        <charset val="134"/>
      </rPr>
      <t>至 济南</t>
    </r>
  </si>
  <si>
    <t>张</t>
  </si>
  <si>
    <t>钟文龙老师往返机票</t>
  </si>
  <si>
    <t>国内机票收取3%服务费，国际机票不收取服务费。</t>
  </si>
  <si>
    <t>H</t>
  </si>
  <si>
    <t>H-1</t>
  </si>
  <si>
    <t xml:space="preserve">供应商签字敲章确认/Sign and Chop by supplier:          </t>
  </si>
  <si>
    <t>团体注册费用</t>
  </si>
  <si>
    <t>A3塑封接机牌,单价拆分到参会人员</t>
  </si>
  <si>
    <t>济南机场及火车站接送机接送站工作人员费用，每天单价拆分到参会人员</t>
  </si>
  <si>
    <t>酒店及会场工作人员费用，每天单价拆分到参会人员</t>
  </si>
  <si>
    <t>包含工作人员交通、住宿、用餐及劳务费，每天单价拆分到参会人员</t>
  </si>
</sst>
</file>

<file path=xl/styles.xml><?xml version="1.0" encoding="utf-8"?>
<styleSheet xmlns="http://schemas.openxmlformats.org/spreadsheetml/2006/main">
  <numFmts count="9">
    <numFmt numFmtId="176" formatCode="_ * #,##0_ ;_ * \-#,##0_ ;_ * &quot;-&quot;??_ ;_ @_ "/>
    <numFmt numFmtId="177" formatCode="#,##0;[Red]#,##0"/>
    <numFmt numFmtId="178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#,##0.00;[Red]#,##0.00"/>
    <numFmt numFmtId="180" formatCode="#,##0.0;[Red]#,##0.0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Meiryo UI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2"/>
      <color theme="1"/>
      <name val="ＭＳ 明朝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7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25" borderId="7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0" fillId="19" borderId="66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16" fillId="0" borderId="6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0" borderId="69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0" fillId="21" borderId="67" applyNumberFormat="0" applyAlignment="0" applyProtection="0">
      <alignment vertical="center"/>
    </xf>
    <xf numFmtId="0" fontId="27" fillId="21" borderId="70" applyNumberFormat="0" applyAlignment="0" applyProtection="0">
      <alignment vertical="center"/>
    </xf>
    <xf numFmtId="0" fontId="12" fillId="10" borderId="64" applyNumberFormat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0" borderId="71" applyNumberFormat="0" applyFill="0" applyAlignment="0" applyProtection="0">
      <alignment vertical="center"/>
    </xf>
    <xf numFmtId="0" fontId="22" fillId="0" borderId="68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0" fillId="0" borderId="0"/>
    <xf numFmtId="0" fontId="32" fillId="0" borderId="0">
      <alignment vertical="center"/>
    </xf>
  </cellStyleXfs>
  <cellXfs count="2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9" applyFont="1" applyBorder="1">
      <alignment vertical="center"/>
    </xf>
    <xf numFmtId="0" fontId="3" fillId="0" borderId="0" xfId="59" applyFont="1" applyFill="1" applyBorder="1">
      <alignment vertical="center"/>
    </xf>
    <xf numFmtId="0" fontId="3" fillId="0" borderId="0" xfId="59" applyFont="1" applyBorder="1">
      <alignment vertical="center"/>
    </xf>
    <xf numFmtId="0" fontId="3" fillId="0" borderId="0" xfId="59" applyFont="1" applyBorder="1" applyAlignment="1">
      <alignment horizontal="center" vertical="center"/>
    </xf>
    <xf numFmtId="178" fontId="3" fillId="0" borderId="0" xfId="59" applyNumberFormat="1" applyFont="1" applyBorder="1">
      <alignment vertical="center"/>
    </xf>
    <xf numFmtId="0" fontId="4" fillId="0" borderId="0" xfId="0" applyFont="1" applyAlignment="1">
      <alignment horizontal="center" vertical="top"/>
    </xf>
    <xf numFmtId="0" fontId="5" fillId="0" borderId="0" xfId="64" applyFont="1" applyFill="1" applyBorder="1" applyAlignment="1">
      <alignment horizontal="center" vertical="center"/>
    </xf>
    <xf numFmtId="0" fontId="6" fillId="2" borderId="0" xfId="59" applyFont="1" applyFill="1" applyBorder="1" applyAlignment="1">
      <alignment horizontal="left" vertical="center"/>
    </xf>
    <xf numFmtId="0" fontId="5" fillId="0" borderId="0" xfId="64" applyFont="1" applyBorder="1" applyAlignment="1">
      <alignment horizontal="left" vertical="center"/>
    </xf>
    <xf numFmtId="0" fontId="7" fillId="0" borderId="0" xfId="59" applyFont="1" applyFill="1" applyBorder="1" applyAlignment="1">
      <alignment vertical="center"/>
    </xf>
    <xf numFmtId="0" fontId="2" fillId="0" borderId="0" xfId="59" applyFont="1" applyBorder="1" applyAlignment="1">
      <alignment vertical="center"/>
    </xf>
    <xf numFmtId="0" fontId="2" fillId="0" borderId="0" xfId="59" applyFont="1" applyFill="1" applyBorder="1" applyAlignment="1">
      <alignment vertical="center"/>
    </xf>
    <xf numFmtId="0" fontId="3" fillId="0" borderId="0" xfId="59" applyFont="1" applyBorder="1" applyAlignment="1">
      <alignment vertical="center"/>
    </xf>
    <xf numFmtId="0" fontId="8" fillId="0" borderId="1" xfId="59" applyFont="1" applyBorder="1" applyAlignment="1">
      <alignment vertical="center"/>
    </xf>
    <xf numFmtId="0" fontId="8" fillId="0" borderId="2" xfId="59" applyFont="1" applyBorder="1" applyAlignment="1">
      <alignment horizontal="left" vertical="center" wrapText="1"/>
    </xf>
    <xf numFmtId="0" fontId="9" fillId="3" borderId="3" xfId="64" applyFont="1" applyFill="1" applyBorder="1" applyAlignment="1">
      <alignment horizontal="center" vertical="center"/>
    </xf>
    <xf numFmtId="0" fontId="9" fillId="3" borderId="4" xfId="64" applyFont="1" applyFill="1" applyBorder="1" applyAlignment="1">
      <alignment horizontal="center" vertical="center"/>
    </xf>
    <xf numFmtId="0" fontId="9" fillId="3" borderId="5" xfId="64" applyFont="1" applyFill="1" applyBorder="1" applyAlignment="1">
      <alignment horizontal="center" vertical="center"/>
    </xf>
    <xf numFmtId="0" fontId="9" fillId="3" borderId="6" xfId="64" applyFont="1" applyFill="1" applyBorder="1" applyAlignment="1">
      <alignment horizontal="center" vertical="center"/>
    </xf>
    <xf numFmtId="0" fontId="9" fillId="3" borderId="7" xfId="64" applyFont="1" applyFill="1" applyBorder="1" applyAlignment="1">
      <alignment horizontal="center" vertical="center"/>
    </xf>
    <xf numFmtId="0" fontId="3" fillId="0" borderId="8" xfId="59" applyFont="1" applyFill="1" applyBorder="1" applyAlignment="1">
      <alignment vertical="center"/>
    </xf>
    <xf numFmtId="0" fontId="3" fillId="0" borderId="9" xfId="59" applyFont="1" applyFill="1" applyBorder="1" applyAlignment="1">
      <alignment vertical="center"/>
    </xf>
    <xf numFmtId="0" fontId="3" fillId="0" borderId="10" xfId="59" applyFont="1" applyFill="1" applyBorder="1" applyAlignment="1">
      <alignment vertical="center"/>
    </xf>
    <xf numFmtId="0" fontId="3" fillId="0" borderId="0" xfId="59" applyFont="1" applyFill="1" applyBorder="1" applyAlignment="1">
      <alignment vertical="center"/>
    </xf>
    <xf numFmtId="0" fontId="3" fillId="0" borderId="11" xfId="59" applyFont="1" applyBorder="1" applyAlignment="1">
      <alignment horizontal="center" vertical="center"/>
    </xf>
    <xf numFmtId="0" fontId="3" fillId="4" borderId="12" xfId="59" applyFont="1" applyFill="1" applyBorder="1" applyAlignment="1">
      <alignment horizontal="left" vertical="center" wrapText="1"/>
    </xf>
    <xf numFmtId="0" fontId="3" fillId="0" borderId="12" xfId="59" applyFont="1" applyFill="1" applyBorder="1" applyAlignment="1">
      <alignment horizontal="center" vertical="center"/>
    </xf>
    <xf numFmtId="0" fontId="3" fillId="4" borderId="12" xfId="59" applyFont="1" applyFill="1" applyBorder="1" applyAlignment="1">
      <alignment horizontal="center" vertical="center"/>
    </xf>
    <xf numFmtId="0" fontId="3" fillId="0" borderId="13" xfId="59" applyFont="1" applyBorder="1" applyAlignment="1">
      <alignment horizontal="center" vertical="center"/>
    </xf>
    <xf numFmtId="0" fontId="3" fillId="4" borderId="14" xfId="59" applyFont="1" applyFill="1" applyBorder="1" applyAlignment="1">
      <alignment horizontal="left" vertical="center"/>
    </xf>
    <xf numFmtId="0" fontId="3" fillId="0" borderId="14" xfId="59" applyFont="1" applyFill="1" applyBorder="1" applyAlignment="1">
      <alignment horizontal="center" vertical="center"/>
    </xf>
    <xf numFmtId="0" fontId="3" fillId="4" borderId="14" xfId="59" applyFont="1" applyFill="1" applyBorder="1" applyAlignment="1">
      <alignment horizontal="center" vertical="center"/>
    </xf>
    <xf numFmtId="0" fontId="3" fillId="0" borderId="15" xfId="59" applyFont="1" applyBorder="1" applyAlignment="1">
      <alignment vertical="center"/>
    </xf>
    <xf numFmtId="0" fontId="3" fillId="0" borderId="16" xfId="59" applyFont="1" applyBorder="1" applyAlignment="1">
      <alignment vertical="center"/>
    </xf>
    <xf numFmtId="0" fontId="9" fillId="3" borderId="17" xfId="64" applyFont="1" applyFill="1" applyBorder="1" applyAlignment="1">
      <alignment horizontal="center" vertical="center"/>
    </xf>
    <xf numFmtId="0" fontId="9" fillId="3" borderId="18" xfId="64" applyFont="1" applyFill="1" applyBorder="1" applyAlignment="1">
      <alignment horizontal="center" vertical="center"/>
    </xf>
    <xf numFmtId="0" fontId="3" fillId="0" borderId="5" xfId="59" applyFont="1" applyBorder="1" applyAlignment="1">
      <alignment vertical="center"/>
    </xf>
    <xf numFmtId="0" fontId="3" fillId="0" borderId="10" xfId="59" applyFont="1" applyBorder="1" applyAlignment="1">
      <alignment vertical="center"/>
    </xf>
    <xf numFmtId="0" fontId="9" fillId="0" borderId="19" xfId="64" applyFont="1" applyBorder="1" applyAlignment="1">
      <alignment horizontal="center" vertical="center"/>
    </xf>
    <xf numFmtId="0" fontId="9" fillId="0" borderId="19" xfId="64" applyFont="1" applyBorder="1" applyAlignment="1">
      <alignment horizontal="left" vertical="center" wrapText="1"/>
    </xf>
    <xf numFmtId="0" fontId="3" fillId="0" borderId="9" xfId="59" applyFont="1" applyFill="1" applyBorder="1" applyAlignment="1">
      <alignment horizontal="left" vertical="center"/>
    </xf>
    <xf numFmtId="0" fontId="3" fillId="0" borderId="0" xfId="59" applyFont="1" applyFill="1" applyBorder="1" applyAlignment="1">
      <alignment horizontal="left" vertical="center"/>
    </xf>
    <xf numFmtId="0" fontId="9" fillId="0" borderId="20" xfId="64" applyFont="1" applyBorder="1" applyAlignment="1">
      <alignment horizontal="center" vertical="center"/>
    </xf>
    <xf numFmtId="0" fontId="9" fillId="0" borderId="20" xfId="64" applyFont="1" applyBorder="1" applyAlignment="1">
      <alignment horizontal="left" vertical="center" wrapText="1"/>
    </xf>
    <xf numFmtId="0" fontId="3" fillId="0" borderId="21" xfId="59" applyFont="1" applyFill="1" applyBorder="1" applyAlignment="1">
      <alignment horizontal="left" vertical="center"/>
    </xf>
    <xf numFmtId="0" fontId="3" fillId="0" borderId="22" xfId="59" applyFont="1" applyFill="1" applyBorder="1" applyAlignment="1">
      <alignment horizontal="left" vertical="center"/>
    </xf>
    <xf numFmtId="0" fontId="9" fillId="0" borderId="23" xfId="64" applyFont="1" applyBorder="1" applyAlignment="1">
      <alignment horizontal="center" vertical="center"/>
    </xf>
    <xf numFmtId="0" fontId="9" fillId="0" borderId="23" xfId="64" applyFont="1" applyBorder="1" applyAlignment="1">
      <alignment horizontal="left" vertical="center" wrapText="1"/>
    </xf>
    <xf numFmtId="0" fontId="9" fillId="0" borderId="11" xfId="64" applyFont="1" applyBorder="1" applyAlignment="1">
      <alignment horizontal="center" vertical="center"/>
    </xf>
    <xf numFmtId="0" fontId="9" fillId="0" borderId="19" xfId="64" applyFont="1" applyBorder="1" applyAlignment="1">
      <alignment horizontal="left" vertical="center"/>
    </xf>
    <xf numFmtId="0" fontId="3" fillId="2" borderId="19" xfId="59" applyFont="1" applyFill="1" applyBorder="1" applyAlignment="1">
      <alignment horizontal="left" vertical="center"/>
    </xf>
    <xf numFmtId="0" fontId="3" fillId="2" borderId="12" xfId="59" applyFont="1" applyFill="1" applyBorder="1" applyAlignment="1">
      <alignment vertical="center"/>
    </xf>
    <xf numFmtId="0" fontId="3" fillId="0" borderId="24" xfId="59" applyFont="1" applyBorder="1" applyAlignment="1">
      <alignment vertical="center"/>
    </xf>
    <xf numFmtId="0" fontId="3" fillId="0" borderId="25" xfId="59" applyFont="1" applyBorder="1" applyAlignment="1">
      <alignment vertical="center"/>
    </xf>
    <xf numFmtId="0" fontId="3" fillId="0" borderId="13" xfId="59" applyFont="1" applyBorder="1" applyAlignment="1">
      <alignment vertical="center"/>
    </xf>
    <xf numFmtId="0" fontId="9" fillId="0" borderId="14" xfId="64" applyFont="1" applyBorder="1" applyAlignment="1">
      <alignment horizontal="left" vertical="center"/>
    </xf>
    <xf numFmtId="0" fontId="9" fillId="2" borderId="21" xfId="64" applyFont="1" applyFill="1" applyBorder="1" applyAlignment="1">
      <alignment horizontal="left" vertical="center"/>
    </xf>
    <xf numFmtId="0" fontId="9" fillId="2" borderId="22" xfId="64" applyFont="1" applyFill="1" applyBorder="1" applyAlignment="1">
      <alignment horizontal="left" vertical="center"/>
    </xf>
    <xf numFmtId="0" fontId="3" fillId="0" borderId="26" xfId="59" applyFont="1" applyBorder="1" applyAlignment="1">
      <alignment vertical="center"/>
    </xf>
    <xf numFmtId="0" fontId="3" fillId="0" borderId="27" xfId="59" applyFont="1" applyBorder="1" applyAlignment="1">
      <alignment vertical="center"/>
    </xf>
    <xf numFmtId="0" fontId="9" fillId="0" borderId="28" xfId="64" applyFont="1" applyBorder="1" applyAlignment="1">
      <alignment horizontal="center" vertical="center"/>
    </xf>
    <xf numFmtId="0" fontId="9" fillId="0" borderId="19" xfId="64" applyFont="1" applyFill="1" applyBorder="1" applyAlignment="1">
      <alignment horizontal="left" vertical="center"/>
    </xf>
    <xf numFmtId="0" fontId="3" fillId="2" borderId="29" xfId="59" applyFont="1" applyFill="1" applyBorder="1" applyAlignment="1">
      <alignment horizontal="center" vertical="center"/>
    </xf>
    <xf numFmtId="0" fontId="3" fillId="2" borderId="30" xfId="59" applyFont="1" applyFill="1" applyBorder="1" applyAlignment="1">
      <alignment horizontal="center" vertical="center"/>
    </xf>
    <xf numFmtId="0" fontId="9" fillId="0" borderId="31" xfId="64" applyFont="1" applyBorder="1" applyAlignment="1">
      <alignment horizontal="center" vertical="center"/>
    </xf>
    <xf numFmtId="0" fontId="9" fillId="0" borderId="32" xfId="64" applyFont="1" applyFill="1" applyBorder="1" applyAlignment="1">
      <alignment horizontal="left" vertical="center"/>
    </xf>
    <xf numFmtId="0" fontId="3" fillId="2" borderId="33" xfId="59" applyFont="1" applyFill="1" applyBorder="1" applyAlignment="1">
      <alignment horizontal="center" vertical="center"/>
    </xf>
    <xf numFmtId="0" fontId="3" fillId="2" borderId="34" xfId="59" applyFont="1" applyFill="1" applyBorder="1" applyAlignment="1">
      <alignment horizontal="center" vertical="center"/>
    </xf>
    <xf numFmtId="0" fontId="3" fillId="5" borderId="8" xfId="59" applyFont="1" applyFill="1" applyBorder="1" applyAlignment="1">
      <alignment vertical="center"/>
    </xf>
    <xf numFmtId="0" fontId="3" fillId="5" borderId="0" xfId="59" applyFont="1" applyFill="1" applyBorder="1" applyAlignment="1">
      <alignment vertical="center"/>
    </xf>
    <xf numFmtId="0" fontId="3" fillId="0" borderId="26" xfId="59" applyFont="1" applyBorder="1" applyAlignment="1">
      <alignment horizontal="left" vertical="center"/>
    </xf>
    <xf numFmtId="0" fontId="9" fillId="0" borderId="35" xfId="64" applyFont="1" applyBorder="1" applyAlignment="1">
      <alignment horizontal="center" vertical="center"/>
    </xf>
    <xf numFmtId="0" fontId="9" fillId="0" borderId="6" xfId="64" applyFont="1" applyFill="1" applyBorder="1" applyAlignment="1">
      <alignment horizontal="left" vertical="center"/>
    </xf>
    <xf numFmtId="0" fontId="3" fillId="2" borderId="36" xfId="59" applyFont="1" applyFill="1" applyBorder="1" applyAlignment="1">
      <alignment horizontal="left" vertical="center"/>
    </xf>
    <xf numFmtId="0" fontId="3" fillId="2" borderId="10" xfId="59" applyFont="1" applyFill="1" applyBorder="1" applyAlignment="1">
      <alignment horizontal="left" vertical="center"/>
    </xf>
    <xf numFmtId="0" fontId="3" fillId="5" borderId="24" xfId="59" applyFont="1" applyFill="1" applyBorder="1" applyAlignment="1">
      <alignment vertical="center"/>
    </xf>
    <xf numFmtId="0" fontId="3" fillId="5" borderId="25" xfId="59" applyFont="1" applyFill="1" applyBorder="1" applyAlignment="1">
      <alignment vertical="center"/>
    </xf>
    <xf numFmtId="0" fontId="3" fillId="0" borderId="36" xfId="59" applyFont="1" applyBorder="1" applyAlignment="1">
      <alignment horizontal="left" vertical="center"/>
    </xf>
    <xf numFmtId="0" fontId="3" fillId="0" borderId="10" xfId="59" applyFont="1" applyBorder="1" applyAlignment="1">
      <alignment horizontal="left" vertical="center"/>
    </xf>
    <xf numFmtId="178" fontId="4" fillId="0" borderId="0" xfId="0" applyNumberFormat="1" applyFont="1" applyAlignment="1">
      <alignment horizontal="center" vertical="top"/>
    </xf>
    <xf numFmtId="0" fontId="7" fillId="2" borderId="0" xfId="59" applyFont="1" applyFill="1" applyBorder="1" applyAlignment="1">
      <alignment horizontal="left" vertical="center"/>
    </xf>
    <xf numFmtId="0" fontId="2" fillId="0" borderId="0" xfId="59" applyFont="1" applyBorder="1" applyAlignment="1">
      <alignment horizontal="center" vertical="center"/>
    </xf>
    <xf numFmtId="0" fontId="2" fillId="0" borderId="0" xfId="59" applyFont="1" applyBorder="1" applyAlignment="1">
      <alignment horizontal="left" vertical="center"/>
    </xf>
    <xf numFmtId="178" fontId="2" fillId="0" borderId="0" xfId="59" applyNumberFormat="1" applyFont="1" applyBorder="1" applyAlignment="1">
      <alignment horizontal="left" vertical="center"/>
    </xf>
    <xf numFmtId="178" fontId="7" fillId="6" borderId="0" xfId="59" applyNumberFormat="1" applyFont="1" applyFill="1" applyBorder="1" applyAlignment="1">
      <alignment horizontal="left" vertical="center"/>
    </xf>
    <xf numFmtId="0" fontId="7" fillId="6" borderId="0" xfId="59" applyFont="1" applyFill="1" applyBorder="1" applyAlignment="1">
      <alignment horizontal="left" vertical="center"/>
    </xf>
    <xf numFmtId="0" fontId="7" fillId="2" borderId="0" xfId="59" applyFont="1" applyFill="1" applyBorder="1" applyAlignment="1">
      <alignment horizontal="left" vertical="center" wrapText="1"/>
    </xf>
    <xf numFmtId="178" fontId="3" fillId="0" borderId="0" xfId="59" applyNumberFormat="1" applyFont="1" applyBorder="1" applyAlignment="1">
      <alignment vertical="center"/>
    </xf>
    <xf numFmtId="178" fontId="8" fillId="0" borderId="2" xfId="59" applyNumberFormat="1" applyFont="1" applyBorder="1" applyAlignment="1">
      <alignment horizontal="left" vertical="center" wrapText="1"/>
    </xf>
    <xf numFmtId="0" fontId="8" fillId="0" borderId="37" xfId="59" applyFont="1" applyBorder="1" applyAlignment="1">
      <alignment horizontal="left" vertical="center" wrapText="1"/>
    </xf>
    <xf numFmtId="178" fontId="9" fillId="3" borderId="4" xfId="64" applyNumberFormat="1" applyFont="1" applyFill="1" applyBorder="1" applyAlignment="1">
      <alignment horizontal="center" vertical="center"/>
    </xf>
    <xf numFmtId="0" fontId="9" fillId="3" borderId="38" xfId="64" applyFont="1" applyFill="1" applyBorder="1" applyAlignment="1">
      <alignment horizontal="center" vertical="center"/>
    </xf>
    <xf numFmtId="178" fontId="9" fillId="3" borderId="6" xfId="64" applyNumberFormat="1" applyFont="1" applyFill="1" applyBorder="1" applyAlignment="1">
      <alignment horizontal="center" vertical="center"/>
    </xf>
    <xf numFmtId="0" fontId="9" fillId="3" borderId="39" xfId="64" applyFont="1" applyFill="1" applyBorder="1" applyAlignment="1">
      <alignment horizontal="center" vertical="center"/>
    </xf>
    <xf numFmtId="178" fontId="3" fillId="0" borderId="0" xfId="59" applyNumberFormat="1" applyFont="1" applyFill="1" applyBorder="1" applyAlignment="1">
      <alignment vertical="center"/>
    </xf>
    <xf numFmtId="0" fontId="3" fillId="0" borderId="40" xfId="59" applyFont="1" applyFill="1" applyBorder="1" applyAlignment="1">
      <alignment vertical="center"/>
    </xf>
    <xf numFmtId="176" fontId="3" fillId="4" borderId="12" xfId="60" applyNumberFormat="1" applyFont="1" applyFill="1" applyBorder="1" applyAlignment="1">
      <alignment horizontal="center" vertical="center"/>
    </xf>
    <xf numFmtId="0" fontId="3" fillId="0" borderId="12" xfId="59" applyFont="1" applyBorder="1" applyAlignment="1">
      <alignment horizontal="center" vertical="center"/>
    </xf>
    <xf numFmtId="178" fontId="3" fillId="6" borderId="12" xfId="60" applyNumberFormat="1" applyFont="1" applyFill="1" applyBorder="1" applyAlignment="1">
      <alignment vertical="center"/>
    </xf>
    <xf numFmtId="178" fontId="3" fillId="0" borderId="12" xfId="59" applyNumberFormat="1" applyFont="1" applyBorder="1" applyAlignment="1">
      <alignment vertical="center"/>
    </xf>
    <xf numFmtId="0" fontId="3" fillId="0" borderId="41" xfId="59" applyFont="1" applyBorder="1" applyAlignment="1">
      <alignment vertical="center" wrapText="1"/>
    </xf>
    <xf numFmtId="176" fontId="3" fillId="4" borderId="14" xfId="60" applyNumberFormat="1" applyFont="1" applyFill="1" applyBorder="1" applyAlignment="1">
      <alignment horizontal="center" vertical="center"/>
    </xf>
    <xf numFmtId="0" fontId="3" fillId="0" borderId="14" xfId="59" applyFont="1" applyBorder="1" applyAlignment="1">
      <alignment horizontal="center" vertical="center"/>
    </xf>
    <xf numFmtId="178" fontId="3" fillId="6" borderId="14" xfId="60" applyNumberFormat="1" applyFont="1" applyFill="1" applyBorder="1" applyAlignment="1">
      <alignment vertical="center"/>
    </xf>
    <xf numFmtId="0" fontId="3" fillId="0" borderId="42" xfId="59" applyFont="1" applyBorder="1" applyAlignment="1">
      <alignment vertical="center" wrapText="1"/>
    </xf>
    <xf numFmtId="0" fontId="3" fillId="0" borderId="16" xfId="59" applyFont="1" applyBorder="1" applyAlignment="1">
      <alignment horizontal="center" vertical="center"/>
    </xf>
    <xf numFmtId="178" fontId="3" fillId="0" borderId="16" xfId="59" applyNumberFormat="1" applyFont="1" applyBorder="1" applyAlignment="1">
      <alignment vertical="center"/>
    </xf>
    <xf numFmtId="0" fontId="3" fillId="0" borderId="43" xfId="59" applyFont="1" applyBorder="1" applyAlignment="1">
      <alignment vertical="center"/>
    </xf>
    <xf numFmtId="0" fontId="3" fillId="0" borderId="10" xfId="59" applyFont="1" applyBorder="1" applyAlignment="1">
      <alignment horizontal="center" vertical="center"/>
    </xf>
    <xf numFmtId="178" fontId="3" fillId="0" borderId="10" xfId="59" applyNumberFormat="1" applyFont="1" applyBorder="1" applyAlignment="1">
      <alignment vertical="center"/>
    </xf>
    <xf numFmtId="0" fontId="3" fillId="0" borderId="44" xfId="59" applyFont="1" applyBorder="1" applyAlignment="1">
      <alignment vertical="center"/>
    </xf>
    <xf numFmtId="0" fontId="3" fillId="0" borderId="45" xfId="59" applyFont="1" applyFill="1" applyBorder="1" applyAlignment="1">
      <alignment horizontal="left" vertical="center"/>
    </xf>
    <xf numFmtId="0" fontId="3" fillId="2" borderId="46" xfId="59" applyFont="1" applyFill="1" applyBorder="1" applyAlignment="1">
      <alignment horizontal="center" vertical="center"/>
    </xf>
    <xf numFmtId="0" fontId="3" fillId="2" borderId="20" xfId="59" applyFont="1" applyFill="1" applyBorder="1" applyAlignment="1">
      <alignment horizontal="center" vertical="center"/>
    </xf>
    <xf numFmtId="0" fontId="9" fillId="0" borderId="12" xfId="64" applyFont="1" applyBorder="1" applyAlignment="1">
      <alignment horizontal="center" vertical="center"/>
    </xf>
    <xf numFmtId="178" fontId="3" fillId="6" borderId="20" xfId="60" applyNumberFormat="1" applyFont="1" applyFill="1" applyBorder="1" applyAlignment="1">
      <alignment vertical="center"/>
    </xf>
    <xf numFmtId="178" fontId="3" fillId="0" borderId="20" xfId="59" applyNumberFormat="1" applyFont="1" applyBorder="1" applyAlignment="1">
      <alignment vertical="center"/>
    </xf>
    <xf numFmtId="0" fontId="3" fillId="6" borderId="47" xfId="59" applyFont="1" applyFill="1" applyBorder="1" applyAlignment="1">
      <alignment vertical="center"/>
    </xf>
    <xf numFmtId="0" fontId="3" fillId="0" borderId="48" xfId="59" applyFont="1" applyFill="1" applyBorder="1" applyAlignment="1">
      <alignment horizontal="left" vertical="center"/>
    </xf>
    <xf numFmtId="0" fontId="3" fillId="2" borderId="14" xfId="59" applyFont="1" applyFill="1" applyBorder="1" applyAlignment="1">
      <alignment horizontal="center" vertical="center"/>
    </xf>
    <xf numFmtId="0" fontId="9" fillId="0" borderId="14" xfId="64" applyFont="1" applyBorder="1" applyAlignment="1">
      <alignment horizontal="center" vertical="center"/>
    </xf>
    <xf numFmtId="178" fontId="3" fillId="0" borderId="14" xfId="59" applyNumberFormat="1" applyFont="1" applyBorder="1" applyAlignment="1">
      <alignment vertical="center"/>
    </xf>
    <xf numFmtId="0" fontId="3" fillId="6" borderId="42" xfId="59" applyFont="1" applyFill="1" applyBorder="1" applyAlignment="1">
      <alignment vertical="center"/>
    </xf>
    <xf numFmtId="0" fontId="3" fillId="2" borderId="49" xfId="59" applyFont="1" applyFill="1" applyBorder="1" applyAlignment="1">
      <alignment horizontal="center" vertical="center"/>
    </xf>
    <xf numFmtId="0" fontId="9" fillId="0" borderId="49" xfId="64" applyFont="1" applyBorder="1" applyAlignment="1">
      <alignment horizontal="center" vertical="center"/>
    </xf>
    <xf numFmtId="178" fontId="3" fillId="6" borderId="49" xfId="60" applyNumberFormat="1" applyFont="1" applyFill="1" applyBorder="1" applyAlignment="1">
      <alignment vertical="center"/>
    </xf>
    <xf numFmtId="178" fontId="3" fillId="0" borderId="49" xfId="59" applyNumberFormat="1" applyFont="1" applyBorder="1" applyAlignment="1">
      <alignment vertical="center"/>
    </xf>
    <xf numFmtId="0" fontId="3" fillId="6" borderId="50" xfId="59" applyFont="1" applyFill="1" applyBorder="1" applyAlignment="1">
      <alignment vertical="center"/>
    </xf>
    <xf numFmtId="0" fontId="3" fillId="2" borderId="6" xfId="59" applyFont="1" applyFill="1" applyBorder="1" applyAlignment="1">
      <alignment horizontal="center" vertical="center"/>
    </xf>
    <xf numFmtId="0" fontId="9" fillId="0" borderId="6" xfId="64" applyFont="1" applyBorder="1" applyAlignment="1">
      <alignment horizontal="center" vertical="center"/>
    </xf>
    <xf numFmtId="178" fontId="3" fillId="6" borderId="6" xfId="60" applyNumberFormat="1" applyFont="1" applyFill="1" applyBorder="1" applyAlignment="1">
      <alignment vertical="center"/>
    </xf>
    <xf numFmtId="178" fontId="3" fillId="0" borderId="6" xfId="59" applyNumberFormat="1" applyFont="1" applyBorder="1" applyAlignment="1">
      <alignment vertical="center"/>
    </xf>
    <xf numFmtId="0" fontId="3" fillId="6" borderId="6" xfId="59" applyFont="1" applyFill="1" applyBorder="1" applyAlignment="1">
      <alignment vertical="center"/>
    </xf>
    <xf numFmtId="0" fontId="3" fillId="2" borderId="12" xfId="59" applyFont="1" applyFill="1" applyBorder="1" applyAlignment="1">
      <alignment horizontal="center" vertical="center"/>
    </xf>
    <xf numFmtId="0" fontId="3" fillId="6" borderId="41" xfId="59" applyFont="1" applyFill="1" applyBorder="1" applyAlignment="1">
      <alignment vertical="center" wrapText="1"/>
    </xf>
    <xf numFmtId="0" fontId="3" fillId="0" borderId="25" xfId="59" applyFont="1" applyBorder="1" applyAlignment="1">
      <alignment horizontal="center" vertical="center"/>
    </xf>
    <xf numFmtId="178" fontId="3" fillId="0" borderId="25" xfId="59" applyNumberFormat="1" applyFont="1" applyBorder="1" applyAlignment="1">
      <alignment vertical="center"/>
    </xf>
    <xf numFmtId="0" fontId="3" fillId="0" borderId="51" xfId="59" applyFont="1" applyBorder="1" applyAlignment="1">
      <alignment vertical="center"/>
    </xf>
    <xf numFmtId="0" fontId="9" fillId="3" borderId="52" xfId="64" applyFont="1" applyFill="1" applyBorder="1" applyAlignment="1">
      <alignment horizontal="center" vertical="center"/>
    </xf>
    <xf numFmtId="0" fontId="9" fillId="2" borderId="48" xfId="64" applyFont="1" applyFill="1" applyBorder="1" applyAlignment="1">
      <alignment horizontal="left" vertical="center"/>
    </xf>
    <xf numFmtId="0" fontId="3" fillId="2" borderId="21" xfId="59" applyFont="1" applyFill="1" applyBorder="1" applyAlignment="1">
      <alignment horizontal="center" vertical="center"/>
    </xf>
    <xf numFmtId="0" fontId="3" fillId="2" borderId="48" xfId="59" applyFont="1" applyFill="1" applyBorder="1" applyAlignment="1">
      <alignment horizontal="center" vertical="center"/>
    </xf>
    <xf numFmtId="0" fontId="3" fillId="0" borderId="27" xfId="59" applyFont="1" applyBorder="1" applyAlignment="1">
      <alignment horizontal="center" vertical="center"/>
    </xf>
    <xf numFmtId="178" fontId="3" fillId="0" borderId="27" xfId="59" applyNumberFormat="1" applyFont="1" applyBorder="1" applyAlignment="1">
      <alignment vertical="center"/>
    </xf>
    <xf numFmtId="0" fontId="3" fillId="0" borderId="53" xfId="59" applyFont="1" applyBorder="1" applyAlignment="1">
      <alignment vertical="center"/>
    </xf>
    <xf numFmtId="0" fontId="3" fillId="2" borderId="54" xfId="59" applyFont="1" applyFill="1" applyBorder="1" applyAlignment="1">
      <alignment horizontal="center" vertical="center"/>
    </xf>
    <xf numFmtId="0" fontId="3" fillId="2" borderId="19" xfId="59" applyFont="1" applyFill="1" applyBorder="1" applyAlignment="1">
      <alignment horizontal="center" vertical="center"/>
    </xf>
    <xf numFmtId="0" fontId="3" fillId="0" borderId="19" xfId="59" applyFont="1" applyBorder="1" applyAlignment="1">
      <alignment horizontal="center" vertical="center"/>
    </xf>
    <xf numFmtId="178" fontId="3" fillId="6" borderId="19" xfId="60" applyNumberFormat="1" applyFont="1" applyFill="1" applyBorder="1" applyAlignment="1">
      <alignment vertical="center"/>
    </xf>
    <xf numFmtId="178" fontId="3" fillId="0" borderId="19" xfId="59" applyNumberFormat="1" applyFont="1" applyBorder="1" applyAlignment="1">
      <alignment vertical="center"/>
    </xf>
    <xf numFmtId="0" fontId="3" fillId="6" borderId="55" xfId="59" applyFont="1" applyFill="1" applyBorder="1" applyAlignment="1">
      <alignment vertical="center" wrapText="1"/>
    </xf>
    <xf numFmtId="0" fontId="3" fillId="2" borderId="56" xfId="59" applyFont="1" applyFill="1" applyBorder="1" applyAlignment="1">
      <alignment horizontal="center" vertical="center"/>
    </xf>
    <xf numFmtId="0" fontId="3" fillId="2" borderId="32" xfId="59" applyFont="1" applyFill="1" applyBorder="1" applyAlignment="1">
      <alignment horizontal="center" vertical="center"/>
    </xf>
    <xf numFmtId="0" fontId="3" fillId="0" borderId="32" xfId="59" applyFont="1" applyBorder="1" applyAlignment="1">
      <alignment horizontal="center" vertical="center"/>
    </xf>
    <xf numFmtId="178" fontId="3" fillId="6" borderId="32" xfId="60" applyNumberFormat="1" applyFont="1" applyFill="1" applyBorder="1" applyAlignment="1">
      <alignment vertical="center"/>
    </xf>
    <xf numFmtId="178" fontId="3" fillId="0" borderId="32" xfId="59" applyNumberFormat="1" applyFont="1" applyBorder="1" applyAlignment="1">
      <alignment vertical="center"/>
    </xf>
    <xf numFmtId="0" fontId="3" fillId="6" borderId="57" xfId="59" applyFont="1" applyFill="1" applyBorder="1" applyAlignment="1">
      <alignment vertical="center" wrapText="1"/>
    </xf>
    <xf numFmtId="0" fontId="3" fillId="5" borderId="0" xfId="59" applyFont="1" applyFill="1" applyBorder="1" applyAlignment="1">
      <alignment horizontal="center" vertical="center"/>
    </xf>
    <xf numFmtId="178" fontId="3" fillId="5" borderId="0" xfId="59" applyNumberFormat="1" applyFont="1" applyFill="1" applyBorder="1" applyAlignment="1">
      <alignment vertical="center"/>
    </xf>
    <xf numFmtId="178" fontId="3" fillId="7" borderId="16" xfId="59" applyNumberFormat="1" applyFont="1" applyFill="1" applyBorder="1" applyAlignment="1">
      <alignment vertical="center"/>
    </xf>
    <xf numFmtId="0" fontId="3" fillId="5" borderId="40" xfId="59" applyFont="1" applyFill="1" applyBorder="1" applyAlignment="1">
      <alignment vertical="center"/>
    </xf>
    <xf numFmtId="0" fontId="3" fillId="2" borderId="7" xfId="59" applyFont="1" applyFill="1" applyBorder="1" applyAlignment="1">
      <alignment horizontal="left" vertical="center"/>
    </xf>
    <xf numFmtId="177" fontId="3" fillId="0" borderId="36" xfId="56" applyNumberFormat="1" applyFont="1" applyBorder="1" applyAlignment="1">
      <alignment horizontal="center" vertical="center"/>
    </xf>
    <xf numFmtId="177" fontId="3" fillId="0" borderId="7" xfId="56" applyNumberFormat="1" applyFont="1" applyBorder="1" applyAlignment="1">
      <alignment horizontal="center" vertical="center"/>
    </xf>
    <xf numFmtId="0" fontId="3" fillId="0" borderId="6" xfId="59" applyFont="1" applyBorder="1" applyAlignment="1">
      <alignment horizontal="center" vertical="center"/>
    </xf>
    <xf numFmtId="178" fontId="3" fillId="6" borderId="6" xfId="56" applyNumberFormat="1" applyFont="1" applyFill="1" applyBorder="1" applyAlignment="1">
      <alignment horizontal="center" vertical="center"/>
    </xf>
    <xf numFmtId="0" fontId="3" fillId="6" borderId="39" xfId="59" applyFont="1" applyFill="1" applyBorder="1" applyAlignment="1">
      <alignment vertical="center"/>
    </xf>
    <xf numFmtId="0" fontId="3" fillId="5" borderId="25" xfId="59" applyFont="1" applyFill="1" applyBorder="1" applyAlignment="1">
      <alignment horizontal="center" vertical="center"/>
    </xf>
    <xf numFmtId="178" fontId="3" fillId="5" borderId="25" xfId="59" applyNumberFormat="1" applyFont="1" applyFill="1" applyBorder="1" applyAlignment="1">
      <alignment vertical="center"/>
    </xf>
    <xf numFmtId="0" fontId="3" fillId="5" borderId="51" xfId="59" applyFont="1" applyFill="1" applyBorder="1" applyAlignment="1">
      <alignment vertical="center"/>
    </xf>
    <xf numFmtId="0" fontId="3" fillId="6" borderId="39" xfId="59" applyFont="1" applyFill="1" applyBorder="1" applyAlignment="1">
      <alignment vertical="center" wrapText="1"/>
    </xf>
    <xf numFmtId="0" fontId="3" fillId="0" borderId="7" xfId="59" applyFont="1" applyBorder="1" applyAlignment="1">
      <alignment horizontal="left" vertical="center"/>
    </xf>
    <xf numFmtId="0" fontId="3" fillId="4" borderId="14" xfId="59" applyFont="1" applyFill="1" applyBorder="1" applyAlignment="1">
      <alignment horizontal="left" vertical="center" wrapText="1"/>
    </xf>
    <xf numFmtId="0" fontId="9" fillId="0" borderId="6" xfId="64" applyFont="1" applyBorder="1" applyAlignment="1">
      <alignment horizontal="left" vertical="center" wrapText="1"/>
    </xf>
    <xf numFmtId="0" fontId="3" fillId="0" borderId="6" xfId="59" applyFont="1" applyFill="1" applyBorder="1" applyAlignment="1">
      <alignment horizontal="left" vertical="center"/>
    </xf>
    <xf numFmtId="0" fontId="9" fillId="3" borderId="58" xfId="64" applyFont="1" applyFill="1" applyBorder="1" applyAlignment="1">
      <alignment horizontal="center" vertical="center"/>
    </xf>
    <xf numFmtId="0" fontId="9" fillId="0" borderId="12" xfId="64" applyFont="1" applyFill="1" applyBorder="1" applyAlignment="1">
      <alignment horizontal="left" vertical="center"/>
    </xf>
    <xf numFmtId="0" fontId="3" fillId="2" borderId="12" xfId="59" applyFont="1" applyFill="1" applyBorder="1" applyAlignment="1">
      <alignment horizontal="left" vertical="center"/>
    </xf>
    <xf numFmtId="0" fontId="9" fillId="0" borderId="59" xfId="64" applyFont="1" applyBorder="1" applyAlignment="1">
      <alignment horizontal="center" vertical="center"/>
    </xf>
    <xf numFmtId="0" fontId="9" fillId="0" borderId="33" xfId="64" applyFont="1" applyFill="1" applyBorder="1" applyAlignment="1">
      <alignment horizontal="left" vertical="center"/>
    </xf>
    <xf numFmtId="0" fontId="3" fillId="0" borderId="34" xfId="59" applyFont="1" applyBorder="1" applyAlignment="1">
      <alignment horizontal="left" vertical="center"/>
    </xf>
    <xf numFmtId="0" fontId="3" fillId="0" borderId="56" xfId="59" applyFont="1" applyBorder="1" applyAlignment="1">
      <alignment horizontal="left" vertical="center"/>
    </xf>
    <xf numFmtId="178" fontId="3" fillId="6" borderId="23" xfId="56" applyNumberFormat="1" applyFont="1" applyFill="1" applyBorder="1" applyAlignment="1">
      <alignment horizontal="center" vertical="center"/>
    </xf>
    <xf numFmtId="178" fontId="3" fillId="0" borderId="23" xfId="59" applyNumberFormat="1" applyFont="1" applyBorder="1" applyAlignment="1">
      <alignment vertical="center"/>
    </xf>
    <xf numFmtId="0" fontId="3" fillId="6" borderId="60" xfId="59" applyFont="1" applyFill="1" applyBorder="1" applyAlignment="1">
      <alignment vertical="center"/>
    </xf>
    <xf numFmtId="31" fontId="7" fillId="6" borderId="0" xfId="59" applyNumberFormat="1" applyFont="1" applyFill="1" applyBorder="1" applyAlignment="1">
      <alignment horizontal="left" vertical="center"/>
    </xf>
    <xf numFmtId="177" fontId="3" fillId="6" borderId="12" xfId="60" applyNumberFormat="1" applyFont="1" applyFill="1" applyBorder="1" applyAlignment="1">
      <alignment vertical="center"/>
    </xf>
    <xf numFmtId="177" fontId="3" fillId="0" borderId="12" xfId="59" applyNumberFormat="1" applyFont="1" applyBorder="1" applyAlignment="1">
      <alignment vertical="center"/>
    </xf>
    <xf numFmtId="177" fontId="3" fillId="6" borderId="14" xfId="60" applyNumberFormat="1" applyFont="1" applyFill="1" applyBorder="1" applyAlignment="1">
      <alignment vertical="center"/>
    </xf>
    <xf numFmtId="179" fontId="3" fillId="0" borderId="16" xfId="59" applyNumberFormat="1" applyFont="1" applyBorder="1" applyAlignment="1">
      <alignment vertical="center"/>
    </xf>
    <xf numFmtId="177" fontId="3" fillId="6" borderId="20" xfId="60" applyNumberFormat="1" applyFont="1" applyFill="1" applyBorder="1" applyAlignment="1">
      <alignment vertical="center"/>
    </xf>
    <xf numFmtId="177" fontId="3" fillId="0" borderId="20" xfId="59" applyNumberFormat="1" applyFont="1" applyBorder="1" applyAlignment="1">
      <alignment vertical="center"/>
    </xf>
    <xf numFmtId="177" fontId="3" fillId="0" borderId="14" xfId="59" applyNumberFormat="1" applyFont="1" applyBorder="1" applyAlignment="1">
      <alignment vertical="center"/>
    </xf>
    <xf numFmtId="177" fontId="3" fillId="6" borderId="49" xfId="60" applyNumberFormat="1" applyFont="1" applyFill="1" applyBorder="1" applyAlignment="1">
      <alignment vertical="center"/>
    </xf>
    <xf numFmtId="177" fontId="3" fillId="0" borderId="49" xfId="59" applyNumberFormat="1" applyFont="1" applyBorder="1" applyAlignment="1">
      <alignment vertical="center"/>
    </xf>
    <xf numFmtId="177" fontId="3" fillId="6" borderId="6" xfId="60" applyNumberFormat="1" applyFont="1" applyFill="1" applyBorder="1" applyAlignment="1">
      <alignment vertical="center"/>
    </xf>
    <xf numFmtId="177" fontId="3" fillId="0" borderId="6" xfId="59" applyNumberFormat="1" applyFont="1" applyBorder="1" applyAlignment="1">
      <alignment vertical="center"/>
    </xf>
    <xf numFmtId="180" fontId="3" fillId="6" borderId="12" xfId="60" applyNumberFormat="1" applyFont="1" applyFill="1" applyBorder="1" applyAlignment="1">
      <alignment vertical="center"/>
    </xf>
    <xf numFmtId="180" fontId="3" fillId="0" borderId="12" xfId="59" applyNumberFormat="1" applyFont="1" applyBorder="1" applyAlignment="1">
      <alignment vertical="center"/>
    </xf>
    <xf numFmtId="179" fontId="3" fillId="0" borderId="25" xfId="59" applyNumberFormat="1" applyFont="1" applyBorder="1" applyAlignment="1">
      <alignment vertical="center"/>
    </xf>
    <xf numFmtId="180" fontId="3" fillId="6" borderId="14" xfId="60" applyNumberFormat="1" applyFont="1" applyFill="1" applyBorder="1" applyAlignment="1">
      <alignment vertical="center"/>
    </xf>
    <xf numFmtId="177" fontId="3" fillId="6" borderId="19" xfId="60" applyNumberFormat="1" applyFont="1" applyFill="1" applyBorder="1" applyAlignment="1">
      <alignment vertical="center"/>
    </xf>
    <xf numFmtId="177" fontId="3" fillId="0" borderId="19" xfId="59" applyNumberFormat="1" applyFont="1" applyBorder="1" applyAlignment="1">
      <alignment vertical="center"/>
    </xf>
    <xf numFmtId="177" fontId="3" fillId="6" borderId="32" xfId="60" applyNumberFormat="1" applyFont="1" applyFill="1" applyBorder="1" applyAlignment="1">
      <alignment vertical="center"/>
    </xf>
    <xf numFmtId="177" fontId="3" fillId="0" borderId="32" xfId="59" applyNumberFormat="1" applyFont="1" applyBorder="1" applyAlignment="1">
      <alignment vertical="center"/>
    </xf>
    <xf numFmtId="0" fontId="3" fillId="6" borderId="57" xfId="59" applyFont="1" applyFill="1" applyBorder="1" applyAlignment="1">
      <alignment vertical="center"/>
    </xf>
    <xf numFmtId="179" fontId="3" fillId="0" borderId="10" xfId="59" applyNumberFormat="1" applyFont="1" applyBorder="1" applyAlignment="1">
      <alignment vertical="center"/>
    </xf>
    <xf numFmtId="179" fontId="3" fillId="5" borderId="0" xfId="59" applyNumberFormat="1" applyFont="1" applyFill="1" applyBorder="1" applyAlignment="1">
      <alignment vertical="center"/>
    </xf>
    <xf numFmtId="9" fontId="3" fillId="6" borderId="6" xfId="56" applyFont="1" applyFill="1" applyBorder="1" applyAlignment="1">
      <alignment horizontal="center" vertical="center"/>
    </xf>
    <xf numFmtId="179" fontId="3" fillId="5" borderId="25" xfId="59" applyNumberFormat="1" applyFont="1" applyFill="1" applyBorder="1" applyAlignment="1">
      <alignment vertical="center"/>
    </xf>
    <xf numFmtId="9" fontId="3" fillId="6" borderId="23" xfId="56" applyFont="1" applyFill="1" applyBorder="1" applyAlignment="1">
      <alignment horizontal="center" vertical="center"/>
    </xf>
    <xf numFmtId="177" fontId="3" fillId="0" borderId="23" xfId="59" applyNumberFormat="1" applyFont="1" applyBorder="1" applyAlignment="1">
      <alignment vertical="center"/>
    </xf>
    <xf numFmtId="179" fontId="3" fillId="0" borderId="36" xfId="56" applyNumberFormat="1" applyFont="1" applyBorder="1" applyAlignment="1">
      <alignment horizontal="center" vertical="center"/>
    </xf>
    <xf numFmtId="179" fontId="3" fillId="0" borderId="7" xfId="56" applyNumberFormat="1" applyFont="1" applyBorder="1" applyAlignment="1">
      <alignment horizontal="center" vertical="center"/>
    </xf>
    <xf numFmtId="179" fontId="3" fillId="0" borderId="6" xfId="59" applyNumberFormat="1" applyFont="1" applyBorder="1" applyAlignment="1">
      <alignment vertical="center"/>
    </xf>
    <xf numFmtId="0" fontId="0" fillId="0" borderId="0" xfId="0" applyFill="1" applyAlignment="1">
      <alignment vertical="center"/>
    </xf>
    <xf numFmtId="178" fontId="0" fillId="0" borderId="0" xfId="0" applyNumberFormat="1" applyFill="1" applyAlignment="1">
      <alignment vertical="center"/>
    </xf>
    <xf numFmtId="0" fontId="0" fillId="0" borderId="25" xfId="0" applyFill="1" applyBorder="1" applyAlignment="1">
      <alignment horizontal="center" vertical="center"/>
    </xf>
    <xf numFmtId="178" fontId="0" fillId="0" borderId="25" xfId="0" applyNumberForma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178" fontId="11" fillId="8" borderId="4" xfId="0" applyNumberFormat="1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/>
    </xf>
    <xf numFmtId="178" fontId="10" fillId="9" borderId="6" xfId="0" applyNumberFormat="1" applyFont="1" applyFill="1" applyBorder="1" applyAlignment="1">
      <alignment horizontal="right" vertical="center"/>
    </xf>
    <xf numFmtId="178" fontId="10" fillId="0" borderId="6" xfId="0" applyNumberFormat="1" applyFont="1" applyFill="1" applyBorder="1" applyAlignment="1">
      <alignment horizontal="right" vertical="center"/>
    </xf>
    <xf numFmtId="0" fontId="10" fillId="6" borderId="61" xfId="0" applyFont="1" applyFill="1" applyBorder="1" applyAlignment="1">
      <alignment horizontal="center" vertical="center"/>
    </xf>
    <xf numFmtId="0" fontId="10" fillId="6" borderId="28" xfId="0" applyFont="1" applyFill="1" applyBorder="1" applyAlignment="1">
      <alignment horizontal="center" vertical="center"/>
    </xf>
    <xf numFmtId="178" fontId="10" fillId="9" borderId="19" xfId="0" applyNumberFormat="1" applyFont="1" applyFill="1" applyBorder="1" applyAlignment="1">
      <alignment horizontal="right" vertical="center"/>
    </xf>
    <xf numFmtId="178" fontId="10" fillId="0" borderId="19" xfId="0" applyNumberFormat="1" applyFont="1" applyFill="1" applyBorder="1" applyAlignment="1">
      <alignment horizontal="right" vertical="center"/>
    </xf>
    <xf numFmtId="0" fontId="10" fillId="6" borderId="62" xfId="0" applyFont="1" applyFill="1" applyBorder="1" applyAlignment="1">
      <alignment horizontal="center" vertical="center"/>
    </xf>
    <xf numFmtId="178" fontId="10" fillId="9" borderId="63" xfId="0" applyNumberFormat="1" applyFont="1" applyFill="1" applyBorder="1" applyAlignment="1">
      <alignment horizontal="right" vertical="center"/>
    </xf>
    <xf numFmtId="178" fontId="10" fillId="0" borderId="63" xfId="0" applyNumberFormat="1" applyFont="1" applyFill="1" applyBorder="1" applyAlignment="1">
      <alignment horizontal="right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標準 8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桁区切り 3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千位分隔[0] 2" xfId="43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常规 3 3" xfId="48"/>
    <cellStyle name="强调文字颜色 5" xfId="49" builtinId="45"/>
    <cellStyle name="40% - 强调文字颜色 5" xfId="50" builtinId="47"/>
    <cellStyle name="千位分隔[0] 2 2" xfId="51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百分比 3" xfId="56"/>
    <cellStyle name="標準 2 3" xfId="57"/>
    <cellStyle name="常规 2" xfId="58"/>
    <cellStyle name="常规 3" xfId="59"/>
    <cellStyle name="千位分隔 2" xfId="60"/>
    <cellStyle name="常规 4" xfId="61"/>
    <cellStyle name="常规 4 2" xfId="62"/>
    <cellStyle name="常规 5" xfId="63"/>
    <cellStyle name="常规_Sheet1 3" xfId="64"/>
  </cellStyles>
  <tableStyles count="0" defaultTableStyle="TableStyleMedium9" defaultPivotStyle="PivotStyleLight16"/>
  <colors>
    <mruColors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F9" sqref="F9"/>
    </sheetView>
  </sheetViews>
  <sheetFormatPr defaultColWidth="15.6916666666667" defaultRowHeight="25" customHeight="1" outlineLevelCol="4"/>
  <cols>
    <col min="1" max="1" width="15.6916666666667" style="217"/>
    <col min="2" max="5" width="15.6916666666667" style="218"/>
    <col min="6" max="16382" width="15.6916666666667" style="217"/>
  </cols>
  <sheetData>
    <row r="1" customHeight="1" spans="1:5">
      <c r="A1" s="219"/>
      <c r="B1" s="220"/>
      <c r="C1" s="220"/>
      <c r="D1" s="220"/>
      <c r="E1" s="220"/>
    </row>
    <row r="2" ht="30" customHeight="1" spans="1:5">
      <c r="A2" s="221"/>
      <c r="B2" s="222" t="s">
        <v>0</v>
      </c>
      <c r="C2" s="222" t="s">
        <v>1</v>
      </c>
      <c r="D2" s="222" t="s">
        <v>2</v>
      </c>
      <c r="E2" s="222" t="s">
        <v>3</v>
      </c>
    </row>
    <row r="3" ht="30" customHeight="1" spans="1:5">
      <c r="A3" s="223" t="s">
        <v>4</v>
      </c>
      <c r="B3" s="224">
        <f>总结算单!N12</f>
        <v>15600</v>
      </c>
      <c r="C3" s="225">
        <f>华东大区!N11</f>
        <v>5200</v>
      </c>
      <c r="D3" s="225">
        <f>华南大区!N11</f>
        <v>1040</v>
      </c>
      <c r="E3" s="225">
        <f>京津大区!N12</f>
        <v>9360</v>
      </c>
    </row>
    <row r="4" ht="30" customHeight="1" spans="1:5">
      <c r="A4" s="223" t="s">
        <v>5</v>
      </c>
      <c r="B4" s="224">
        <v>0</v>
      </c>
      <c r="C4" s="225">
        <v>0</v>
      </c>
      <c r="D4" s="225">
        <v>0</v>
      </c>
      <c r="E4" s="225">
        <v>0</v>
      </c>
    </row>
    <row r="5" ht="30" customHeight="1" spans="1:5">
      <c r="A5" s="223" t="s">
        <v>6</v>
      </c>
      <c r="B5" s="224">
        <f>总结算单!N23</f>
        <v>20210.85</v>
      </c>
      <c r="C5" s="225">
        <f>华东大区!N18</f>
        <v>8520.05</v>
      </c>
      <c r="D5" s="225">
        <f>华南大区!N15</f>
        <v>560</v>
      </c>
      <c r="E5" s="225">
        <f>京津大区!N22</f>
        <v>11130.8</v>
      </c>
    </row>
    <row r="6" ht="30" customHeight="1" spans="1:5">
      <c r="A6" s="223" t="s">
        <v>7</v>
      </c>
      <c r="B6" s="224">
        <f>总结算单!N28</f>
        <v>14600</v>
      </c>
      <c r="C6" s="225">
        <f>华东大区!N23</f>
        <v>4855.555</v>
      </c>
      <c r="D6" s="225">
        <f>华南大区!N20</f>
        <v>811.111</v>
      </c>
      <c r="E6" s="225">
        <f>京津大区!N27</f>
        <v>8933.332</v>
      </c>
    </row>
    <row r="7" ht="30" customHeight="1" spans="1:5">
      <c r="A7" s="226" t="s">
        <v>8</v>
      </c>
      <c r="B7" s="224">
        <f>总结算单!N33</f>
        <v>3300</v>
      </c>
      <c r="C7" s="225">
        <f>华东大区!N28</f>
        <v>916.6666</v>
      </c>
      <c r="D7" s="225">
        <f>华南大区!N25</f>
        <v>183.33332</v>
      </c>
      <c r="E7" s="225">
        <f>京津大区!N32</f>
        <v>2199.99984</v>
      </c>
    </row>
    <row r="8" ht="30" customHeight="1" spans="1:5">
      <c r="A8" s="223" t="s">
        <v>9</v>
      </c>
      <c r="B8" s="224">
        <f>总结算单!N38</f>
        <v>4296.868</v>
      </c>
      <c r="C8" s="225">
        <f>华东大区!N32</f>
        <v>1559.381728</v>
      </c>
      <c r="D8" s="225">
        <f>华南大区!N30</f>
        <v>207.5555456</v>
      </c>
      <c r="E8" s="225">
        <f>京津大区!N37</f>
        <v>2529.9305472</v>
      </c>
    </row>
    <row r="9" ht="30" customHeight="1" spans="1:5">
      <c r="A9" s="223" t="s">
        <v>10</v>
      </c>
      <c r="B9" s="224">
        <f>总结算单!N42</f>
        <v>4500</v>
      </c>
      <c r="C9" s="225">
        <f>华东大区!N36</f>
        <v>1250</v>
      </c>
      <c r="D9" s="225">
        <f>华南大区!N34</f>
        <v>250</v>
      </c>
      <c r="E9" s="225">
        <f>京津大区!N41</f>
        <v>3000</v>
      </c>
    </row>
    <row r="10" ht="30" customHeight="1" spans="1:5">
      <c r="A10" s="223" t="s">
        <v>11</v>
      </c>
      <c r="B10" s="224">
        <f>总结算单!N47</f>
        <v>3522.6</v>
      </c>
      <c r="C10" s="225">
        <v>0</v>
      </c>
      <c r="D10" s="225">
        <f>华南大区!N39</f>
        <v>3522.6</v>
      </c>
      <c r="E10" s="225">
        <v>0</v>
      </c>
    </row>
    <row r="11" ht="30" customHeight="1" spans="1:5">
      <c r="A11" s="227" t="s">
        <v>12</v>
      </c>
      <c r="B11" s="228">
        <f>总结算单!N50</f>
        <v>3961.81908</v>
      </c>
      <c r="C11" s="229">
        <f>华东大区!N40</f>
        <v>1338.09919968</v>
      </c>
      <c r="D11" s="229">
        <f>华南大区!N42</f>
        <v>394.475991936</v>
      </c>
      <c r="E11" s="229">
        <f>京津大区!N44</f>
        <v>2229.243743232</v>
      </c>
    </row>
    <row r="12" ht="30" customHeight="1" spans="1:5">
      <c r="A12" s="230" t="s">
        <v>13</v>
      </c>
      <c r="B12" s="231">
        <f>SUM(B3:B11)</f>
        <v>69992.13708</v>
      </c>
      <c r="C12" s="232">
        <f>华东大区!N41</f>
        <v>23639.75252768</v>
      </c>
      <c r="D12" s="232">
        <f>华南大区!N43</f>
        <v>6969.075857536</v>
      </c>
      <c r="E12" s="232">
        <f>京津大区!N45</f>
        <v>39383.306130432</v>
      </c>
    </row>
  </sheetData>
  <mergeCells count="1">
    <mergeCell ref="A1:E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123"/>
  <sheetViews>
    <sheetView showGridLines="0" workbookViewId="0">
      <pane ySplit="8" topLeftCell="A9" activePane="bottomLeft" state="frozen"/>
      <selection/>
      <selection pane="bottomLeft" activeCell="M22" sqref="M22"/>
    </sheetView>
  </sheetViews>
  <sheetFormatPr defaultColWidth="9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9" width="4.28333333333333" style="4" customWidth="1"/>
    <col min="10" max="11" width="5.28333333333333" style="5" customWidth="1"/>
    <col min="12" max="12" width="5.70833333333333" style="5" customWidth="1"/>
    <col min="13" max="13" width="8.75" style="4" customWidth="1"/>
    <col min="14" max="14" width="10.7083333333333" style="4" customWidth="1"/>
    <col min="15" max="15" width="27.2833333333333" style="4" customWidth="1"/>
    <col min="16" max="16384" width="9.14166666666667" style="4"/>
  </cols>
  <sheetData>
    <row r="1" s="1" customFormat="1" ht="42.75" customHeight="1" spans="1:15">
      <c r="A1" s="7" t="s">
        <v>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15" customHeight="1" spans="1:15">
      <c r="A2" s="8" t="s">
        <v>15</v>
      </c>
      <c r="B2" s="8"/>
      <c r="C2" s="9" t="s">
        <v>16</v>
      </c>
      <c r="D2" s="9"/>
      <c r="E2" s="9"/>
      <c r="F2" s="10" t="s">
        <v>17</v>
      </c>
      <c r="G2" s="11"/>
      <c r="H2" s="11"/>
      <c r="I2" s="82" t="s">
        <v>18</v>
      </c>
      <c r="J2" s="82"/>
      <c r="K2" s="83"/>
      <c r="L2" s="84" t="s">
        <v>19</v>
      </c>
      <c r="M2" s="84"/>
      <c r="N2" s="87" t="s">
        <v>20</v>
      </c>
      <c r="O2" s="87"/>
    </row>
    <row r="3" s="2" customFormat="1" ht="24" customHeight="1" spans="1:15">
      <c r="A3" s="8" t="s">
        <v>21</v>
      </c>
      <c r="B3" s="8"/>
      <c r="C3" s="9"/>
      <c r="D3" s="9"/>
      <c r="E3" s="9"/>
      <c r="F3" s="10" t="s">
        <v>22</v>
      </c>
      <c r="G3" s="11"/>
      <c r="H3" s="11"/>
      <c r="I3" s="88" t="s">
        <v>23</v>
      </c>
      <c r="J3" s="88"/>
      <c r="K3" s="83"/>
      <c r="L3" s="84" t="s">
        <v>24</v>
      </c>
      <c r="M3" s="84"/>
      <c r="N3" s="87" t="s">
        <v>25</v>
      </c>
      <c r="O3" s="87"/>
    </row>
    <row r="4" s="2" customFormat="1" ht="15" customHeight="1" spans="1:15">
      <c r="A4" s="8" t="s">
        <v>26</v>
      </c>
      <c r="B4" s="8"/>
      <c r="C4" s="9" t="s">
        <v>27</v>
      </c>
      <c r="D4" s="9"/>
      <c r="E4" s="9"/>
      <c r="F4" s="12"/>
      <c r="G4" s="11"/>
      <c r="H4" s="13"/>
      <c r="I4" s="13"/>
      <c r="J4" s="13"/>
      <c r="K4" s="13"/>
      <c r="L4" s="84" t="s">
        <v>28</v>
      </c>
      <c r="M4" s="84"/>
      <c r="N4" s="187">
        <v>43601</v>
      </c>
      <c r="O4" s="87"/>
    </row>
    <row r="5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M5" s="14"/>
      <c r="N5" s="14"/>
      <c r="O5" s="14"/>
    </row>
    <row r="6" ht="48" customHeight="1" spans="1:15">
      <c r="A6" s="15" t="s">
        <v>29</v>
      </c>
      <c r="B6" s="16" t="s">
        <v>30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91"/>
    </row>
    <row r="7" ht="15.95" customHeight="1" spans="1:15">
      <c r="A7" s="17" t="s">
        <v>31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 t="s">
        <v>32</v>
      </c>
      <c r="N7" s="18"/>
      <c r="O7" s="93"/>
    </row>
    <row r="8" ht="15.95" customHeight="1" spans="1:15">
      <c r="A8" s="19" t="s">
        <v>33</v>
      </c>
      <c r="B8" s="20" t="s">
        <v>31</v>
      </c>
      <c r="C8" s="21" t="s">
        <v>34</v>
      </c>
      <c r="D8" s="20"/>
      <c r="E8" s="20"/>
      <c r="F8" s="20"/>
      <c r="G8" s="20"/>
      <c r="H8" s="20"/>
      <c r="I8" s="20"/>
      <c r="J8" s="20" t="s">
        <v>35</v>
      </c>
      <c r="K8" s="20" t="s">
        <v>36</v>
      </c>
      <c r="L8" s="20" t="s">
        <v>37</v>
      </c>
      <c r="M8" s="20" t="s">
        <v>38</v>
      </c>
      <c r="N8" s="20" t="s">
        <v>39</v>
      </c>
      <c r="O8" s="95" t="s">
        <v>40</v>
      </c>
    </row>
    <row r="9" s="3" customFormat="1" ht="15.95" customHeight="1" spans="1:15">
      <c r="A9" s="22" t="s">
        <v>41</v>
      </c>
      <c r="B9" s="23" t="s">
        <v>42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97"/>
    </row>
    <row r="10" ht="51" customHeight="1" spans="1:15">
      <c r="A10" s="26" t="s">
        <v>43</v>
      </c>
      <c r="B10" s="27" t="s">
        <v>44</v>
      </c>
      <c r="C10" s="28" t="s">
        <v>45</v>
      </c>
      <c r="D10" s="29"/>
      <c r="E10" s="28" t="s">
        <v>46</v>
      </c>
      <c r="F10" s="29"/>
      <c r="G10" s="28" t="s">
        <v>47</v>
      </c>
      <c r="H10" s="29">
        <v>2</v>
      </c>
      <c r="I10" s="28" t="s">
        <v>48</v>
      </c>
      <c r="J10" s="98">
        <v>11</v>
      </c>
      <c r="K10" s="28">
        <f>H10</f>
        <v>2</v>
      </c>
      <c r="L10" s="99" t="s">
        <v>49</v>
      </c>
      <c r="M10" s="188">
        <v>520</v>
      </c>
      <c r="N10" s="189">
        <f>J10*K10*M10</f>
        <v>11440</v>
      </c>
      <c r="O10" s="102" t="s">
        <v>50</v>
      </c>
    </row>
    <row r="11" ht="39" customHeight="1" spans="1:15">
      <c r="A11" s="30"/>
      <c r="B11" s="31"/>
      <c r="C11" s="32" t="s">
        <v>51</v>
      </c>
      <c r="D11" s="33"/>
      <c r="E11" s="32" t="s">
        <v>46</v>
      </c>
      <c r="F11" s="33"/>
      <c r="G11" s="32" t="s">
        <v>47</v>
      </c>
      <c r="H11" s="33">
        <v>2</v>
      </c>
      <c r="I11" s="32" t="s">
        <v>48</v>
      </c>
      <c r="J11" s="103">
        <v>4</v>
      </c>
      <c r="K11" s="32">
        <f>H11</f>
        <v>2</v>
      </c>
      <c r="L11" s="104" t="s">
        <v>49</v>
      </c>
      <c r="M11" s="190">
        <v>520</v>
      </c>
      <c r="N11" s="189">
        <f>J11*K11*M11</f>
        <v>4160</v>
      </c>
      <c r="O11" s="106" t="s">
        <v>50</v>
      </c>
    </row>
    <row r="12" ht="15.95" customHeight="1" spans="1:15">
      <c r="A12" s="34" t="s">
        <v>52</v>
      </c>
      <c r="B12" s="35"/>
      <c r="C12" s="35"/>
      <c r="D12" s="35"/>
      <c r="E12" s="35"/>
      <c r="F12" s="35"/>
      <c r="G12" s="35"/>
      <c r="H12" s="35"/>
      <c r="I12" s="35"/>
      <c r="J12" s="107"/>
      <c r="K12" s="107"/>
      <c r="L12" s="107"/>
      <c r="M12" s="35"/>
      <c r="N12" s="191">
        <f>SUM(N10:N11)</f>
        <v>15600</v>
      </c>
      <c r="O12" s="109"/>
    </row>
    <row r="13" ht="15.95" customHeight="1" spans="1:15">
      <c r="A13" s="36" t="s">
        <v>33</v>
      </c>
      <c r="B13" s="18" t="s">
        <v>31</v>
      </c>
      <c r="C13" s="37" t="s">
        <v>34</v>
      </c>
      <c r="D13" s="18"/>
      <c r="E13" s="18"/>
      <c r="F13" s="18"/>
      <c r="G13" s="18"/>
      <c r="H13" s="18"/>
      <c r="I13" s="18"/>
      <c r="J13" s="18" t="s">
        <v>53</v>
      </c>
      <c r="K13" s="18" t="s">
        <v>54</v>
      </c>
      <c r="L13" s="18" t="s">
        <v>37</v>
      </c>
      <c r="M13" s="18" t="s">
        <v>38</v>
      </c>
      <c r="N13" s="18" t="s">
        <v>55</v>
      </c>
      <c r="O13" s="93" t="s">
        <v>40</v>
      </c>
    </row>
    <row r="14" ht="15.95" customHeight="1" spans="1:15">
      <c r="A14" s="38" t="s">
        <v>56</v>
      </c>
      <c r="B14" s="39" t="s">
        <v>6</v>
      </c>
      <c r="C14" s="39"/>
      <c r="D14" s="39"/>
      <c r="E14" s="39"/>
      <c r="F14" s="39"/>
      <c r="G14" s="39"/>
      <c r="H14" s="39"/>
      <c r="I14" s="39"/>
      <c r="J14" s="110"/>
      <c r="K14" s="110"/>
      <c r="L14" s="110"/>
      <c r="M14" s="39"/>
      <c r="N14" s="39"/>
      <c r="O14" s="112"/>
    </row>
    <row r="15" ht="15.95" customHeight="1" spans="1:15">
      <c r="A15" s="40" t="s">
        <v>57</v>
      </c>
      <c r="B15" s="41" t="s">
        <v>58</v>
      </c>
      <c r="C15" s="42" t="s">
        <v>59</v>
      </c>
      <c r="D15" s="43"/>
      <c r="E15" s="43"/>
      <c r="F15" s="43"/>
      <c r="G15" s="43"/>
      <c r="H15" s="43"/>
      <c r="I15" s="113"/>
      <c r="J15" s="114">
        <v>1</v>
      </c>
      <c r="K15" s="115">
        <v>1</v>
      </c>
      <c r="L15" s="116" t="s">
        <v>60</v>
      </c>
      <c r="M15" s="192">
        <v>300</v>
      </c>
      <c r="N15" s="193">
        <f t="shared" ref="N15:N22" si="0">J15*K15*M15</f>
        <v>300</v>
      </c>
      <c r="O15" s="119" t="s">
        <v>61</v>
      </c>
    </row>
    <row r="16" ht="15.95" customHeight="1" spans="1:15">
      <c r="A16" s="44"/>
      <c r="B16" s="45"/>
      <c r="C16" s="46" t="s">
        <v>62</v>
      </c>
      <c r="D16" s="47"/>
      <c r="E16" s="47"/>
      <c r="F16" s="47"/>
      <c r="G16" s="47"/>
      <c r="H16" s="47"/>
      <c r="I16" s="120"/>
      <c r="J16" s="121">
        <v>9</v>
      </c>
      <c r="K16" s="121">
        <v>1</v>
      </c>
      <c r="L16" s="122" t="s">
        <v>60</v>
      </c>
      <c r="M16" s="190">
        <v>280</v>
      </c>
      <c r="N16" s="194">
        <f t="shared" si="0"/>
        <v>2520</v>
      </c>
      <c r="O16" s="124" t="s">
        <v>61</v>
      </c>
    </row>
    <row r="17" ht="15.95" customHeight="1" spans="1:15">
      <c r="A17" s="44"/>
      <c r="B17" s="45"/>
      <c r="C17" s="46" t="s">
        <v>62</v>
      </c>
      <c r="D17" s="47"/>
      <c r="E17" s="47"/>
      <c r="F17" s="47"/>
      <c r="G17" s="47"/>
      <c r="H17" s="47"/>
      <c r="I17" s="120"/>
      <c r="J17" s="121">
        <v>1</v>
      </c>
      <c r="K17" s="121">
        <v>2</v>
      </c>
      <c r="L17" s="122" t="s">
        <v>60</v>
      </c>
      <c r="M17" s="190">
        <v>280</v>
      </c>
      <c r="N17" s="194">
        <f t="shared" si="0"/>
        <v>560</v>
      </c>
      <c r="O17" s="124" t="s">
        <v>63</v>
      </c>
    </row>
    <row r="18" ht="15.95" customHeight="1" spans="1:15">
      <c r="A18" s="44"/>
      <c r="B18" s="45"/>
      <c r="C18" s="46" t="s">
        <v>62</v>
      </c>
      <c r="D18" s="47"/>
      <c r="E18" s="47"/>
      <c r="F18" s="47"/>
      <c r="G18" s="47"/>
      <c r="H18" s="47"/>
      <c r="I18" s="120"/>
      <c r="J18" s="125">
        <v>3</v>
      </c>
      <c r="K18" s="125">
        <v>1</v>
      </c>
      <c r="L18" s="126" t="s">
        <v>60</v>
      </c>
      <c r="M18" s="195">
        <v>240</v>
      </c>
      <c r="N18" s="196">
        <f t="shared" si="0"/>
        <v>720</v>
      </c>
      <c r="O18" s="129" t="s">
        <v>64</v>
      </c>
    </row>
    <row r="19" ht="15.95" customHeight="1" spans="1:15">
      <c r="A19" s="44"/>
      <c r="B19" s="45"/>
      <c r="C19" s="46" t="s">
        <v>62</v>
      </c>
      <c r="D19" s="47"/>
      <c r="E19" s="47"/>
      <c r="F19" s="47"/>
      <c r="G19" s="47"/>
      <c r="H19" s="47"/>
      <c r="I19" s="120"/>
      <c r="J19" s="130">
        <v>10</v>
      </c>
      <c r="K19" s="130">
        <v>1</v>
      </c>
      <c r="L19" s="131" t="s">
        <v>60</v>
      </c>
      <c r="M19" s="197">
        <v>280</v>
      </c>
      <c r="N19" s="198">
        <f t="shared" si="0"/>
        <v>2800</v>
      </c>
      <c r="O19" s="134" t="s">
        <v>65</v>
      </c>
    </row>
    <row r="20" s="4" customFormat="1" ht="15.95" customHeight="1" spans="1:15">
      <c r="A20" s="44"/>
      <c r="B20" s="45"/>
      <c r="C20" s="46" t="s">
        <v>62</v>
      </c>
      <c r="D20" s="47"/>
      <c r="E20" s="47"/>
      <c r="F20" s="47"/>
      <c r="G20" s="47"/>
      <c r="H20" s="47"/>
      <c r="I20" s="120"/>
      <c r="J20" s="130">
        <v>3</v>
      </c>
      <c r="K20" s="130">
        <v>1</v>
      </c>
      <c r="L20" s="131" t="s">
        <v>60</v>
      </c>
      <c r="M20" s="197">
        <v>240</v>
      </c>
      <c r="N20" s="198">
        <f t="shared" si="0"/>
        <v>720</v>
      </c>
      <c r="O20" s="134" t="s">
        <v>66</v>
      </c>
    </row>
    <row r="21" ht="15.95" customHeight="1" spans="1:15">
      <c r="A21" s="48"/>
      <c r="B21" s="49"/>
      <c r="C21" s="46" t="s">
        <v>62</v>
      </c>
      <c r="D21" s="47"/>
      <c r="E21" s="47"/>
      <c r="F21" s="47"/>
      <c r="G21" s="47"/>
      <c r="H21" s="47"/>
      <c r="I21" s="120"/>
      <c r="J21" s="130">
        <v>1</v>
      </c>
      <c r="K21" s="130">
        <v>1</v>
      </c>
      <c r="L21" s="131" t="s">
        <v>60</v>
      </c>
      <c r="M21" s="197">
        <v>1621.35</v>
      </c>
      <c r="N21" s="198">
        <f t="shared" si="0"/>
        <v>1621.35</v>
      </c>
      <c r="O21" s="134" t="s">
        <v>67</v>
      </c>
    </row>
    <row r="22" ht="29" customHeight="1" spans="1:15">
      <c r="A22" s="50" t="s">
        <v>68</v>
      </c>
      <c r="B22" s="51" t="s">
        <v>69</v>
      </c>
      <c r="C22" s="52" t="s">
        <v>70</v>
      </c>
      <c r="D22" s="52"/>
      <c r="E22" s="52"/>
      <c r="F22" s="52"/>
      <c r="G22" s="52"/>
      <c r="H22" s="53"/>
      <c r="I22" s="28" t="s">
        <v>71</v>
      </c>
      <c r="J22" s="135">
        <v>1</v>
      </c>
      <c r="K22" s="135">
        <v>1</v>
      </c>
      <c r="L22" s="116" t="s">
        <v>72</v>
      </c>
      <c r="M22" s="199">
        <v>10969.5</v>
      </c>
      <c r="N22" s="200">
        <f t="shared" si="0"/>
        <v>10969.5</v>
      </c>
      <c r="O22" s="136" t="s">
        <v>73</v>
      </c>
    </row>
    <row r="23" ht="15.95" customHeight="1" spans="1:15">
      <c r="A23" s="54" t="s">
        <v>52</v>
      </c>
      <c r="B23" s="55"/>
      <c r="C23" s="55"/>
      <c r="D23" s="55"/>
      <c r="E23" s="55"/>
      <c r="F23" s="55"/>
      <c r="G23" s="55"/>
      <c r="H23" s="55"/>
      <c r="I23" s="55"/>
      <c r="J23" s="137"/>
      <c r="K23" s="137"/>
      <c r="L23" s="137"/>
      <c r="M23" s="55"/>
      <c r="N23" s="201">
        <f>SUM(N15:N22)</f>
        <v>20210.85</v>
      </c>
      <c r="O23" s="139"/>
    </row>
    <row r="24" ht="15.95" customHeight="1" spans="1:15">
      <c r="A24" s="36" t="s">
        <v>33</v>
      </c>
      <c r="B24" s="18" t="s">
        <v>31</v>
      </c>
      <c r="C24" s="37" t="s">
        <v>34</v>
      </c>
      <c r="D24" s="18"/>
      <c r="E24" s="18"/>
      <c r="F24" s="18"/>
      <c r="G24" s="18"/>
      <c r="H24" s="18"/>
      <c r="I24" s="18"/>
      <c r="J24" s="140" t="s">
        <v>35</v>
      </c>
      <c r="K24" s="37"/>
      <c r="L24" s="18" t="s">
        <v>37</v>
      </c>
      <c r="M24" s="18" t="s">
        <v>38</v>
      </c>
      <c r="N24" s="18" t="s">
        <v>55</v>
      </c>
      <c r="O24" s="93" t="s">
        <v>40</v>
      </c>
    </row>
    <row r="25" ht="15.95" customHeight="1" spans="1:15">
      <c r="A25" s="38" t="s">
        <v>74</v>
      </c>
      <c r="B25" s="39" t="s">
        <v>75</v>
      </c>
      <c r="C25" s="39"/>
      <c r="D25" s="39"/>
      <c r="E25" s="39"/>
      <c r="F25" s="39"/>
      <c r="G25" s="39"/>
      <c r="H25" s="39"/>
      <c r="I25" s="39"/>
      <c r="J25" s="110"/>
      <c r="K25" s="110"/>
      <c r="L25" s="110"/>
      <c r="M25" s="39"/>
      <c r="N25" s="39"/>
      <c r="O25" s="112"/>
    </row>
    <row r="26" ht="15.95" customHeight="1" spans="1:15">
      <c r="A26" s="56" t="s">
        <v>76</v>
      </c>
      <c r="B26" s="57" t="s">
        <v>77</v>
      </c>
      <c r="C26" s="58" t="s">
        <v>78</v>
      </c>
      <c r="D26" s="59"/>
      <c r="E26" s="59"/>
      <c r="F26" s="59"/>
      <c r="G26" s="59"/>
      <c r="H26" s="59"/>
      <c r="I26" s="141"/>
      <c r="J26" s="142">
        <v>18</v>
      </c>
      <c r="K26" s="143"/>
      <c r="L26" s="122" t="s">
        <v>79</v>
      </c>
      <c r="M26" s="190">
        <v>800</v>
      </c>
      <c r="N26" s="194">
        <f>J26*M26</f>
        <v>14400</v>
      </c>
      <c r="O26" s="124" t="s">
        <v>80</v>
      </c>
    </row>
    <row r="27" ht="15.95" customHeight="1" spans="1:15">
      <c r="A27" s="56" t="s">
        <v>81</v>
      </c>
      <c r="B27" s="57" t="s">
        <v>82</v>
      </c>
      <c r="C27" s="58"/>
      <c r="D27" s="59"/>
      <c r="E27" s="59"/>
      <c r="F27" s="59"/>
      <c r="G27" s="59"/>
      <c r="H27" s="59"/>
      <c r="I27" s="141"/>
      <c r="J27" s="142">
        <v>4</v>
      </c>
      <c r="K27" s="143"/>
      <c r="L27" s="122" t="s">
        <v>83</v>
      </c>
      <c r="M27" s="202">
        <v>50</v>
      </c>
      <c r="N27" s="194">
        <f>J27*M27</f>
        <v>200</v>
      </c>
      <c r="O27" s="124" t="s">
        <v>84</v>
      </c>
    </row>
    <row r="28" ht="15.95" customHeight="1" spans="1:15">
      <c r="A28" s="54" t="s">
        <v>52</v>
      </c>
      <c r="B28" s="55"/>
      <c r="C28" s="55"/>
      <c r="D28" s="55"/>
      <c r="E28" s="55"/>
      <c r="F28" s="55"/>
      <c r="G28" s="55"/>
      <c r="H28" s="55"/>
      <c r="I28" s="55"/>
      <c r="J28" s="137"/>
      <c r="K28" s="137"/>
      <c r="L28" s="137"/>
      <c r="M28" s="55"/>
      <c r="N28" s="201">
        <f>SUM(N26:N27)</f>
        <v>14600</v>
      </c>
      <c r="O28" s="139"/>
    </row>
    <row r="29" ht="15.95" customHeight="1" spans="1:15">
      <c r="A29" s="36" t="s">
        <v>33</v>
      </c>
      <c r="B29" s="18" t="s">
        <v>31</v>
      </c>
      <c r="C29" s="37" t="s">
        <v>34</v>
      </c>
      <c r="D29" s="18"/>
      <c r="E29" s="18"/>
      <c r="F29" s="18"/>
      <c r="G29" s="18"/>
      <c r="H29" s="18"/>
      <c r="I29" s="18"/>
      <c r="J29" s="18" t="s">
        <v>53</v>
      </c>
      <c r="K29" s="18" t="s">
        <v>36</v>
      </c>
      <c r="L29" s="18" t="s">
        <v>37</v>
      </c>
      <c r="M29" s="18" t="s">
        <v>38</v>
      </c>
      <c r="N29" s="18" t="s">
        <v>55</v>
      </c>
      <c r="O29" s="93" t="s">
        <v>40</v>
      </c>
    </row>
    <row r="30" ht="15.95" customHeight="1" spans="1:15">
      <c r="A30" s="60" t="s">
        <v>85</v>
      </c>
      <c r="B30" s="61" t="s">
        <v>86</v>
      </c>
      <c r="C30" s="61"/>
      <c r="D30" s="61"/>
      <c r="E30" s="61"/>
      <c r="F30" s="61"/>
      <c r="G30" s="61"/>
      <c r="H30" s="61"/>
      <c r="I30" s="61"/>
      <c r="J30" s="144"/>
      <c r="K30" s="144"/>
      <c r="L30" s="144"/>
      <c r="M30" s="61"/>
      <c r="N30" s="61"/>
      <c r="O30" s="146"/>
    </row>
    <row r="31" ht="26" customHeight="1" spans="1:15">
      <c r="A31" s="62" t="s">
        <v>87</v>
      </c>
      <c r="B31" s="63" t="s">
        <v>88</v>
      </c>
      <c r="C31" s="64"/>
      <c r="D31" s="65"/>
      <c r="E31" s="65"/>
      <c r="F31" s="65"/>
      <c r="G31" s="65"/>
      <c r="H31" s="65"/>
      <c r="I31" s="147"/>
      <c r="J31" s="148">
        <v>3</v>
      </c>
      <c r="K31" s="148">
        <v>1</v>
      </c>
      <c r="L31" s="149" t="s">
        <v>89</v>
      </c>
      <c r="M31" s="203">
        <v>500</v>
      </c>
      <c r="N31" s="204">
        <f>J31*K31*M31</f>
        <v>1500</v>
      </c>
      <c r="O31" s="152" t="s">
        <v>90</v>
      </c>
    </row>
    <row r="32" ht="15.95" customHeight="1" spans="1:15">
      <c r="A32" s="66" t="s">
        <v>91</v>
      </c>
      <c r="B32" s="67" t="s">
        <v>92</v>
      </c>
      <c r="C32" s="68"/>
      <c r="D32" s="69"/>
      <c r="E32" s="69"/>
      <c r="F32" s="69"/>
      <c r="G32" s="69"/>
      <c r="H32" s="69"/>
      <c r="I32" s="153"/>
      <c r="J32" s="154">
        <v>1</v>
      </c>
      <c r="K32" s="154">
        <v>3</v>
      </c>
      <c r="L32" s="155" t="s">
        <v>89</v>
      </c>
      <c r="M32" s="205">
        <v>600</v>
      </c>
      <c r="N32" s="206">
        <f>J32*K32*M32</f>
        <v>1800</v>
      </c>
      <c r="O32" s="207" t="s">
        <v>93</v>
      </c>
    </row>
    <row r="33" ht="15.95" customHeight="1" spans="1:15">
      <c r="A33" s="38" t="s">
        <v>52</v>
      </c>
      <c r="B33" s="39"/>
      <c r="C33" s="39"/>
      <c r="D33" s="39"/>
      <c r="E33" s="39"/>
      <c r="F33" s="39"/>
      <c r="G33" s="39"/>
      <c r="H33" s="39"/>
      <c r="I33" s="39"/>
      <c r="J33" s="110"/>
      <c r="K33" s="110"/>
      <c r="L33" s="110"/>
      <c r="M33" s="39"/>
      <c r="N33" s="208">
        <f>SUM(N31:N32)</f>
        <v>3300</v>
      </c>
      <c r="O33" s="112"/>
    </row>
    <row r="34" ht="15.95" customHeight="1" spans="1:15">
      <c r="A34" s="70" t="s">
        <v>94</v>
      </c>
      <c r="B34" s="71"/>
      <c r="C34" s="71"/>
      <c r="D34" s="71"/>
      <c r="E34" s="71"/>
      <c r="F34" s="71"/>
      <c r="G34" s="71"/>
      <c r="H34" s="71"/>
      <c r="I34" s="71"/>
      <c r="J34" s="159"/>
      <c r="K34" s="159"/>
      <c r="L34" s="159"/>
      <c r="M34" s="71"/>
      <c r="N34" s="209">
        <f>SUM(N12,N23,N28,N33)</f>
        <v>53710.85</v>
      </c>
      <c r="O34" s="162"/>
    </row>
    <row r="35" ht="15.95" customHeight="1" spans="1:15">
      <c r="A35" s="36" t="s">
        <v>33</v>
      </c>
      <c r="B35" s="18" t="s">
        <v>31</v>
      </c>
      <c r="C35" s="37" t="s">
        <v>34</v>
      </c>
      <c r="D35" s="18"/>
      <c r="E35" s="18"/>
      <c r="F35" s="18"/>
      <c r="G35" s="18"/>
      <c r="H35" s="18"/>
      <c r="I35" s="18"/>
      <c r="J35" s="140" t="s">
        <v>35</v>
      </c>
      <c r="K35" s="37"/>
      <c r="L35" s="18" t="s">
        <v>37</v>
      </c>
      <c r="M35" s="18" t="s">
        <v>38</v>
      </c>
      <c r="N35" s="18" t="s">
        <v>55</v>
      </c>
      <c r="O35" s="93" t="s">
        <v>40</v>
      </c>
    </row>
    <row r="36" ht="15.95" customHeight="1" spans="1:15">
      <c r="A36" s="72" t="s">
        <v>95</v>
      </c>
      <c r="B36" s="61" t="s">
        <v>9</v>
      </c>
      <c r="C36" s="61"/>
      <c r="D36" s="61"/>
      <c r="E36" s="61"/>
      <c r="F36" s="61"/>
      <c r="G36" s="61"/>
      <c r="H36" s="61"/>
      <c r="I36" s="61"/>
      <c r="J36" s="144"/>
      <c r="K36" s="144"/>
      <c r="L36" s="144"/>
      <c r="M36" s="61"/>
      <c r="N36" s="61"/>
      <c r="O36" s="146"/>
    </row>
    <row r="37" ht="15.95" customHeight="1" spans="1:15">
      <c r="A37" s="73" t="s">
        <v>96</v>
      </c>
      <c r="B37" s="74" t="s">
        <v>9</v>
      </c>
      <c r="C37" s="75" t="s">
        <v>97</v>
      </c>
      <c r="D37" s="76"/>
      <c r="E37" s="76"/>
      <c r="F37" s="76"/>
      <c r="G37" s="76"/>
      <c r="H37" s="76"/>
      <c r="I37" s="163"/>
      <c r="J37" s="164">
        <f>N34</f>
        <v>53710.85</v>
      </c>
      <c r="K37" s="165"/>
      <c r="L37" s="166"/>
      <c r="M37" s="210">
        <v>0.08</v>
      </c>
      <c r="N37" s="198">
        <f>J37*M37</f>
        <v>4296.868</v>
      </c>
      <c r="O37" s="168"/>
    </row>
    <row r="38" ht="15.95" customHeight="1" spans="1:15">
      <c r="A38" s="77" t="s">
        <v>52</v>
      </c>
      <c r="B38" s="78"/>
      <c r="C38" s="78"/>
      <c r="D38" s="78"/>
      <c r="E38" s="78"/>
      <c r="F38" s="78"/>
      <c r="G38" s="78"/>
      <c r="H38" s="78"/>
      <c r="I38" s="78"/>
      <c r="J38" s="169"/>
      <c r="K38" s="169"/>
      <c r="L38" s="169"/>
      <c r="M38" s="78"/>
      <c r="N38" s="211">
        <f>SUM(N37:N37)</f>
        <v>4296.868</v>
      </c>
      <c r="O38" s="171"/>
    </row>
    <row r="39" ht="15.95" customHeight="1" spans="1:15">
      <c r="A39" s="36" t="s">
        <v>33</v>
      </c>
      <c r="B39" s="18" t="s">
        <v>31</v>
      </c>
      <c r="C39" s="37" t="s">
        <v>34</v>
      </c>
      <c r="D39" s="18"/>
      <c r="E39" s="18"/>
      <c r="F39" s="18"/>
      <c r="G39" s="18"/>
      <c r="H39" s="18"/>
      <c r="I39" s="18"/>
      <c r="J39" s="18" t="s">
        <v>53</v>
      </c>
      <c r="K39" s="18" t="s">
        <v>36</v>
      </c>
      <c r="L39" s="18" t="s">
        <v>37</v>
      </c>
      <c r="M39" s="18" t="s">
        <v>38</v>
      </c>
      <c r="N39" s="18" t="s">
        <v>55</v>
      </c>
      <c r="O39" s="93" t="s">
        <v>40</v>
      </c>
    </row>
    <row r="40" ht="15.95" customHeight="1" spans="1:15">
      <c r="A40" s="72" t="s">
        <v>98</v>
      </c>
      <c r="B40" s="61" t="s">
        <v>99</v>
      </c>
      <c r="C40" s="61"/>
      <c r="D40" s="61"/>
      <c r="E40" s="61"/>
      <c r="F40" s="61"/>
      <c r="G40" s="61"/>
      <c r="H40" s="61"/>
      <c r="I40" s="61"/>
      <c r="J40" s="144"/>
      <c r="K40" s="144"/>
      <c r="L40" s="144"/>
      <c r="M40" s="61"/>
      <c r="N40" s="61"/>
      <c r="O40" s="146"/>
    </row>
    <row r="41" ht="32" customHeight="1" spans="1:15">
      <c r="A41" s="73" t="s">
        <v>100</v>
      </c>
      <c r="B41" s="74" t="s">
        <v>101</v>
      </c>
      <c r="C41" s="75" t="s">
        <v>102</v>
      </c>
      <c r="D41" s="76"/>
      <c r="E41" s="76"/>
      <c r="F41" s="76"/>
      <c r="G41" s="76"/>
      <c r="H41" s="76"/>
      <c r="I41" s="163"/>
      <c r="J41" s="130">
        <v>1</v>
      </c>
      <c r="K41" s="130">
        <v>3</v>
      </c>
      <c r="L41" s="166" t="s">
        <v>89</v>
      </c>
      <c r="M41" s="197">
        <v>1500</v>
      </c>
      <c r="N41" s="198">
        <f>J41*K41*M41</f>
        <v>4500</v>
      </c>
      <c r="O41" s="172" t="s">
        <v>103</v>
      </c>
    </row>
    <row r="42" ht="15.95" customHeight="1" spans="1:15">
      <c r="A42" s="77" t="s">
        <v>52</v>
      </c>
      <c r="B42" s="78"/>
      <c r="C42" s="78"/>
      <c r="D42" s="78"/>
      <c r="E42" s="78"/>
      <c r="F42" s="78"/>
      <c r="G42" s="78"/>
      <c r="H42" s="78"/>
      <c r="I42" s="78"/>
      <c r="J42" s="169"/>
      <c r="K42" s="169"/>
      <c r="L42" s="169"/>
      <c r="M42" s="78"/>
      <c r="N42" s="211">
        <f>SUM(N41:N41)</f>
        <v>4500</v>
      </c>
      <c r="O42" s="171"/>
    </row>
    <row r="43" ht="15.95" customHeight="1" spans="1:15">
      <c r="A43" s="36" t="s">
        <v>33</v>
      </c>
      <c r="B43" s="18" t="s">
        <v>31</v>
      </c>
      <c r="C43" s="140" t="s">
        <v>34</v>
      </c>
      <c r="D43" s="177"/>
      <c r="E43" s="177"/>
      <c r="F43" s="177"/>
      <c r="G43" s="37"/>
      <c r="H43" s="18" t="s">
        <v>104</v>
      </c>
      <c r="I43" s="18" t="s">
        <v>105</v>
      </c>
      <c r="J43" s="140" t="s">
        <v>53</v>
      </c>
      <c r="K43" s="37"/>
      <c r="L43" s="18" t="s">
        <v>37</v>
      </c>
      <c r="M43" s="18" t="s">
        <v>38</v>
      </c>
      <c r="N43" s="18" t="s">
        <v>55</v>
      </c>
      <c r="O43" s="93" t="s">
        <v>40</v>
      </c>
    </row>
    <row r="44" ht="15.95" customHeight="1" spans="1:15">
      <c r="A44" s="60" t="s">
        <v>106</v>
      </c>
      <c r="B44" s="61" t="s">
        <v>11</v>
      </c>
      <c r="C44" s="61"/>
      <c r="D44" s="61"/>
      <c r="E44" s="61"/>
      <c r="F44" s="61"/>
      <c r="G44" s="61"/>
      <c r="H44" s="61"/>
      <c r="I44" s="61"/>
      <c r="J44" s="144"/>
      <c r="K44" s="144"/>
      <c r="L44" s="144"/>
      <c r="M44" s="61"/>
      <c r="N44" s="61"/>
      <c r="O44" s="146"/>
    </row>
    <row r="45" ht="30" customHeight="1" spans="1:15">
      <c r="A45" s="50" t="s">
        <v>107</v>
      </c>
      <c r="B45" s="178" t="s">
        <v>108</v>
      </c>
      <c r="C45" s="179" t="s">
        <v>109</v>
      </c>
      <c r="D45" s="179"/>
      <c r="E45" s="179"/>
      <c r="F45" s="179"/>
      <c r="G45" s="179"/>
      <c r="H45" s="53"/>
      <c r="I45" s="53"/>
      <c r="J45" s="135">
        <v>1</v>
      </c>
      <c r="K45" s="135"/>
      <c r="L45" s="99" t="s">
        <v>110</v>
      </c>
      <c r="M45" s="188">
        <v>3420</v>
      </c>
      <c r="N45" s="189">
        <f>J45*M45</f>
        <v>3420</v>
      </c>
      <c r="O45" s="136" t="s">
        <v>111</v>
      </c>
    </row>
    <row r="46" ht="15.95" customHeight="1" spans="1:15">
      <c r="A46" s="180"/>
      <c r="B46" s="181" t="s">
        <v>9</v>
      </c>
      <c r="C46" s="182" t="s">
        <v>112</v>
      </c>
      <c r="D46" s="182"/>
      <c r="E46" s="182"/>
      <c r="F46" s="182"/>
      <c r="G46" s="182"/>
      <c r="H46" s="182"/>
      <c r="I46" s="182"/>
      <c r="J46" s="182"/>
      <c r="K46" s="182"/>
      <c r="L46" s="183"/>
      <c r="M46" s="212">
        <v>0.03</v>
      </c>
      <c r="N46" s="213">
        <f>N45*M46</f>
        <v>102.6</v>
      </c>
      <c r="O46" s="186"/>
    </row>
    <row r="47" ht="15.95" customHeight="1" spans="1:15">
      <c r="A47" s="77" t="s">
        <v>52</v>
      </c>
      <c r="B47" s="78"/>
      <c r="C47" s="78"/>
      <c r="D47" s="78"/>
      <c r="E47" s="78"/>
      <c r="F47" s="78"/>
      <c r="G47" s="78"/>
      <c r="H47" s="78"/>
      <c r="I47" s="78"/>
      <c r="J47" s="169"/>
      <c r="K47" s="169"/>
      <c r="L47" s="169"/>
      <c r="M47" s="78"/>
      <c r="N47" s="211">
        <f>SUM(N45:N46)</f>
        <v>3522.6</v>
      </c>
      <c r="O47" s="171"/>
    </row>
    <row r="48" ht="15.95" customHeight="1" spans="1:15">
      <c r="A48" s="36" t="s">
        <v>33</v>
      </c>
      <c r="B48" s="18" t="s">
        <v>31</v>
      </c>
      <c r="C48" s="37" t="s">
        <v>34</v>
      </c>
      <c r="D48" s="18"/>
      <c r="E48" s="18"/>
      <c r="F48" s="18"/>
      <c r="G48" s="18"/>
      <c r="H48" s="18"/>
      <c r="I48" s="18"/>
      <c r="J48" s="140" t="s">
        <v>35</v>
      </c>
      <c r="K48" s="37"/>
      <c r="L48" s="18" t="s">
        <v>37</v>
      </c>
      <c r="M48" s="18" t="s">
        <v>38</v>
      </c>
      <c r="N48" s="18" t="s">
        <v>55</v>
      </c>
      <c r="O48" s="93" t="s">
        <v>40</v>
      </c>
    </row>
    <row r="49" ht="15.95" customHeight="1" spans="1:15">
      <c r="A49" s="72" t="s">
        <v>113</v>
      </c>
      <c r="B49" s="61" t="s">
        <v>12</v>
      </c>
      <c r="C49" s="61"/>
      <c r="D49" s="61"/>
      <c r="E49" s="61"/>
      <c r="F49" s="61"/>
      <c r="G49" s="61"/>
      <c r="H49" s="61"/>
      <c r="I49" s="61"/>
      <c r="J49" s="144"/>
      <c r="K49" s="144"/>
      <c r="L49" s="144"/>
      <c r="M49" s="61"/>
      <c r="N49" s="61"/>
      <c r="O49" s="146"/>
    </row>
    <row r="50" ht="15.95" customHeight="1" spans="1:15">
      <c r="A50" s="73" t="s">
        <v>114</v>
      </c>
      <c r="B50" s="74" t="s">
        <v>12</v>
      </c>
      <c r="C50" s="79"/>
      <c r="D50" s="80"/>
      <c r="E50" s="80"/>
      <c r="F50" s="80"/>
      <c r="G50" s="80"/>
      <c r="H50" s="80"/>
      <c r="I50" s="173"/>
      <c r="J50" s="214">
        <f>SUM(N34,N38,N42,N47)</f>
        <v>66030.318</v>
      </c>
      <c r="K50" s="215"/>
      <c r="L50" s="166"/>
      <c r="M50" s="210">
        <v>0.06</v>
      </c>
      <c r="N50" s="216">
        <f>J50*M50</f>
        <v>3961.81908</v>
      </c>
      <c r="O50" s="168"/>
    </row>
    <row r="51" ht="15.95" customHeight="1" spans="1:15">
      <c r="A51" s="70" t="s">
        <v>52</v>
      </c>
      <c r="B51" s="71"/>
      <c r="C51" s="71"/>
      <c r="D51" s="71"/>
      <c r="E51" s="71"/>
      <c r="F51" s="71"/>
      <c r="G51" s="71"/>
      <c r="H51" s="71"/>
      <c r="I51" s="71"/>
      <c r="J51" s="159"/>
      <c r="K51" s="159"/>
      <c r="L51" s="159"/>
      <c r="M51" s="71"/>
      <c r="N51" s="209">
        <f>J50+N50</f>
        <v>69992.13708</v>
      </c>
      <c r="O51" s="162"/>
    </row>
    <row r="52" ht="15.95" customHeight="1" spans="1:15">
      <c r="A52" s="34"/>
      <c r="B52" s="35" t="s">
        <v>115</v>
      </c>
      <c r="C52" s="35"/>
      <c r="D52" s="35"/>
      <c r="E52" s="35"/>
      <c r="F52" s="35"/>
      <c r="G52" s="35"/>
      <c r="H52" s="35"/>
      <c r="I52" s="35"/>
      <c r="J52" s="107"/>
      <c r="K52" s="107"/>
      <c r="L52" s="107"/>
      <c r="M52" s="35"/>
      <c r="N52" s="35"/>
      <c r="O52" s="109"/>
    </row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</sheetData>
  <mergeCells count="56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13:I13"/>
    <mergeCell ref="C15:I15"/>
    <mergeCell ref="C16:I16"/>
    <mergeCell ref="C17:I17"/>
    <mergeCell ref="C18:I18"/>
    <mergeCell ref="C19:I19"/>
    <mergeCell ref="C20:I20"/>
    <mergeCell ref="C21:I21"/>
    <mergeCell ref="C22:G22"/>
    <mergeCell ref="C24:I24"/>
    <mergeCell ref="J24:K24"/>
    <mergeCell ref="C26:I26"/>
    <mergeCell ref="J26:K26"/>
    <mergeCell ref="C27:I27"/>
    <mergeCell ref="J27:K27"/>
    <mergeCell ref="C29:I29"/>
    <mergeCell ref="C31:I31"/>
    <mergeCell ref="C32:I32"/>
    <mergeCell ref="C35:I35"/>
    <mergeCell ref="J35:K35"/>
    <mergeCell ref="C37:I37"/>
    <mergeCell ref="J37:K37"/>
    <mergeCell ref="C39:I39"/>
    <mergeCell ref="C41:I41"/>
    <mergeCell ref="C43:G43"/>
    <mergeCell ref="J43:K43"/>
    <mergeCell ref="C45:G45"/>
    <mergeCell ref="J45:K45"/>
    <mergeCell ref="C46:L46"/>
    <mergeCell ref="C48:I48"/>
    <mergeCell ref="J48:K48"/>
    <mergeCell ref="C50:I50"/>
    <mergeCell ref="J50:K50"/>
    <mergeCell ref="A10:A11"/>
    <mergeCell ref="A15:A21"/>
    <mergeCell ref="B10:B11"/>
    <mergeCell ref="B15:B21"/>
  </mergeCells>
  <dataValidations count="2">
    <dataValidation type="list" allowBlank="1" showInputMessage="1" showErrorMessage="1" sqref="H22">
      <formula1>$B$49:$B$68</formula1>
    </dataValidation>
    <dataValidation type="list" allowBlank="1" showInputMessage="1" showErrorMessage="1" sqref="H45 I45 D10:D11 F10:F11">
      <formula1>#REF!</formula1>
    </dataValidation>
  </dataValidations>
  <printOptions horizontalCentered="1"/>
  <pageMargins left="0.511811023622047" right="0.511811023622047" top="0.748031496062992" bottom="0.551181102362205" header="0.31496062992126" footer="0.31496062992126"/>
  <pageSetup paperSize="9" scale="7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113"/>
  <sheetViews>
    <sheetView showGridLines="0" tabSelected="1" workbookViewId="0">
      <pane ySplit="8" topLeftCell="A36" activePane="bottomLeft" state="frozen"/>
      <selection/>
      <selection pane="bottomLeft" activeCell="O27" sqref="O27"/>
    </sheetView>
  </sheetViews>
  <sheetFormatPr defaultColWidth="9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9" width="4.28333333333333" style="4" customWidth="1"/>
    <col min="10" max="11" width="5.28333333333333" style="5" customWidth="1"/>
    <col min="12" max="12" width="5.70833333333333" style="5" customWidth="1"/>
    <col min="13" max="13" width="9.75" style="6" customWidth="1"/>
    <col min="14" max="14" width="10.7083333333333" style="6" customWidth="1"/>
    <col min="15" max="15" width="27.2833333333333" style="4" customWidth="1"/>
    <col min="16" max="16384" width="9.14166666666667" style="4"/>
  </cols>
  <sheetData>
    <row r="1" s="1" customFormat="1" ht="42.75" customHeight="1" spans="1:15">
      <c r="A1" s="7" t="s">
        <v>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1"/>
      <c r="N1" s="81"/>
      <c r="O1" s="7"/>
    </row>
    <row r="2" s="2" customFormat="1" ht="15" customHeight="1" spans="1:15">
      <c r="A2" s="8" t="s">
        <v>15</v>
      </c>
      <c r="B2" s="8"/>
      <c r="C2" s="9" t="s">
        <v>16</v>
      </c>
      <c r="D2" s="9"/>
      <c r="E2" s="9"/>
      <c r="F2" s="10" t="s">
        <v>17</v>
      </c>
      <c r="G2" s="11"/>
      <c r="H2" s="11"/>
      <c r="I2" s="82" t="s">
        <v>18</v>
      </c>
      <c r="J2" s="82"/>
      <c r="K2" s="83"/>
      <c r="L2" s="84" t="s">
        <v>19</v>
      </c>
      <c r="M2" s="85"/>
      <c r="N2" s="86" t="s">
        <v>20</v>
      </c>
      <c r="O2" s="87"/>
    </row>
    <row r="3" s="2" customFormat="1" ht="24" customHeight="1" spans="1:15">
      <c r="A3" s="8" t="s">
        <v>21</v>
      </c>
      <c r="B3" s="8"/>
      <c r="C3" s="9"/>
      <c r="D3" s="9"/>
      <c r="E3" s="9"/>
      <c r="F3" s="10" t="s">
        <v>22</v>
      </c>
      <c r="G3" s="11"/>
      <c r="H3" s="11"/>
      <c r="I3" s="88" t="s">
        <v>23</v>
      </c>
      <c r="J3" s="88"/>
      <c r="K3" s="83"/>
      <c r="L3" s="84" t="s">
        <v>24</v>
      </c>
      <c r="M3" s="85"/>
      <c r="N3" s="86" t="s">
        <v>25</v>
      </c>
      <c r="O3" s="87"/>
    </row>
    <row r="4" s="2" customFormat="1" ht="15" customHeight="1" spans="1:15">
      <c r="A4" s="8" t="s">
        <v>26</v>
      </c>
      <c r="B4" s="8"/>
      <c r="C4" s="9" t="s">
        <v>27</v>
      </c>
      <c r="D4" s="9"/>
      <c r="E4" s="9"/>
      <c r="F4" s="12"/>
      <c r="G4" s="11"/>
      <c r="H4" s="13"/>
      <c r="I4" s="13"/>
      <c r="J4" s="13"/>
      <c r="K4" s="13"/>
      <c r="L4" s="84" t="s">
        <v>28</v>
      </c>
      <c r="M4" s="85"/>
      <c r="N4" s="86">
        <v>43601</v>
      </c>
      <c r="O4" s="87"/>
    </row>
    <row r="5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M5" s="89"/>
      <c r="N5" s="89"/>
      <c r="O5" s="14"/>
    </row>
    <row r="6" ht="48" customHeight="1" spans="1:15">
      <c r="A6" s="15" t="s">
        <v>29</v>
      </c>
      <c r="B6" s="16" t="s">
        <v>30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90"/>
      <c r="N6" s="90"/>
      <c r="O6" s="91"/>
    </row>
    <row r="7" ht="15.95" customHeight="1" spans="1:15">
      <c r="A7" s="17" t="s">
        <v>31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92" t="s">
        <v>32</v>
      </c>
      <c r="N7" s="92"/>
      <c r="O7" s="93"/>
    </row>
    <row r="8" ht="15.95" customHeight="1" spans="1:15">
      <c r="A8" s="19" t="s">
        <v>33</v>
      </c>
      <c r="B8" s="20" t="s">
        <v>31</v>
      </c>
      <c r="C8" s="21" t="s">
        <v>34</v>
      </c>
      <c r="D8" s="20"/>
      <c r="E8" s="20"/>
      <c r="F8" s="20"/>
      <c r="G8" s="20"/>
      <c r="H8" s="20"/>
      <c r="I8" s="20"/>
      <c r="J8" s="20" t="s">
        <v>35</v>
      </c>
      <c r="K8" s="20" t="s">
        <v>36</v>
      </c>
      <c r="L8" s="20" t="s">
        <v>37</v>
      </c>
      <c r="M8" s="94" t="s">
        <v>38</v>
      </c>
      <c r="N8" s="94" t="s">
        <v>39</v>
      </c>
      <c r="O8" s="95" t="s">
        <v>40</v>
      </c>
    </row>
    <row r="9" s="3" customFormat="1" ht="15.95" customHeight="1" spans="1:15">
      <c r="A9" s="22" t="s">
        <v>41</v>
      </c>
      <c r="B9" s="23" t="s">
        <v>42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96"/>
      <c r="N9" s="96"/>
      <c r="O9" s="97"/>
    </row>
    <row r="10" ht="51" customHeight="1" spans="1:15">
      <c r="A10" s="26" t="s">
        <v>43</v>
      </c>
      <c r="B10" s="27" t="s">
        <v>44</v>
      </c>
      <c r="C10" s="28" t="s">
        <v>45</v>
      </c>
      <c r="D10" s="29"/>
      <c r="E10" s="28" t="s">
        <v>46</v>
      </c>
      <c r="F10" s="29"/>
      <c r="G10" s="28" t="s">
        <v>47</v>
      </c>
      <c r="H10" s="29">
        <v>2</v>
      </c>
      <c r="I10" s="28" t="s">
        <v>48</v>
      </c>
      <c r="J10" s="98">
        <v>5</v>
      </c>
      <c r="K10" s="28">
        <f>H10</f>
        <v>2</v>
      </c>
      <c r="L10" s="99" t="s">
        <v>49</v>
      </c>
      <c r="M10" s="100">
        <v>520</v>
      </c>
      <c r="N10" s="101">
        <f>J10*K10*M10</f>
        <v>5200</v>
      </c>
      <c r="O10" s="102" t="s">
        <v>50</v>
      </c>
    </row>
    <row r="11" ht="15.95" customHeight="1" spans="1:15">
      <c r="A11" s="34" t="s">
        <v>52</v>
      </c>
      <c r="B11" s="35"/>
      <c r="C11" s="35"/>
      <c r="D11" s="35"/>
      <c r="E11" s="35"/>
      <c r="F11" s="35"/>
      <c r="G11" s="35"/>
      <c r="H11" s="35"/>
      <c r="I11" s="35"/>
      <c r="J11" s="107"/>
      <c r="K11" s="107"/>
      <c r="L11" s="107"/>
      <c r="M11" s="108"/>
      <c r="N11" s="108">
        <f>SUM(N10:N10)</f>
        <v>5200</v>
      </c>
      <c r="O11" s="109"/>
    </row>
    <row r="12" ht="15.95" customHeight="1" spans="1:15">
      <c r="A12" s="36" t="s">
        <v>33</v>
      </c>
      <c r="B12" s="18" t="s">
        <v>31</v>
      </c>
      <c r="C12" s="37" t="s">
        <v>34</v>
      </c>
      <c r="D12" s="18"/>
      <c r="E12" s="18"/>
      <c r="F12" s="18"/>
      <c r="G12" s="18"/>
      <c r="H12" s="18"/>
      <c r="I12" s="18"/>
      <c r="J12" s="18" t="s">
        <v>53</v>
      </c>
      <c r="K12" s="18" t="s">
        <v>54</v>
      </c>
      <c r="L12" s="18" t="s">
        <v>37</v>
      </c>
      <c r="M12" s="92" t="s">
        <v>38</v>
      </c>
      <c r="N12" s="92" t="s">
        <v>55</v>
      </c>
      <c r="O12" s="93" t="s">
        <v>40</v>
      </c>
    </row>
    <row r="13" ht="15.95" customHeight="1" spans="1:15">
      <c r="A13" s="38" t="s">
        <v>56</v>
      </c>
      <c r="B13" s="39" t="s">
        <v>6</v>
      </c>
      <c r="C13" s="39"/>
      <c r="D13" s="39"/>
      <c r="E13" s="39"/>
      <c r="F13" s="39"/>
      <c r="G13" s="39"/>
      <c r="H13" s="39"/>
      <c r="I13" s="39"/>
      <c r="J13" s="110"/>
      <c r="K13" s="110"/>
      <c r="L13" s="110"/>
      <c r="M13" s="111"/>
      <c r="N13" s="111"/>
      <c r="O13" s="112"/>
    </row>
    <row r="14" ht="15.95" customHeight="1" spans="1:15">
      <c r="A14" s="44"/>
      <c r="B14" s="45"/>
      <c r="C14" s="46" t="s">
        <v>62</v>
      </c>
      <c r="D14" s="47"/>
      <c r="E14" s="47"/>
      <c r="F14" s="47"/>
      <c r="G14" s="47"/>
      <c r="H14" s="47"/>
      <c r="I14" s="120"/>
      <c r="J14" s="121">
        <v>4</v>
      </c>
      <c r="K14" s="121">
        <v>1</v>
      </c>
      <c r="L14" s="122" t="s">
        <v>60</v>
      </c>
      <c r="M14" s="105">
        <v>280</v>
      </c>
      <c r="N14" s="123">
        <f>J14*K14*M14</f>
        <v>1120</v>
      </c>
      <c r="O14" s="124" t="s">
        <v>61</v>
      </c>
    </row>
    <row r="15" ht="15.95" customHeight="1" spans="1:15">
      <c r="A15" s="44"/>
      <c r="B15" s="45"/>
      <c r="C15" s="46" t="s">
        <v>62</v>
      </c>
      <c r="D15" s="47"/>
      <c r="E15" s="47"/>
      <c r="F15" s="47"/>
      <c r="G15" s="47"/>
      <c r="H15" s="47"/>
      <c r="I15" s="120"/>
      <c r="J15" s="130">
        <v>4</v>
      </c>
      <c r="K15" s="130">
        <v>1</v>
      </c>
      <c r="L15" s="131" t="s">
        <v>60</v>
      </c>
      <c r="M15" s="132">
        <v>280</v>
      </c>
      <c r="N15" s="133">
        <f>J15*K15*M15</f>
        <v>1120</v>
      </c>
      <c r="O15" s="134" t="s">
        <v>65</v>
      </c>
    </row>
    <row r="16" ht="15.95" customHeight="1" spans="1:15">
      <c r="A16" s="48"/>
      <c r="B16" s="49"/>
      <c r="C16" s="46" t="s">
        <v>62</v>
      </c>
      <c r="D16" s="47"/>
      <c r="E16" s="47"/>
      <c r="F16" s="47"/>
      <c r="G16" s="47"/>
      <c r="H16" s="47"/>
      <c r="I16" s="120"/>
      <c r="J16" s="130">
        <v>1</v>
      </c>
      <c r="K16" s="130">
        <v>1</v>
      </c>
      <c r="L16" s="131" t="s">
        <v>60</v>
      </c>
      <c r="M16" s="132">
        <v>684.55</v>
      </c>
      <c r="N16" s="133">
        <f>J16*K16*M16</f>
        <v>684.55</v>
      </c>
      <c r="O16" s="134" t="s">
        <v>67</v>
      </c>
    </row>
    <row r="17" ht="29" customHeight="1" spans="1:15">
      <c r="A17" s="50" t="s">
        <v>68</v>
      </c>
      <c r="B17" s="51" t="s">
        <v>69</v>
      </c>
      <c r="C17" s="52" t="s">
        <v>70</v>
      </c>
      <c r="D17" s="52"/>
      <c r="E17" s="52"/>
      <c r="F17" s="52"/>
      <c r="G17" s="52"/>
      <c r="H17" s="53"/>
      <c r="I17" s="28" t="s">
        <v>71</v>
      </c>
      <c r="J17" s="135">
        <v>1</v>
      </c>
      <c r="K17" s="135">
        <v>1</v>
      </c>
      <c r="L17" s="116" t="s">
        <v>72</v>
      </c>
      <c r="M17" s="100">
        <v>5595.5</v>
      </c>
      <c r="N17" s="101">
        <f>J17*K17*M17</f>
        <v>5595.5</v>
      </c>
      <c r="O17" s="136" t="s">
        <v>73</v>
      </c>
    </row>
    <row r="18" ht="15.95" customHeight="1" spans="1:15">
      <c r="A18" s="54" t="s">
        <v>52</v>
      </c>
      <c r="B18" s="55"/>
      <c r="C18" s="55"/>
      <c r="D18" s="55"/>
      <c r="E18" s="55"/>
      <c r="F18" s="55"/>
      <c r="G18" s="55"/>
      <c r="H18" s="55"/>
      <c r="I18" s="55"/>
      <c r="J18" s="137"/>
      <c r="K18" s="137"/>
      <c r="L18" s="137"/>
      <c r="M18" s="138"/>
      <c r="N18" s="138">
        <f>SUM(N14:N17)</f>
        <v>8520.05</v>
      </c>
      <c r="O18" s="139"/>
    </row>
    <row r="19" ht="15.95" customHeight="1" spans="1:15">
      <c r="A19" s="36" t="s">
        <v>33</v>
      </c>
      <c r="B19" s="18" t="s">
        <v>31</v>
      </c>
      <c r="C19" s="37" t="s">
        <v>34</v>
      </c>
      <c r="D19" s="18"/>
      <c r="E19" s="18"/>
      <c r="F19" s="18"/>
      <c r="G19" s="18"/>
      <c r="H19" s="18"/>
      <c r="I19" s="18"/>
      <c r="J19" s="140" t="s">
        <v>35</v>
      </c>
      <c r="K19" s="37"/>
      <c r="L19" s="18" t="s">
        <v>37</v>
      </c>
      <c r="M19" s="92" t="s">
        <v>38</v>
      </c>
      <c r="N19" s="92" t="s">
        <v>55</v>
      </c>
      <c r="O19" s="93" t="s">
        <v>40</v>
      </c>
    </row>
    <row r="20" ht="15.95" customHeight="1" spans="1:15">
      <c r="A20" s="38" t="s">
        <v>74</v>
      </c>
      <c r="B20" s="39" t="s">
        <v>75</v>
      </c>
      <c r="C20" s="39"/>
      <c r="D20" s="39"/>
      <c r="E20" s="39"/>
      <c r="F20" s="39"/>
      <c r="G20" s="39"/>
      <c r="H20" s="39"/>
      <c r="I20" s="39"/>
      <c r="J20" s="110"/>
      <c r="K20" s="110"/>
      <c r="L20" s="110"/>
      <c r="M20" s="111"/>
      <c r="N20" s="111"/>
      <c r="O20" s="112"/>
    </row>
    <row r="21" ht="15.95" customHeight="1" spans="1:15">
      <c r="A21" s="56" t="s">
        <v>76</v>
      </c>
      <c r="B21" s="57" t="s">
        <v>77</v>
      </c>
      <c r="C21" s="58" t="s">
        <v>78</v>
      </c>
      <c r="D21" s="59"/>
      <c r="E21" s="59"/>
      <c r="F21" s="59"/>
      <c r="G21" s="59"/>
      <c r="H21" s="59"/>
      <c r="I21" s="141"/>
      <c r="J21" s="142">
        <v>6</v>
      </c>
      <c r="K21" s="143"/>
      <c r="L21" s="122" t="s">
        <v>79</v>
      </c>
      <c r="M21" s="105">
        <v>800</v>
      </c>
      <c r="N21" s="123">
        <f>J21*M21</f>
        <v>4800</v>
      </c>
      <c r="O21" s="124" t="s">
        <v>116</v>
      </c>
    </row>
    <row r="22" ht="15.95" customHeight="1" spans="1:15">
      <c r="A22" s="56" t="s">
        <v>81</v>
      </c>
      <c r="B22" s="57" t="s">
        <v>82</v>
      </c>
      <c r="C22" s="58"/>
      <c r="D22" s="59"/>
      <c r="E22" s="59"/>
      <c r="F22" s="59"/>
      <c r="G22" s="59"/>
      <c r="H22" s="59"/>
      <c r="I22" s="141"/>
      <c r="J22" s="142">
        <v>5</v>
      </c>
      <c r="K22" s="143"/>
      <c r="L22" s="122" t="s">
        <v>83</v>
      </c>
      <c r="M22" s="105">
        <v>11.111</v>
      </c>
      <c r="N22" s="123">
        <f>J22*M22</f>
        <v>55.555</v>
      </c>
      <c r="O22" s="124" t="s">
        <v>117</v>
      </c>
    </row>
    <row r="23" ht="15.95" customHeight="1" spans="1:15">
      <c r="A23" s="54" t="s">
        <v>52</v>
      </c>
      <c r="B23" s="55"/>
      <c r="C23" s="55"/>
      <c r="D23" s="55"/>
      <c r="E23" s="55"/>
      <c r="F23" s="55"/>
      <c r="G23" s="55"/>
      <c r="H23" s="55"/>
      <c r="I23" s="55"/>
      <c r="J23" s="137"/>
      <c r="K23" s="137"/>
      <c r="L23" s="137"/>
      <c r="M23" s="138"/>
      <c r="N23" s="138">
        <f>SUM(N21:N22)</f>
        <v>4855.555</v>
      </c>
      <c r="O23" s="139"/>
    </row>
    <row r="24" ht="15.95" customHeight="1" spans="1:15">
      <c r="A24" s="36" t="s">
        <v>33</v>
      </c>
      <c r="B24" s="18" t="s">
        <v>31</v>
      </c>
      <c r="C24" s="37" t="s">
        <v>34</v>
      </c>
      <c r="D24" s="18"/>
      <c r="E24" s="18"/>
      <c r="F24" s="18"/>
      <c r="G24" s="18"/>
      <c r="H24" s="18"/>
      <c r="I24" s="18"/>
      <c r="J24" s="18" t="s">
        <v>53</v>
      </c>
      <c r="K24" s="18" t="s">
        <v>36</v>
      </c>
      <c r="L24" s="18" t="s">
        <v>37</v>
      </c>
      <c r="M24" s="92" t="s">
        <v>38</v>
      </c>
      <c r="N24" s="92" t="s">
        <v>55</v>
      </c>
      <c r="O24" s="93" t="s">
        <v>40</v>
      </c>
    </row>
    <row r="25" ht="15.95" customHeight="1" spans="1:15">
      <c r="A25" s="60" t="s">
        <v>85</v>
      </c>
      <c r="B25" s="61" t="s">
        <v>86</v>
      </c>
      <c r="C25" s="61"/>
      <c r="D25" s="61"/>
      <c r="E25" s="61"/>
      <c r="F25" s="61"/>
      <c r="G25" s="61"/>
      <c r="H25" s="61"/>
      <c r="I25" s="61"/>
      <c r="J25" s="144"/>
      <c r="K25" s="144"/>
      <c r="L25" s="144"/>
      <c r="M25" s="145"/>
      <c r="N25" s="145"/>
      <c r="O25" s="146"/>
    </row>
    <row r="26" ht="26" customHeight="1" spans="1:15">
      <c r="A26" s="62" t="s">
        <v>87</v>
      </c>
      <c r="B26" s="63" t="s">
        <v>88</v>
      </c>
      <c r="C26" s="64"/>
      <c r="D26" s="65"/>
      <c r="E26" s="65"/>
      <c r="F26" s="65"/>
      <c r="G26" s="65"/>
      <c r="H26" s="65"/>
      <c r="I26" s="147"/>
      <c r="J26" s="148">
        <v>5</v>
      </c>
      <c r="K26" s="148">
        <v>1</v>
      </c>
      <c r="L26" s="149" t="s">
        <v>89</v>
      </c>
      <c r="M26" s="150">
        <v>83.33333</v>
      </c>
      <c r="N26" s="151">
        <f>J26*K26*M26</f>
        <v>416.66665</v>
      </c>
      <c r="O26" s="152" t="s">
        <v>118</v>
      </c>
    </row>
    <row r="27" ht="35" customHeight="1" spans="1:15">
      <c r="A27" s="66" t="s">
        <v>91</v>
      </c>
      <c r="B27" s="67" t="s">
        <v>92</v>
      </c>
      <c r="C27" s="68"/>
      <c r="D27" s="69"/>
      <c r="E27" s="69"/>
      <c r="F27" s="69"/>
      <c r="G27" s="69"/>
      <c r="H27" s="69"/>
      <c r="I27" s="153"/>
      <c r="J27" s="154">
        <v>5</v>
      </c>
      <c r="K27" s="154">
        <v>3</v>
      </c>
      <c r="L27" s="155" t="s">
        <v>89</v>
      </c>
      <c r="M27" s="156">
        <v>33.33333</v>
      </c>
      <c r="N27" s="157">
        <f>J27*K27*M27</f>
        <v>499.99995</v>
      </c>
      <c r="O27" s="158" t="s">
        <v>119</v>
      </c>
    </row>
    <row r="28" ht="15.95" customHeight="1" spans="1:15">
      <c r="A28" s="38" t="s">
        <v>52</v>
      </c>
      <c r="B28" s="39"/>
      <c r="C28" s="39"/>
      <c r="D28" s="39"/>
      <c r="E28" s="39"/>
      <c r="F28" s="39"/>
      <c r="G28" s="39"/>
      <c r="H28" s="39"/>
      <c r="I28" s="39"/>
      <c r="J28" s="110"/>
      <c r="K28" s="110"/>
      <c r="L28" s="110"/>
      <c r="M28" s="111"/>
      <c r="N28" s="111">
        <f>SUM(N26:N27)</f>
        <v>916.6666</v>
      </c>
      <c r="O28" s="112"/>
    </row>
    <row r="29" ht="15.95" customHeight="1" spans="1:15">
      <c r="A29" s="70" t="s">
        <v>94</v>
      </c>
      <c r="B29" s="71"/>
      <c r="C29" s="71"/>
      <c r="D29" s="71"/>
      <c r="E29" s="71"/>
      <c r="F29" s="71"/>
      <c r="G29" s="71"/>
      <c r="H29" s="71"/>
      <c r="I29" s="71"/>
      <c r="J29" s="159"/>
      <c r="K29" s="159"/>
      <c r="L29" s="159"/>
      <c r="M29" s="160"/>
      <c r="N29" s="160">
        <f>SUM(N11,N18,N23,N28)</f>
        <v>19492.2716</v>
      </c>
      <c r="O29" s="162"/>
    </row>
    <row r="30" ht="15.95" customHeight="1" spans="1:15">
      <c r="A30" s="36" t="s">
        <v>33</v>
      </c>
      <c r="B30" s="18" t="s">
        <v>31</v>
      </c>
      <c r="C30" s="37" t="s">
        <v>34</v>
      </c>
      <c r="D30" s="18"/>
      <c r="E30" s="18"/>
      <c r="F30" s="18"/>
      <c r="G30" s="18"/>
      <c r="H30" s="18"/>
      <c r="I30" s="18"/>
      <c r="J30" s="140" t="s">
        <v>35</v>
      </c>
      <c r="K30" s="37"/>
      <c r="L30" s="18" t="s">
        <v>37</v>
      </c>
      <c r="M30" s="92" t="s">
        <v>38</v>
      </c>
      <c r="N30" s="92" t="s">
        <v>55</v>
      </c>
      <c r="O30" s="93" t="s">
        <v>40</v>
      </c>
    </row>
    <row r="31" ht="15.95" customHeight="1" spans="1:15">
      <c r="A31" s="72" t="s">
        <v>95</v>
      </c>
      <c r="B31" s="61" t="s">
        <v>9</v>
      </c>
      <c r="C31" s="61"/>
      <c r="D31" s="61"/>
      <c r="E31" s="61"/>
      <c r="F31" s="61"/>
      <c r="G31" s="61"/>
      <c r="H31" s="61"/>
      <c r="I31" s="61"/>
      <c r="J31" s="144"/>
      <c r="K31" s="144"/>
      <c r="L31" s="144"/>
      <c r="M31" s="145"/>
      <c r="N31" s="145"/>
      <c r="O31" s="146"/>
    </row>
    <row r="32" ht="15.95" customHeight="1" spans="1:15">
      <c r="A32" s="73" t="s">
        <v>96</v>
      </c>
      <c r="B32" s="74" t="s">
        <v>9</v>
      </c>
      <c r="C32" s="75" t="s">
        <v>97</v>
      </c>
      <c r="D32" s="76"/>
      <c r="E32" s="76"/>
      <c r="F32" s="76"/>
      <c r="G32" s="76"/>
      <c r="H32" s="76"/>
      <c r="I32" s="163"/>
      <c r="J32" s="164">
        <f>N29</f>
        <v>19492.2716</v>
      </c>
      <c r="K32" s="165"/>
      <c r="L32" s="166"/>
      <c r="M32" s="167">
        <v>0.08</v>
      </c>
      <c r="N32" s="133">
        <f>J32*M32</f>
        <v>1559.381728</v>
      </c>
      <c r="O32" s="168"/>
    </row>
    <row r="33" ht="15.95" customHeight="1" spans="1:15">
      <c r="A33" s="77" t="s">
        <v>52</v>
      </c>
      <c r="B33" s="78"/>
      <c r="C33" s="78"/>
      <c r="D33" s="78"/>
      <c r="E33" s="78"/>
      <c r="F33" s="78"/>
      <c r="G33" s="78"/>
      <c r="H33" s="78"/>
      <c r="I33" s="78"/>
      <c r="J33" s="169"/>
      <c r="K33" s="169"/>
      <c r="L33" s="169"/>
      <c r="M33" s="170"/>
      <c r="N33" s="170">
        <f>SUM(N32:N32)</f>
        <v>1559.381728</v>
      </c>
      <c r="O33" s="171"/>
    </row>
    <row r="34" ht="15.95" customHeight="1" spans="1:15">
      <c r="A34" s="36" t="s">
        <v>33</v>
      </c>
      <c r="B34" s="18" t="s">
        <v>31</v>
      </c>
      <c r="C34" s="37" t="s">
        <v>34</v>
      </c>
      <c r="D34" s="18"/>
      <c r="E34" s="18"/>
      <c r="F34" s="18"/>
      <c r="G34" s="18"/>
      <c r="H34" s="18"/>
      <c r="I34" s="18"/>
      <c r="J34" s="18" t="s">
        <v>53</v>
      </c>
      <c r="K34" s="18" t="s">
        <v>36</v>
      </c>
      <c r="L34" s="18" t="s">
        <v>37</v>
      </c>
      <c r="M34" s="92" t="s">
        <v>38</v>
      </c>
      <c r="N34" s="92" t="s">
        <v>55</v>
      </c>
      <c r="O34" s="93" t="s">
        <v>40</v>
      </c>
    </row>
    <row r="35" ht="15.95" customHeight="1" spans="1:15">
      <c r="A35" s="72" t="s">
        <v>98</v>
      </c>
      <c r="B35" s="61" t="s">
        <v>99</v>
      </c>
      <c r="C35" s="61"/>
      <c r="D35" s="61"/>
      <c r="E35" s="61"/>
      <c r="F35" s="61"/>
      <c r="G35" s="61"/>
      <c r="H35" s="61"/>
      <c r="I35" s="61"/>
      <c r="J35" s="144"/>
      <c r="K35" s="144"/>
      <c r="L35" s="144"/>
      <c r="M35" s="145"/>
      <c r="N35" s="145"/>
      <c r="O35" s="146"/>
    </row>
    <row r="36" ht="32" customHeight="1" spans="1:15">
      <c r="A36" s="73" t="s">
        <v>100</v>
      </c>
      <c r="B36" s="74" t="s">
        <v>101</v>
      </c>
      <c r="C36" s="75" t="s">
        <v>102</v>
      </c>
      <c r="D36" s="76"/>
      <c r="E36" s="76"/>
      <c r="F36" s="76"/>
      <c r="G36" s="76"/>
      <c r="H36" s="76"/>
      <c r="I36" s="163"/>
      <c r="J36" s="130">
        <v>5</v>
      </c>
      <c r="K36" s="130">
        <v>1</v>
      </c>
      <c r="L36" s="166" t="s">
        <v>89</v>
      </c>
      <c r="M36" s="132">
        <v>250</v>
      </c>
      <c r="N36" s="133">
        <f>J36*K36*M36</f>
        <v>1250</v>
      </c>
      <c r="O36" s="172" t="s">
        <v>120</v>
      </c>
    </row>
    <row r="37" ht="15.95" customHeight="1" spans="1:15">
      <c r="A37" s="77" t="s">
        <v>52</v>
      </c>
      <c r="B37" s="78"/>
      <c r="C37" s="78"/>
      <c r="D37" s="78"/>
      <c r="E37" s="78"/>
      <c r="F37" s="78"/>
      <c r="G37" s="78"/>
      <c r="H37" s="78"/>
      <c r="I37" s="78"/>
      <c r="J37" s="169"/>
      <c r="K37" s="169"/>
      <c r="L37" s="169"/>
      <c r="M37" s="170"/>
      <c r="N37" s="170">
        <f>SUM(N36:N36)</f>
        <v>1250</v>
      </c>
      <c r="O37" s="171"/>
    </row>
    <row r="38" ht="15.95" customHeight="1" spans="1:15">
      <c r="A38" s="36" t="s">
        <v>33</v>
      </c>
      <c r="B38" s="18" t="s">
        <v>31</v>
      </c>
      <c r="C38" s="37" t="s">
        <v>34</v>
      </c>
      <c r="D38" s="18"/>
      <c r="E38" s="18"/>
      <c r="F38" s="18"/>
      <c r="G38" s="18"/>
      <c r="H38" s="18"/>
      <c r="I38" s="18"/>
      <c r="J38" s="140" t="s">
        <v>35</v>
      </c>
      <c r="K38" s="37"/>
      <c r="L38" s="18" t="s">
        <v>37</v>
      </c>
      <c r="M38" s="92" t="s">
        <v>38</v>
      </c>
      <c r="N38" s="92" t="s">
        <v>55</v>
      </c>
      <c r="O38" s="93" t="s">
        <v>40</v>
      </c>
    </row>
    <row r="39" ht="15.95" customHeight="1" spans="1:15">
      <c r="A39" s="72" t="s">
        <v>106</v>
      </c>
      <c r="B39" s="61" t="s">
        <v>12</v>
      </c>
      <c r="C39" s="61"/>
      <c r="D39" s="61"/>
      <c r="E39" s="61"/>
      <c r="F39" s="61"/>
      <c r="G39" s="61"/>
      <c r="H39" s="61"/>
      <c r="I39" s="61"/>
      <c r="J39" s="144"/>
      <c r="K39" s="144"/>
      <c r="L39" s="144"/>
      <c r="M39" s="145"/>
      <c r="N39" s="145"/>
      <c r="O39" s="146"/>
    </row>
    <row r="40" ht="15.95" customHeight="1" spans="1:15">
      <c r="A40" s="73" t="s">
        <v>107</v>
      </c>
      <c r="B40" s="74" t="s">
        <v>12</v>
      </c>
      <c r="C40" s="79"/>
      <c r="D40" s="80"/>
      <c r="E40" s="80"/>
      <c r="F40" s="80"/>
      <c r="G40" s="80"/>
      <c r="H40" s="80"/>
      <c r="I40" s="173"/>
      <c r="J40" s="164">
        <f>SUM(N29,N33,N37)</f>
        <v>22301.653328</v>
      </c>
      <c r="K40" s="165"/>
      <c r="L40" s="166"/>
      <c r="M40" s="167">
        <v>0.06</v>
      </c>
      <c r="N40" s="133">
        <f>J40*M40</f>
        <v>1338.09919968</v>
      </c>
      <c r="O40" s="168"/>
    </row>
    <row r="41" ht="15.95" customHeight="1" spans="1:15">
      <c r="A41" s="70" t="s">
        <v>52</v>
      </c>
      <c r="B41" s="71"/>
      <c r="C41" s="71"/>
      <c r="D41" s="71"/>
      <c r="E41" s="71"/>
      <c r="F41" s="71"/>
      <c r="G41" s="71"/>
      <c r="H41" s="71"/>
      <c r="I41" s="71"/>
      <c r="J41" s="159"/>
      <c r="K41" s="159"/>
      <c r="L41" s="159"/>
      <c r="M41" s="160"/>
      <c r="N41" s="160">
        <f>SUM(N40,J40)</f>
        <v>23639.75252768</v>
      </c>
      <c r="O41" s="162"/>
    </row>
    <row r="42" ht="15.95" customHeight="1" spans="1:15">
      <c r="A42" s="34"/>
      <c r="B42" s="35" t="s">
        <v>115</v>
      </c>
      <c r="C42" s="35"/>
      <c r="D42" s="35"/>
      <c r="E42" s="35"/>
      <c r="F42" s="35"/>
      <c r="G42" s="35"/>
      <c r="H42" s="35"/>
      <c r="I42" s="35"/>
      <c r="J42" s="107"/>
      <c r="K42" s="107"/>
      <c r="L42" s="107"/>
      <c r="M42" s="108"/>
      <c r="N42" s="108"/>
      <c r="O42" s="109"/>
    </row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</sheetData>
  <mergeCells count="45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12:I12"/>
    <mergeCell ref="C14:I14"/>
    <mergeCell ref="C15:I15"/>
    <mergeCell ref="C16:I16"/>
    <mergeCell ref="C17:G17"/>
    <mergeCell ref="C19:I19"/>
    <mergeCell ref="J19:K19"/>
    <mergeCell ref="C21:I21"/>
    <mergeCell ref="J21:K21"/>
    <mergeCell ref="C22:I22"/>
    <mergeCell ref="J22:K22"/>
    <mergeCell ref="C24:I24"/>
    <mergeCell ref="C26:I26"/>
    <mergeCell ref="C27:I27"/>
    <mergeCell ref="C30:I30"/>
    <mergeCell ref="J30:K30"/>
    <mergeCell ref="C32:I32"/>
    <mergeCell ref="J32:K32"/>
    <mergeCell ref="C34:I34"/>
    <mergeCell ref="C36:I36"/>
    <mergeCell ref="C38:I38"/>
    <mergeCell ref="J38:K38"/>
    <mergeCell ref="C40:I40"/>
    <mergeCell ref="J40:K40"/>
    <mergeCell ref="A14:A16"/>
    <mergeCell ref="B14:B16"/>
  </mergeCells>
  <dataValidations count="2">
    <dataValidation type="list" allowBlank="1" showInputMessage="1" showErrorMessage="1" sqref="D10 F10">
      <formula1>#REF!</formula1>
    </dataValidation>
    <dataValidation type="list" allowBlank="1" showInputMessage="1" showErrorMessage="1" sqref="H17">
      <formula1>$B$39:$B$58</formula1>
    </dataValidation>
  </dataValidations>
  <printOptions horizontalCentered="1"/>
  <pageMargins left="0.511811023622047" right="0.511811023622047" top="0.748031496062992" bottom="0.551181102362205" header="0.31496062992126" footer="0.31496062992126"/>
  <pageSetup paperSize="9" scale="75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115"/>
  <sheetViews>
    <sheetView showGridLines="0" workbookViewId="0">
      <pane ySplit="8" topLeftCell="A36" activePane="bottomLeft" state="frozen"/>
      <selection/>
      <selection pane="bottomLeft" activeCell="O24" sqref="O24"/>
    </sheetView>
  </sheetViews>
  <sheetFormatPr defaultColWidth="9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9" width="4.28333333333333" style="4" customWidth="1"/>
    <col min="10" max="11" width="5.28333333333333" style="5" customWidth="1"/>
    <col min="12" max="12" width="5.70833333333333" style="5" customWidth="1"/>
    <col min="13" max="13" width="9.875" style="6" customWidth="1"/>
    <col min="14" max="14" width="10.7083333333333" style="6" customWidth="1"/>
    <col min="15" max="15" width="27.2833333333333" style="4" customWidth="1"/>
    <col min="16" max="16384" width="9.14166666666667" style="4"/>
  </cols>
  <sheetData>
    <row r="1" s="1" customFormat="1" ht="42.75" customHeight="1" spans="1:15">
      <c r="A1" s="7" t="s">
        <v>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1"/>
      <c r="N1" s="81"/>
      <c r="O1" s="7"/>
    </row>
    <row r="2" s="2" customFormat="1" ht="15" customHeight="1" spans="1:15">
      <c r="A2" s="8" t="s">
        <v>15</v>
      </c>
      <c r="B2" s="8"/>
      <c r="C2" s="9" t="s">
        <v>16</v>
      </c>
      <c r="D2" s="9"/>
      <c r="E2" s="9"/>
      <c r="F2" s="10" t="s">
        <v>17</v>
      </c>
      <c r="G2" s="11"/>
      <c r="H2" s="11"/>
      <c r="I2" s="82" t="s">
        <v>18</v>
      </c>
      <c r="J2" s="82"/>
      <c r="K2" s="83"/>
      <c r="L2" s="84" t="s">
        <v>19</v>
      </c>
      <c r="M2" s="85"/>
      <c r="N2" s="86" t="s">
        <v>20</v>
      </c>
      <c r="O2" s="87"/>
    </row>
    <row r="3" s="2" customFormat="1" ht="24" customHeight="1" spans="1:15">
      <c r="A3" s="8" t="s">
        <v>21</v>
      </c>
      <c r="B3" s="8"/>
      <c r="C3" s="9"/>
      <c r="D3" s="9"/>
      <c r="E3" s="9"/>
      <c r="F3" s="10" t="s">
        <v>22</v>
      </c>
      <c r="G3" s="11"/>
      <c r="H3" s="11"/>
      <c r="I3" s="88" t="s">
        <v>23</v>
      </c>
      <c r="J3" s="88"/>
      <c r="K3" s="83"/>
      <c r="L3" s="84" t="s">
        <v>24</v>
      </c>
      <c r="M3" s="85"/>
      <c r="N3" s="86" t="s">
        <v>25</v>
      </c>
      <c r="O3" s="87"/>
    </row>
    <row r="4" s="2" customFormat="1" ht="15" customHeight="1" spans="1:15">
      <c r="A4" s="8" t="s">
        <v>26</v>
      </c>
      <c r="B4" s="8"/>
      <c r="C4" s="9" t="s">
        <v>27</v>
      </c>
      <c r="D4" s="9"/>
      <c r="E4" s="9"/>
      <c r="F4" s="12"/>
      <c r="G4" s="11"/>
      <c r="H4" s="13"/>
      <c r="I4" s="13"/>
      <c r="J4" s="13"/>
      <c r="K4" s="13"/>
      <c r="L4" s="84" t="s">
        <v>28</v>
      </c>
      <c r="M4" s="85"/>
      <c r="N4" s="86">
        <v>43601</v>
      </c>
      <c r="O4" s="87"/>
    </row>
    <row r="5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M5" s="89"/>
      <c r="N5" s="89"/>
      <c r="O5" s="14"/>
    </row>
    <row r="6" ht="48" customHeight="1" spans="1:15">
      <c r="A6" s="15" t="s">
        <v>29</v>
      </c>
      <c r="B6" s="16" t="s">
        <v>30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90"/>
      <c r="N6" s="90"/>
      <c r="O6" s="91"/>
    </row>
    <row r="7" ht="15.95" customHeight="1" spans="1:15">
      <c r="A7" s="17" t="s">
        <v>31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92" t="s">
        <v>32</v>
      </c>
      <c r="N7" s="92"/>
      <c r="O7" s="93"/>
    </row>
    <row r="8" ht="15.95" customHeight="1" spans="1:15">
      <c r="A8" s="19" t="s">
        <v>33</v>
      </c>
      <c r="B8" s="20" t="s">
        <v>31</v>
      </c>
      <c r="C8" s="21" t="s">
        <v>34</v>
      </c>
      <c r="D8" s="20"/>
      <c r="E8" s="20"/>
      <c r="F8" s="20"/>
      <c r="G8" s="20"/>
      <c r="H8" s="20"/>
      <c r="I8" s="20"/>
      <c r="J8" s="20" t="s">
        <v>35</v>
      </c>
      <c r="K8" s="20" t="s">
        <v>36</v>
      </c>
      <c r="L8" s="20" t="s">
        <v>37</v>
      </c>
      <c r="M8" s="94" t="s">
        <v>38</v>
      </c>
      <c r="N8" s="94" t="s">
        <v>39</v>
      </c>
      <c r="O8" s="95" t="s">
        <v>40</v>
      </c>
    </row>
    <row r="9" s="3" customFormat="1" ht="15.95" customHeight="1" spans="1:15">
      <c r="A9" s="22" t="s">
        <v>41</v>
      </c>
      <c r="B9" s="23" t="s">
        <v>42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96"/>
      <c r="N9" s="96"/>
      <c r="O9" s="97"/>
    </row>
    <row r="10" ht="39" customHeight="1" spans="1:15">
      <c r="A10" s="30" t="s">
        <v>43</v>
      </c>
      <c r="B10" s="174" t="s">
        <v>44</v>
      </c>
      <c r="C10" s="32" t="s">
        <v>51</v>
      </c>
      <c r="D10" s="33"/>
      <c r="E10" s="32" t="s">
        <v>46</v>
      </c>
      <c r="F10" s="33"/>
      <c r="G10" s="32" t="s">
        <v>47</v>
      </c>
      <c r="H10" s="33">
        <v>2</v>
      </c>
      <c r="I10" s="32" t="s">
        <v>48</v>
      </c>
      <c r="J10" s="103">
        <v>1</v>
      </c>
      <c r="K10" s="32">
        <f>H10</f>
        <v>2</v>
      </c>
      <c r="L10" s="104" t="s">
        <v>49</v>
      </c>
      <c r="M10" s="105">
        <v>520</v>
      </c>
      <c r="N10" s="101">
        <f>J10*K10*M10</f>
        <v>1040</v>
      </c>
      <c r="O10" s="106" t="s">
        <v>50</v>
      </c>
    </row>
    <row r="11" ht="15.95" customHeight="1" spans="1:15">
      <c r="A11" s="34" t="s">
        <v>52</v>
      </c>
      <c r="B11" s="35"/>
      <c r="C11" s="35"/>
      <c r="D11" s="35"/>
      <c r="E11" s="35"/>
      <c r="F11" s="35"/>
      <c r="G11" s="35"/>
      <c r="H11" s="35"/>
      <c r="I11" s="35"/>
      <c r="J11" s="107"/>
      <c r="K11" s="107"/>
      <c r="L11" s="107"/>
      <c r="M11" s="108"/>
      <c r="N11" s="108">
        <f>SUM(N10:N10)</f>
        <v>1040</v>
      </c>
      <c r="O11" s="109"/>
    </row>
    <row r="12" ht="15.95" customHeight="1" spans="1:15">
      <c r="A12" s="36" t="s">
        <v>33</v>
      </c>
      <c r="B12" s="18" t="s">
        <v>31</v>
      </c>
      <c r="C12" s="37" t="s">
        <v>34</v>
      </c>
      <c r="D12" s="18"/>
      <c r="E12" s="18"/>
      <c r="F12" s="18"/>
      <c r="G12" s="18"/>
      <c r="H12" s="18"/>
      <c r="I12" s="18"/>
      <c r="J12" s="18" t="s">
        <v>53</v>
      </c>
      <c r="K12" s="18" t="s">
        <v>54</v>
      </c>
      <c r="L12" s="18" t="s">
        <v>37</v>
      </c>
      <c r="M12" s="92" t="s">
        <v>38</v>
      </c>
      <c r="N12" s="92" t="s">
        <v>55</v>
      </c>
      <c r="O12" s="93" t="s">
        <v>40</v>
      </c>
    </row>
    <row r="13" ht="15.95" customHeight="1" spans="1:15">
      <c r="A13" s="38" t="s">
        <v>56</v>
      </c>
      <c r="B13" s="39" t="s">
        <v>6</v>
      </c>
      <c r="C13" s="39"/>
      <c r="D13" s="39"/>
      <c r="E13" s="39"/>
      <c r="F13" s="39"/>
      <c r="G13" s="39"/>
      <c r="H13" s="39"/>
      <c r="I13" s="39"/>
      <c r="J13" s="110"/>
      <c r="K13" s="110"/>
      <c r="L13" s="110"/>
      <c r="M13" s="111"/>
      <c r="N13" s="111"/>
      <c r="O13" s="112"/>
    </row>
    <row r="14" ht="44" customHeight="1" spans="1:15">
      <c r="A14" s="131" t="s">
        <v>57</v>
      </c>
      <c r="B14" s="175" t="s">
        <v>58</v>
      </c>
      <c r="C14" s="176" t="s">
        <v>62</v>
      </c>
      <c r="D14" s="176"/>
      <c r="E14" s="176"/>
      <c r="F14" s="176"/>
      <c r="G14" s="176"/>
      <c r="H14" s="176"/>
      <c r="I14" s="176"/>
      <c r="J14" s="130">
        <v>1</v>
      </c>
      <c r="K14" s="130">
        <v>2</v>
      </c>
      <c r="L14" s="131" t="s">
        <v>60</v>
      </c>
      <c r="M14" s="132">
        <v>280</v>
      </c>
      <c r="N14" s="133">
        <f>J14*K14*M14</f>
        <v>560</v>
      </c>
      <c r="O14" s="134" t="s">
        <v>63</v>
      </c>
    </row>
    <row r="15" ht="15.95" customHeight="1" spans="1:15">
      <c r="A15" s="54" t="s">
        <v>52</v>
      </c>
      <c r="B15" s="55"/>
      <c r="C15" s="55"/>
      <c r="D15" s="55"/>
      <c r="E15" s="55"/>
      <c r="F15" s="55"/>
      <c r="G15" s="55"/>
      <c r="H15" s="55"/>
      <c r="I15" s="55"/>
      <c r="J15" s="137"/>
      <c r="K15" s="137"/>
      <c r="L15" s="137"/>
      <c r="M15" s="138"/>
      <c r="N15" s="138">
        <f>SUM(N14:N14)</f>
        <v>560</v>
      </c>
      <c r="O15" s="139"/>
    </row>
    <row r="16" ht="15.95" customHeight="1" spans="1:15">
      <c r="A16" s="36" t="s">
        <v>33</v>
      </c>
      <c r="B16" s="18" t="s">
        <v>31</v>
      </c>
      <c r="C16" s="37" t="s">
        <v>34</v>
      </c>
      <c r="D16" s="18"/>
      <c r="E16" s="18"/>
      <c r="F16" s="18"/>
      <c r="G16" s="18"/>
      <c r="H16" s="18"/>
      <c r="I16" s="18"/>
      <c r="J16" s="140" t="s">
        <v>35</v>
      </c>
      <c r="K16" s="37"/>
      <c r="L16" s="18" t="s">
        <v>37</v>
      </c>
      <c r="M16" s="92" t="s">
        <v>38</v>
      </c>
      <c r="N16" s="92" t="s">
        <v>55</v>
      </c>
      <c r="O16" s="93" t="s">
        <v>40</v>
      </c>
    </row>
    <row r="17" ht="15.95" customHeight="1" spans="1:15">
      <c r="A17" s="38" t="s">
        <v>74</v>
      </c>
      <c r="B17" s="39" t="s">
        <v>75</v>
      </c>
      <c r="C17" s="39"/>
      <c r="D17" s="39"/>
      <c r="E17" s="39"/>
      <c r="F17" s="39"/>
      <c r="G17" s="39"/>
      <c r="H17" s="39"/>
      <c r="I17" s="39"/>
      <c r="J17" s="110"/>
      <c r="K17" s="110"/>
      <c r="L17" s="110"/>
      <c r="M17" s="111"/>
      <c r="N17" s="111"/>
      <c r="O17" s="112"/>
    </row>
    <row r="18" ht="15.95" customHeight="1" spans="1:15">
      <c r="A18" s="56" t="s">
        <v>76</v>
      </c>
      <c r="B18" s="57" t="s">
        <v>77</v>
      </c>
      <c r="C18" s="58" t="s">
        <v>78</v>
      </c>
      <c r="D18" s="59"/>
      <c r="E18" s="59"/>
      <c r="F18" s="59"/>
      <c r="G18" s="59"/>
      <c r="H18" s="59"/>
      <c r="I18" s="141"/>
      <c r="J18" s="142">
        <v>1</v>
      </c>
      <c r="K18" s="143"/>
      <c r="L18" s="122" t="s">
        <v>79</v>
      </c>
      <c r="M18" s="105">
        <v>800</v>
      </c>
      <c r="N18" s="123">
        <f>J18*M18</f>
        <v>800</v>
      </c>
      <c r="O18" s="124" t="s">
        <v>116</v>
      </c>
    </row>
    <row r="19" ht="15.95" customHeight="1" spans="1:15">
      <c r="A19" s="56" t="s">
        <v>81</v>
      </c>
      <c r="B19" s="57" t="s">
        <v>82</v>
      </c>
      <c r="C19" s="58"/>
      <c r="D19" s="59"/>
      <c r="E19" s="59"/>
      <c r="F19" s="59"/>
      <c r="G19" s="59"/>
      <c r="H19" s="59"/>
      <c r="I19" s="141"/>
      <c r="J19" s="142">
        <v>1</v>
      </c>
      <c r="K19" s="143"/>
      <c r="L19" s="122" t="s">
        <v>83</v>
      </c>
      <c r="M19" s="105">
        <v>11.111</v>
      </c>
      <c r="N19" s="123">
        <f>J19*M19</f>
        <v>11.111</v>
      </c>
      <c r="O19" s="124" t="s">
        <v>117</v>
      </c>
    </row>
    <row r="20" ht="15.95" customHeight="1" spans="1:15">
      <c r="A20" s="54" t="s">
        <v>52</v>
      </c>
      <c r="B20" s="55"/>
      <c r="C20" s="55"/>
      <c r="D20" s="55"/>
      <c r="E20" s="55"/>
      <c r="F20" s="55"/>
      <c r="G20" s="55"/>
      <c r="H20" s="55"/>
      <c r="I20" s="55"/>
      <c r="J20" s="137"/>
      <c r="K20" s="137"/>
      <c r="L20" s="137"/>
      <c r="M20" s="138"/>
      <c r="N20" s="138">
        <f>SUM(N18:N19)</f>
        <v>811.111</v>
      </c>
      <c r="O20" s="139"/>
    </row>
    <row r="21" ht="15.95" customHeight="1" spans="1:15">
      <c r="A21" s="36" t="s">
        <v>33</v>
      </c>
      <c r="B21" s="18" t="s">
        <v>31</v>
      </c>
      <c r="C21" s="37" t="s">
        <v>34</v>
      </c>
      <c r="D21" s="18"/>
      <c r="E21" s="18"/>
      <c r="F21" s="18"/>
      <c r="G21" s="18"/>
      <c r="H21" s="18"/>
      <c r="I21" s="18"/>
      <c r="J21" s="18" t="s">
        <v>53</v>
      </c>
      <c r="K21" s="18" t="s">
        <v>36</v>
      </c>
      <c r="L21" s="18" t="s">
        <v>37</v>
      </c>
      <c r="M21" s="92" t="s">
        <v>38</v>
      </c>
      <c r="N21" s="92" t="s">
        <v>55</v>
      </c>
      <c r="O21" s="93" t="s">
        <v>40</v>
      </c>
    </row>
    <row r="22" ht="15.95" customHeight="1" spans="1:15">
      <c r="A22" s="60" t="s">
        <v>85</v>
      </c>
      <c r="B22" s="61" t="s">
        <v>86</v>
      </c>
      <c r="C22" s="61"/>
      <c r="D22" s="61"/>
      <c r="E22" s="61"/>
      <c r="F22" s="61"/>
      <c r="G22" s="61"/>
      <c r="H22" s="61"/>
      <c r="I22" s="61"/>
      <c r="J22" s="144"/>
      <c r="K22" s="144"/>
      <c r="L22" s="144"/>
      <c r="M22" s="145"/>
      <c r="N22" s="145"/>
      <c r="O22" s="146"/>
    </row>
    <row r="23" ht="26" customHeight="1" spans="1:15">
      <c r="A23" s="62" t="s">
        <v>87</v>
      </c>
      <c r="B23" s="63" t="s">
        <v>88</v>
      </c>
      <c r="C23" s="64"/>
      <c r="D23" s="65"/>
      <c r="E23" s="65"/>
      <c r="F23" s="65"/>
      <c r="G23" s="65"/>
      <c r="H23" s="65"/>
      <c r="I23" s="147"/>
      <c r="J23" s="148">
        <v>1</v>
      </c>
      <c r="K23" s="148">
        <v>1</v>
      </c>
      <c r="L23" s="149" t="s">
        <v>89</v>
      </c>
      <c r="M23" s="150">
        <v>83.33333</v>
      </c>
      <c r="N23" s="151">
        <f>J23*K23*M23</f>
        <v>83.33333</v>
      </c>
      <c r="O23" s="152" t="s">
        <v>118</v>
      </c>
    </row>
    <row r="24" ht="30" customHeight="1" spans="1:15">
      <c r="A24" s="66" t="s">
        <v>91</v>
      </c>
      <c r="B24" s="67" t="s">
        <v>92</v>
      </c>
      <c r="C24" s="68"/>
      <c r="D24" s="69"/>
      <c r="E24" s="69"/>
      <c r="F24" s="69"/>
      <c r="G24" s="69"/>
      <c r="H24" s="69"/>
      <c r="I24" s="153"/>
      <c r="J24" s="154">
        <v>1</v>
      </c>
      <c r="K24" s="154">
        <v>3</v>
      </c>
      <c r="L24" s="155" t="s">
        <v>89</v>
      </c>
      <c r="M24" s="156">
        <v>33.33333</v>
      </c>
      <c r="N24" s="157">
        <f>J24*K24*M24</f>
        <v>99.99999</v>
      </c>
      <c r="O24" s="158" t="s">
        <v>119</v>
      </c>
    </row>
    <row r="25" ht="15.95" customHeight="1" spans="1:15">
      <c r="A25" s="38" t="s">
        <v>52</v>
      </c>
      <c r="B25" s="39"/>
      <c r="C25" s="39"/>
      <c r="D25" s="39"/>
      <c r="E25" s="39"/>
      <c r="F25" s="39"/>
      <c r="G25" s="39"/>
      <c r="H25" s="39"/>
      <c r="I25" s="39"/>
      <c r="J25" s="110"/>
      <c r="K25" s="110"/>
      <c r="L25" s="110"/>
      <c r="M25" s="111"/>
      <c r="N25" s="111">
        <f>SUM(N23:N24)</f>
        <v>183.33332</v>
      </c>
      <c r="O25" s="112"/>
    </row>
    <row r="26" ht="15.95" customHeight="1" spans="1:15">
      <c r="A26" s="70" t="s">
        <v>94</v>
      </c>
      <c r="B26" s="71"/>
      <c r="C26" s="71"/>
      <c r="D26" s="71"/>
      <c r="E26" s="71"/>
      <c r="F26" s="71"/>
      <c r="G26" s="71"/>
      <c r="H26" s="71"/>
      <c r="I26" s="71"/>
      <c r="J26" s="159"/>
      <c r="K26" s="159"/>
      <c r="L26" s="159"/>
      <c r="M26" s="160"/>
      <c r="N26" s="160">
        <f>SUM(N11,N15,N20,N25)</f>
        <v>2594.44432</v>
      </c>
      <c r="O26" s="162"/>
    </row>
    <row r="27" ht="15.95" customHeight="1" spans="1:15">
      <c r="A27" s="36" t="s">
        <v>33</v>
      </c>
      <c r="B27" s="18" t="s">
        <v>31</v>
      </c>
      <c r="C27" s="37" t="s">
        <v>34</v>
      </c>
      <c r="D27" s="18"/>
      <c r="E27" s="18"/>
      <c r="F27" s="18"/>
      <c r="G27" s="18"/>
      <c r="H27" s="18"/>
      <c r="I27" s="18"/>
      <c r="J27" s="140" t="s">
        <v>35</v>
      </c>
      <c r="K27" s="37"/>
      <c r="L27" s="18" t="s">
        <v>37</v>
      </c>
      <c r="M27" s="92" t="s">
        <v>38</v>
      </c>
      <c r="N27" s="92" t="s">
        <v>55</v>
      </c>
      <c r="O27" s="93" t="s">
        <v>40</v>
      </c>
    </row>
    <row r="28" ht="15.95" customHeight="1" spans="1:15">
      <c r="A28" s="72" t="s">
        <v>95</v>
      </c>
      <c r="B28" s="61" t="s">
        <v>9</v>
      </c>
      <c r="C28" s="61"/>
      <c r="D28" s="61"/>
      <c r="E28" s="61"/>
      <c r="F28" s="61"/>
      <c r="G28" s="61"/>
      <c r="H28" s="61"/>
      <c r="I28" s="61"/>
      <c r="J28" s="144"/>
      <c r="K28" s="144"/>
      <c r="L28" s="144"/>
      <c r="M28" s="145"/>
      <c r="N28" s="145"/>
      <c r="O28" s="146"/>
    </row>
    <row r="29" ht="15.95" customHeight="1" spans="1:15">
      <c r="A29" s="73" t="s">
        <v>96</v>
      </c>
      <c r="B29" s="74" t="s">
        <v>9</v>
      </c>
      <c r="C29" s="75" t="s">
        <v>97</v>
      </c>
      <c r="D29" s="76"/>
      <c r="E29" s="76"/>
      <c r="F29" s="76"/>
      <c r="G29" s="76"/>
      <c r="H29" s="76"/>
      <c r="I29" s="163"/>
      <c r="J29" s="164">
        <f>N26</f>
        <v>2594.44432</v>
      </c>
      <c r="K29" s="165"/>
      <c r="L29" s="166"/>
      <c r="M29" s="167">
        <v>0.08</v>
      </c>
      <c r="N29" s="133">
        <f>J29*M29</f>
        <v>207.5555456</v>
      </c>
      <c r="O29" s="168"/>
    </row>
    <row r="30" ht="15.95" customHeight="1" spans="1:15">
      <c r="A30" s="77" t="s">
        <v>52</v>
      </c>
      <c r="B30" s="78"/>
      <c r="C30" s="78"/>
      <c r="D30" s="78"/>
      <c r="E30" s="78"/>
      <c r="F30" s="78"/>
      <c r="G30" s="78"/>
      <c r="H30" s="78"/>
      <c r="I30" s="78"/>
      <c r="J30" s="169"/>
      <c r="K30" s="169"/>
      <c r="L30" s="169"/>
      <c r="M30" s="170"/>
      <c r="N30" s="170">
        <f>SUM(N29:N29)</f>
        <v>207.5555456</v>
      </c>
      <c r="O30" s="171"/>
    </row>
    <row r="31" ht="15.95" customHeight="1" spans="1:15">
      <c r="A31" s="36" t="s">
        <v>33</v>
      </c>
      <c r="B31" s="18" t="s">
        <v>31</v>
      </c>
      <c r="C31" s="37" t="s">
        <v>34</v>
      </c>
      <c r="D31" s="18"/>
      <c r="E31" s="18"/>
      <c r="F31" s="18"/>
      <c r="G31" s="18"/>
      <c r="H31" s="18"/>
      <c r="I31" s="18"/>
      <c r="J31" s="18" t="s">
        <v>53</v>
      </c>
      <c r="K31" s="18" t="s">
        <v>36</v>
      </c>
      <c r="L31" s="18" t="s">
        <v>37</v>
      </c>
      <c r="M31" s="92" t="s">
        <v>38</v>
      </c>
      <c r="N31" s="92" t="s">
        <v>55</v>
      </c>
      <c r="O31" s="93" t="s">
        <v>40</v>
      </c>
    </row>
    <row r="32" ht="15.95" customHeight="1" spans="1:15">
      <c r="A32" s="72" t="s">
        <v>98</v>
      </c>
      <c r="B32" s="61" t="s">
        <v>99</v>
      </c>
      <c r="C32" s="61"/>
      <c r="D32" s="61"/>
      <c r="E32" s="61"/>
      <c r="F32" s="61"/>
      <c r="G32" s="61"/>
      <c r="H32" s="61"/>
      <c r="I32" s="61"/>
      <c r="J32" s="144"/>
      <c r="K32" s="144"/>
      <c r="L32" s="144"/>
      <c r="M32" s="145"/>
      <c r="N32" s="145"/>
      <c r="O32" s="146"/>
    </row>
    <row r="33" ht="32" customHeight="1" spans="1:15">
      <c r="A33" s="73" t="s">
        <v>100</v>
      </c>
      <c r="B33" s="74" t="s">
        <v>101</v>
      </c>
      <c r="C33" s="75" t="s">
        <v>102</v>
      </c>
      <c r="D33" s="76"/>
      <c r="E33" s="76"/>
      <c r="F33" s="76"/>
      <c r="G33" s="76"/>
      <c r="H33" s="76"/>
      <c r="I33" s="163"/>
      <c r="J33" s="130">
        <v>1</v>
      </c>
      <c r="K33" s="130">
        <v>1</v>
      </c>
      <c r="L33" s="166" t="s">
        <v>89</v>
      </c>
      <c r="M33" s="132">
        <v>250</v>
      </c>
      <c r="N33" s="133">
        <f>J33*K33*M33</f>
        <v>250</v>
      </c>
      <c r="O33" s="172" t="s">
        <v>120</v>
      </c>
    </row>
    <row r="34" ht="15.95" customHeight="1" spans="1:15">
      <c r="A34" s="77" t="s">
        <v>52</v>
      </c>
      <c r="B34" s="78"/>
      <c r="C34" s="78"/>
      <c r="D34" s="78"/>
      <c r="E34" s="78"/>
      <c r="F34" s="78"/>
      <c r="G34" s="78"/>
      <c r="H34" s="78"/>
      <c r="I34" s="78"/>
      <c r="J34" s="169"/>
      <c r="K34" s="169"/>
      <c r="L34" s="169"/>
      <c r="M34" s="170"/>
      <c r="N34" s="170">
        <f>SUM(N33:N33)</f>
        <v>250</v>
      </c>
      <c r="O34" s="171"/>
    </row>
    <row r="35" ht="15.95" customHeight="1" spans="1:15">
      <c r="A35" s="36" t="s">
        <v>33</v>
      </c>
      <c r="B35" s="18" t="s">
        <v>31</v>
      </c>
      <c r="C35" s="140" t="s">
        <v>34</v>
      </c>
      <c r="D35" s="177"/>
      <c r="E35" s="177"/>
      <c r="F35" s="177"/>
      <c r="G35" s="37"/>
      <c r="H35" s="18" t="s">
        <v>104</v>
      </c>
      <c r="I35" s="18" t="s">
        <v>105</v>
      </c>
      <c r="J35" s="140" t="s">
        <v>53</v>
      </c>
      <c r="K35" s="37"/>
      <c r="L35" s="18" t="s">
        <v>37</v>
      </c>
      <c r="M35" s="92" t="s">
        <v>38</v>
      </c>
      <c r="N35" s="92" t="s">
        <v>55</v>
      </c>
      <c r="O35" s="93" t="s">
        <v>40</v>
      </c>
    </row>
    <row r="36" ht="15.95" customHeight="1" spans="1:15">
      <c r="A36" s="60" t="s">
        <v>106</v>
      </c>
      <c r="B36" s="61" t="s">
        <v>11</v>
      </c>
      <c r="C36" s="61"/>
      <c r="D36" s="61"/>
      <c r="E36" s="61"/>
      <c r="F36" s="61"/>
      <c r="G36" s="61"/>
      <c r="H36" s="61"/>
      <c r="I36" s="61"/>
      <c r="J36" s="144"/>
      <c r="K36" s="144"/>
      <c r="L36" s="144"/>
      <c r="M36" s="145"/>
      <c r="N36" s="145"/>
      <c r="O36" s="146"/>
    </row>
    <row r="37" ht="30" customHeight="1" spans="1:15">
      <c r="A37" s="50" t="s">
        <v>107</v>
      </c>
      <c r="B37" s="178" t="s">
        <v>108</v>
      </c>
      <c r="C37" s="179" t="s">
        <v>109</v>
      </c>
      <c r="D37" s="179"/>
      <c r="E37" s="179"/>
      <c r="F37" s="179"/>
      <c r="G37" s="179"/>
      <c r="H37" s="53"/>
      <c r="I37" s="53"/>
      <c r="J37" s="135">
        <v>1</v>
      </c>
      <c r="K37" s="135"/>
      <c r="L37" s="99" t="s">
        <v>110</v>
      </c>
      <c r="M37" s="100">
        <v>3420</v>
      </c>
      <c r="N37" s="101">
        <f>J37*M37</f>
        <v>3420</v>
      </c>
      <c r="O37" s="136" t="s">
        <v>111</v>
      </c>
    </row>
    <row r="38" ht="15.95" customHeight="1" spans="1:15">
      <c r="A38" s="180"/>
      <c r="B38" s="181" t="s">
        <v>9</v>
      </c>
      <c r="C38" s="182" t="s">
        <v>112</v>
      </c>
      <c r="D38" s="182"/>
      <c r="E38" s="182"/>
      <c r="F38" s="182"/>
      <c r="G38" s="182"/>
      <c r="H38" s="182"/>
      <c r="I38" s="182"/>
      <c r="J38" s="182"/>
      <c r="K38" s="182"/>
      <c r="L38" s="183"/>
      <c r="M38" s="184">
        <v>0.03</v>
      </c>
      <c r="N38" s="185">
        <f>N37*M38</f>
        <v>102.6</v>
      </c>
      <c r="O38" s="186"/>
    </row>
    <row r="39" ht="15.95" customHeight="1" spans="1:15">
      <c r="A39" s="77" t="s">
        <v>52</v>
      </c>
      <c r="B39" s="78"/>
      <c r="C39" s="78"/>
      <c r="D39" s="78"/>
      <c r="E39" s="78"/>
      <c r="F39" s="78"/>
      <c r="G39" s="78"/>
      <c r="H39" s="78"/>
      <c r="I39" s="78"/>
      <c r="J39" s="169"/>
      <c r="K39" s="169"/>
      <c r="L39" s="169"/>
      <c r="M39" s="170"/>
      <c r="N39" s="170">
        <f>SUM(N37:N38)</f>
        <v>3522.6</v>
      </c>
      <c r="O39" s="171"/>
    </row>
    <row r="40" ht="15.95" customHeight="1" spans="1:15">
      <c r="A40" s="36" t="s">
        <v>33</v>
      </c>
      <c r="B40" s="18" t="s">
        <v>31</v>
      </c>
      <c r="C40" s="37" t="s">
        <v>34</v>
      </c>
      <c r="D40" s="18"/>
      <c r="E40" s="18"/>
      <c r="F40" s="18"/>
      <c r="G40" s="18"/>
      <c r="H40" s="18"/>
      <c r="I40" s="18"/>
      <c r="J40" s="140" t="s">
        <v>35</v>
      </c>
      <c r="K40" s="37"/>
      <c r="L40" s="18" t="s">
        <v>37</v>
      </c>
      <c r="M40" s="92" t="s">
        <v>38</v>
      </c>
      <c r="N40" s="92" t="s">
        <v>55</v>
      </c>
      <c r="O40" s="93" t="s">
        <v>40</v>
      </c>
    </row>
    <row r="41" ht="15.95" customHeight="1" spans="1:15">
      <c r="A41" s="72" t="s">
        <v>113</v>
      </c>
      <c r="B41" s="61" t="s">
        <v>12</v>
      </c>
      <c r="C41" s="61"/>
      <c r="D41" s="61"/>
      <c r="E41" s="61"/>
      <c r="F41" s="61"/>
      <c r="G41" s="61"/>
      <c r="H41" s="61"/>
      <c r="I41" s="61"/>
      <c r="J41" s="144"/>
      <c r="K41" s="144"/>
      <c r="L41" s="144"/>
      <c r="M41" s="145"/>
      <c r="N41" s="145"/>
      <c r="O41" s="146"/>
    </row>
    <row r="42" ht="15.95" customHeight="1" spans="1:15">
      <c r="A42" s="73" t="s">
        <v>114</v>
      </c>
      <c r="B42" s="74" t="s">
        <v>12</v>
      </c>
      <c r="C42" s="79"/>
      <c r="D42" s="80"/>
      <c r="E42" s="80"/>
      <c r="F42" s="80"/>
      <c r="G42" s="80"/>
      <c r="H42" s="80"/>
      <c r="I42" s="173"/>
      <c r="J42" s="164">
        <f>SUM(N26,N30,N34,N39)</f>
        <v>6574.5998656</v>
      </c>
      <c r="K42" s="165"/>
      <c r="L42" s="166"/>
      <c r="M42" s="167">
        <v>0.06</v>
      </c>
      <c r="N42" s="133">
        <f>J42*M42</f>
        <v>394.475991936</v>
      </c>
      <c r="O42" s="168"/>
    </row>
    <row r="43" ht="15.95" customHeight="1" spans="1:15">
      <c r="A43" s="70" t="s">
        <v>52</v>
      </c>
      <c r="B43" s="71"/>
      <c r="C43" s="71"/>
      <c r="D43" s="71"/>
      <c r="E43" s="71"/>
      <c r="F43" s="71"/>
      <c r="G43" s="71"/>
      <c r="H43" s="71"/>
      <c r="I43" s="71"/>
      <c r="J43" s="159"/>
      <c r="K43" s="159"/>
      <c r="L43" s="159"/>
      <c r="M43" s="160"/>
      <c r="N43" s="160">
        <f>SUM(N42,J42)</f>
        <v>6969.075857536</v>
      </c>
      <c r="O43" s="162"/>
    </row>
    <row r="44" ht="15.95" customHeight="1" spans="1:15">
      <c r="A44" s="34"/>
      <c r="B44" s="35" t="s">
        <v>115</v>
      </c>
      <c r="C44" s="35"/>
      <c r="D44" s="35"/>
      <c r="E44" s="35"/>
      <c r="F44" s="35"/>
      <c r="G44" s="35"/>
      <c r="H44" s="35"/>
      <c r="I44" s="35"/>
      <c r="J44" s="107"/>
      <c r="K44" s="107"/>
      <c r="L44" s="107"/>
      <c r="M44" s="108"/>
      <c r="N44" s="108"/>
      <c r="O44" s="109"/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</sheetData>
  <mergeCells count="45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12:I12"/>
    <mergeCell ref="C14:I14"/>
    <mergeCell ref="C16:I16"/>
    <mergeCell ref="J16:K16"/>
    <mergeCell ref="C18:I18"/>
    <mergeCell ref="J18:K18"/>
    <mergeCell ref="C19:I19"/>
    <mergeCell ref="J19:K19"/>
    <mergeCell ref="C21:I21"/>
    <mergeCell ref="C23:I23"/>
    <mergeCell ref="C24:I24"/>
    <mergeCell ref="C27:I27"/>
    <mergeCell ref="J27:K27"/>
    <mergeCell ref="C29:I29"/>
    <mergeCell ref="J29:K29"/>
    <mergeCell ref="C31:I31"/>
    <mergeCell ref="C33:I33"/>
    <mergeCell ref="C35:G35"/>
    <mergeCell ref="J35:K35"/>
    <mergeCell ref="C37:G37"/>
    <mergeCell ref="J37:K37"/>
    <mergeCell ref="C38:L38"/>
    <mergeCell ref="C40:I40"/>
    <mergeCell ref="J40:K40"/>
    <mergeCell ref="C42:I42"/>
    <mergeCell ref="J42:K42"/>
  </mergeCells>
  <dataValidations count="1">
    <dataValidation type="list" allowBlank="1" showInputMessage="1" showErrorMessage="1" sqref="D10 F10 H37 I37">
      <formula1>#REF!</formula1>
    </dataValidation>
  </dataValidations>
  <printOptions horizontalCentered="1"/>
  <pageMargins left="0.511811023622047" right="0.511811023622047" top="0.748031496062992" bottom="0.551181102362205" header="0.31496062992126" footer="0.31496062992126"/>
  <pageSetup paperSize="9" scale="75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117"/>
  <sheetViews>
    <sheetView showGridLines="0" workbookViewId="0">
      <pane ySplit="8" topLeftCell="A33" activePane="bottomLeft" state="frozen"/>
      <selection/>
      <selection pane="bottomLeft" activeCell="O31" sqref="O31"/>
    </sheetView>
  </sheetViews>
  <sheetFormatPr defaultColWidth="9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9" width="4.28333333333333" style="4" customWidth="1"/>
    <col min="10" max="11" width="5.28333333333333" style="5" customWidth="1"/>
    <col min="12" max="12" width="5.70833333333333" style="5" customWidth="1"/>
    <col min="13" max="13" width="8.5" style="6" customWidth="1"/>
    <col min="14" max="14" width="10.7083333333333" style="6" customWidth="1"/>
    <col min="15" max="15" width="27.2833333333333" style="4" customWidth="1"/>
    <col min="16" max="16384" width="9.14166666666667" style="4"/>
  </cols>
  <sheetData>
    <row r="1" s="1" customFormat="1" ht="42.75" customHeight="1" spans="1:15">
      <c r="A1" s="7" t="s">
        <v>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1"/>
      <c r="N1" s="81"/>
      <c r="O1" s="7"/>
    </row>
    <row r="2" s="2" customFormat="1" ht="15" customHeight="1" spans="1:15">
      <c r="A2" s="8" t="s">
        <v>15</v>
      </c>
      <c r="B2" s="8"/>
      <c r="C2" s="9" t="s">
        <v>16</v>
      </c>
      <c r="D2" s="9"/>
      <c r="E2" s="9"/>
      <c r="F2" s="10" t="s">
        <v>17</v>
      </c>
      <c r="G2" s="11"/>
      <c r="H2" s="11"/>
      <c r="I2" s="82" t="s">
        <v>18</v>
      </c>
      <c r="J2" s="82"/>
      <c r="K2" s="83"/>
      <c r="L2" s="84" t="s">
        <v>19</v>
      </c>
      <c r="M2" s="85"/>
      <c r="N2" s="86" t="s">
        <v>20</v>
      </c>
      <c r="O2" s="87"/>
    </row>
    <row r="3" s="2" customFormat="1" ht="24" customHeight="1" spans="1:15">
      <c r="A3" s="8" t="s">
        <v>21</v>
      </c>
      <c r="B3" s="8"/>
      <c r="C3" s="9"/>
      <c r="D3" s="9"/>
      <c r="E3" s="9"/>
      <c r="F3" s="10" t="s">
        <v>22</v>
      </c>
      <c r="G3" s="11"/>
      <c r="H3" s="11"/>
      <c r="I3" s="88" t="s">
        <v>23</v>
      </c>
      <c r="J3" s="88"/>
      <c r="K3" s="83"/>
      <c r="L3" s="84" t="s">
        <v>24</v>
      </c>
      <c r="M3" s="85"/>
      <c r="N3" s="86" t="s">
        <v>25</v>
      </c>
      <c r="O3" s="87"/>
    </row>
    <row r="4" s="2" customFormat="1" ht="15" customHeight="1" spans="1:15">
      <c r="A4" s="8" t="s">
        <v>26</v>
      </c>
      <c r="B4" s="8"/>
      <c r="C4" s="9" t="s">
        <v>27</v>
      </c>
      <c r="D4" s="9"/>
      <c r="E4" s="9"/>
      <c r="F4" s="12"/>
      <c r="G4" s="11"/>
      <c r="H4" s="13"/>
      <c r="I4" s="13"/>
      <c r="J4" s="13"/>
      <c r="K4" s="13"/>
      <c r="L4" s="84" t="s">
        <v>28</v>
      </c>
      <c r="M4" s="85"/>
      <c r="N4" s="86">
        <v>43601</v>
      </c>
      <c r="O4" s="87"/>
    </row>
    <row r="5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M5" s="89"/>
      <c r="N5" s="89"/>
      <c r="O5" s="14"/>
    </row>
    <row r="6" ht="48" customHeight="1" spans="1:15">
      <c r="A6" s="15" t="s">
        <v>29</v>
      </c>
      <c r="B6" s="16" t="s">
        <v>30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90"/>
      <c r="N6" s="90"/>
      <c r="O6" s="91"/>
    </row>
    <row r="7" ht="15.95" customHeight="1" spans="1:15">
      <c r="A7" s="17" t="s">
        <v>31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92" t="s">
        <v>32</v>
      </c>
      <c r="N7" s="92"/>
      <c r="O7" s="93"/>
    </row>
    <row r="8" ht="15.95" customHeight="1" spans="1:15">
      <c r="A8" s="19" t="s">
        <v>33</v>
      </c>
      <c r="B8" s="20" t="s">
        <v>31</v>
      </c>
      <c r="C8" s="21" t="s">
        <v>34</v>
      </c>
      <c r="D8" s="20"/>
      <c r="E8" s="20"/>
      <c r="F8" s="20"/>
      <c r="G8" s="20"/>
      <c r="H8" s="20"/>
      <c r="I8" s="20"/>
      <c r="J8" s="20" t="s">
        <v>35</v>
      </c>
      <c r="K8" s="20" t="s">
        <v>36</v>
      </c>
      <c r="L8" s="20" t="s">
        <v>37</v>
      </c>
      <c r="M8" s="94" t="s">
        <v>38</v>
      </c>
      <c r="N8" s="94" t="s">
        <v>39</v>
      </c>
      <c r="O8" s="95" t="s">
        <v>40</v>
      </c>
    </row>
    <row r="9" s="3" customFormat="1" ht="15.95" customHeight="1" spans="1:15">
      <c r="A9" s="22" t="s">
        <v>41</v>
      </c>
      <c r="B9" s="23" t="s">
        <v>42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96"/>
      <c r="N9" s="96"/>
      <c r="O9" s="97"/>
    </row>
    <row r="10" ht="51" customHeight="1" spans="1:15">
      <c r="A10" s="26" t="s">
        <v>43</v>
      </c>
      <c r="B10" s="27" t="s">
        <v>44</v>
      </c>
      <c r="C10" s="28" t="s">
        <v>45</v>
      </c>
      <c r="D10" s="29"/>
      <c r="E10" s="28" t="s">
        <v>46</v>
      </c>
      <c r="F10" s="29"/>
      <c r="G10" s="28" t="s">
        <v>47</v>
      </c>
      <c r="H10" s="29">
        <v>2</v>
      </c>
      <c r="I10" s="28" t="s">
        <v>48</v>
      </c>
      <c r="J10" s="98">
        <v>6</v>
      </c>
      <c r="K10" s="28">
        <f>H10</f>
        <v>2</v>
      </c>
      <c r="L10" s="99" t="s">
        <v>49</v>
      </c>
      <c r="M10" s="100">
        <v>520</v>
      </c>
      <c r="N10" s="101">
        <f>J10*K10*M10</f>
        <v>6240</v>
      </c>
      <c r="O10" s="102" t="s">
        <v>50</v>
      </c>
    </row>
    <row r="11" ht="39" customHeight="1" spans="1:15">
      <c r="A11" s="30"/>
      <c r="B11" s="31"/>
      <c r="C11" s="32" t="s">
        <v>51</v>
      </c>
      <c r="D11" s="33"/>
      <c r="E11" s="32" t="s">
        <v>46</v>
      </c>
      <c r="F11" s="33"/>
      <c r="G11" s="32" t="s">
        <v>47</v>
      </c>
      <c r="H11" s="33">
        <v>2</v>
      </c>
      <c r="I11" s="32" t="s">
        <v>48</v>
      </c>
      <c r="J11" s="103">
        <v>3</v>
      </c>
      <c r="K11" s="32">
        <f>H11</f>
        <v>2</v>
      </c>
      <c r="L11" s="104" t="s">
        <v>49</v>
      </c>
      <c r="M11" s="105">
        <v>520</v>
      </c>
      <c r="N11" s="101">
        <f>J11*K11*M11</f>
        <v>3120</v>
      </c>
      <c r="O11" s="106" t="s">
        <v>50</v>
      </c>
    </row>
    <row r="12" ht="15.95" customHeight="1" spans="1:15">
      <c r="A12" s="34" t="s">
        <v>52</v>
      </c>
      <c r="B12" s="35"/>
      <c r="C12" s="35"/>
      <c r="D12" s="35"/>
      <c r="E12" s="35"/>
      <c r="F12" s="35"/>
      <c r="G12" s="35"/>
      <c r="H12" s="35"/>
      <c r="I12" s="35"/>
      <c r="J12" s="107"/>
      <c r="K12" s="107"/>
      <c r="L12" s="107"/>
      <c r="M12" s="108"/>
      <c r="N12" s="108">
        <f>SUM(N10:N11)</f>
        <v>9360</v>
      </c>
      <c r="O12" s="109"/>
    </row>
    <row r="13" ht="15.95" customHeight="1" spans="1:15">
      <c r="A13" s="36" t="s">
        <v>33</v>
      </c>
      <c r="B13" s="18" t="s">
        <v>31</v>
      </c>
      <c r="C13" s="37" t="s">
        <v>34</v>
      </c>
      <c r="D13" s="18"/>
      <c r="E13" s="18"/>
      <c r="F13" s="18"/>
      <c r="G13" s="18"/>
      <c r="H13" s="18"/>
      <c r="I13" s="18"/>
      <c r="J13" s="18" t="s">
        <v>53</v>
      </c>
      <c r="K13" s="18" t="s">
        <v>54</v>
      </c>
      <c r="L13" s="18" t="s">
        <v>37</v>
      </c>
      <c r="M13" s="92" t="s">
        <v>38</v>
      </c>
      <c r="N13" s="92" t="s">
        <v>55</v>
      </c>
      <c r="O13" s="93" t="s">
        <v>40</v>
      </c>
    </row>
    <row r="14" ht="15.95" customHeight="1" spans="1:15">
      <c r="A14" s="38" t="s">
        <v>56</v>
      </c>
      <c r="B14" s="39" t="s">
        <v>6</v>
      </c>
      <c r="C14" s="39"/>
      <c r="D14" s="39"/>
      <c r="E14" s="39"/>
      <c r="F14" s="39"/>
      <c r="G14" s="39"/>
      <c r="H14" s="39"/>
      <c r="I14" s="39"/>
      <c r="J14" s="110"/>
      <c r="K14" s="110"/>
      <c r="L14" s="110"/>
      <c r="M14" s="111"/>
      <c r="N14" s="111"/>
      <c r="O14" s="112"/>
    </row>
    <row r="15" ht="15.95" customHeight="1" spans="1:15">
      <c r="A15" s="40" t="s">
        <v>57</v>
      </c>
      <c r="B15" s="41" t="s">
        <v>58</v>
      </c>
      <c r="C15" s="42" t="s">
        <v>59</v>
      </c>
      <c r="D15" s="43"/>
      <c r="E15" s="43"/>
      <c r="F15" s="43"/>
      <c r="G15" s="43"/>
      <c r="H15" s="43"/>
      <c r="I15" s="113"/>
      <c r="J15" s="114">
        <v>1</v>
      </c>
      <c r="K15" s="115">
        <v>1</v>
      </c>
      <c r="L15" s="116" t="s">
        <v>60</v>
      </c>
      <c r="M15" s="117">
        <v>300</v>
      </c>
      <c r="N15" s="118">
        <f t="shared" ref="N15:N21" si="0">J15*K15*M15</f>
        <v>300</v>
      </c>
      <c r="O15" s="119" t="s">
        <v>61</v>
      </c>
    </row>
    <row r="16" ht="15.95" customHeight="1" spans="1:15">
      <c r="A16" s="44"/>
      <c r="B16" s="45"/>
      <c r="C16" s="46" t="s">
        <v>62</v>
      </c>
      <c r="D16" s="47"/>
      <c r="E16" s="47"/>
      <c r="F16" s="47"/>
      <c r="G16" s="47"/>
      <c r="H16" s="47"/>
      <c r="I16" s="120"/>
      <c r="J16" s="121">
        <v>5</v>
      </c>
      <c r="K16" s="121">
        <v>1</v>
      </c>
      <c r="L16" s="122" t="s">
        <v>60</v>
      </c>
      <c r="M16" s="105">
        <v>280</v>
      </c>
      <c r="N16" s="123">
        <f t="shared" si="0"/>
        <v>1400</v>
      </c>
      <c r="O16" s="124" t="s">
        <v>61</v>
      </c>
    </row>
    <row r="17" ht="15.95" customHeight="1" spans="1:15">
      <c r="A17" s="44"/>
      <c r="B17" s="45"/>
      <c r="C17" s="46" t="s">
        <v>62</v>
      </c>
      <c r="D17" s="47"/>
      <c r="E17" s="47"/>
      <c r="F17" s="47"/>
      <c r="G17" s="47"/>
      <c r="H17" s="47"/>
      <c r="I17" s="120"/>
      <c r="J17" s="125">
        <v>3</v>
      </c>
      <c r="K17" s="125">
        <v>1</v>
      </c>
      <c r="L17" s="126" t="s">
        <v>60</v>
      </c>
      <c r="M17" s="127">
        <v>240</v>
      </c>
      <c r="N17" s="128">
        <f t="shared" si="0"/>
        <v>720</v>
      </c>
      <c r="O17" s="129" t="s">
        <v>64</v>
      </c>
    </row>
    <row r="18" ht="15.95" customHeight="1" spans="1:15">
      <c r="A18" s="44"/>
      <c r="B18" s="45"/>
      <c r="C18" s="46" t="s">
        <v>62</v>
      </c>
      <c r="D18" s="47"/>
      <c r="E18" s="47"/>
      <c r="F18" s="47"/>
      <c r="G18" s="47"/>
      <c r="H18" s="47"/>
      <c r="I18" s="120"/>
      <c r="J18" s="130">
        <v>6</v>
      </c>
      <c r="K18" s="130">
        <v>1</v>
      </c>
      <c r="L18" s="131" t="s">
        <v>60</v>
      </c>
      <c r="M18" s="132">
        <v>280</v>
      </c>
      <c r="N18" s="133">
        <f t="shared" si="0"/>
        <v>1680</v>
      </c>
      <c r="O18" s="134" t="s">
        <v>65</v>
      </c>
    </row>
    <row r="19" s="4" customFormat="1" ht="15.95" customHeight="1" spans="1:15">
      <c r="A19" s="44"/>
      <c r="B19" s="45"/>
      <c r="C19" s="46" t="s">
        <v>62</v>
      </c>
      <c r="D19" s="47"/>
      <c r="E19" s="47"/>
      <c r="F19" s="47"/>
      <c r="G19" s="47"/>
      <c r="H19" s="47"/>
      <c r="I19" s="120"/>
      <c r="J19" s="130">
        <v>3</v>
      </c>
      <c r="K19" s="130">
        <v>1</v>
      </c>
      <c r="L19" s="131" t="s">
        <v>60</v>
      </c>
      <c r="M19" s="132">
        <v>240</v>
      </c>
      <c r="N19" s="133">
        <f t="shared" si="0"/>
        <v>720</v>
      </c>
      <c r="O19" s="134" t="s">
        <v>66</v>
      </c>
    </row>
    <row r="20" ht="15.95" customHeight="1" spans="1:15">
      <c r="A20" s="48"/>
      <c r="B20" s="49"/>
      <c r="C20" s="46" t="s">
        <v>62</v>
      </c>
      <c r="D20" s="47"/>
      <c r="E20" s="47"/>
      <c r="F20" s="47"/>
      <c r="G20" s="47"/>
      <c r="H20" s="47"/>
      <c r="I20" s="120"/>
      <c r="J20" s="130">
        <v>1</v>
      </c>
      <c r="K20" s="130">
        <v>1</v>
      </c>
      <c r="L20" s="131" t="s">
        <v>60</v>
      </c>
      <c r="M20" s="132">
        <v>936.8</v>
      </c>
      <c r="N20" s="133">
        <f t="shared" si="0"/>
        <v>936.8</v>
      </c>
      <c r="O20" s="134" t="s">
        <v>67</v>
      </c>
    </row>
    <row r="21" ht="29" customHeight="1" spans="1:15">
      <c r="A21" s="50" t="s">
        <v>68</v>
      </c>
      <c r="B21" s="51" t="s">
        <v>69</v>
      </c>
      <c r="C21" s="52" t="s">
        <v>70</v>
      </c>
      <c r="D21" s="52"/>
      <c r="E21" s="52"/>
      <c r="F21" s="52"/>
      <c r="G21" s="52"/>
      <c r="H21" s="53"/>
      <c r="I21" s="28" t="s">
        <v>71</v>
      </c>
      <c r="J21" s="135">
        <v>1</v>
      </c>
      <c r="K21" s="135">
        <v>1</v>
      </c>
      <c r="L21" s="116" t="s">
        <v>72</v>
      </c>
      <c r="M21" s="100">
        <v>5374</v>
      </c>
      <c r="N21" s="101">
        <f t="shared" si="0"/>
        <v>5374</v>
      </c>
      <c r="O21" s="136" t="s">
        <v>73</v>
      </c>
    </row>
    <row r="22" ht="15.95" customHeight="1" spans="1:15">
      <c r="A22" s="54" t="s">
        <v>52</v>
      </c>
      <c r="B22" s="55"/>
      <c r="C22" s="55"/>
      <c r="D22" s="55"/>
      <c r="E22" s="55"/>
      <c r="F22" s="55"/>
      <c r="G22" s="55"/>
      <c r="H22" s="55"/>
      <c r="I22" s="55"/>
      <c r="J22" s="137"/>
      <c r="K22" s="137"/>
      <c r="L22" s="137"/>
      <c r="M22" s="138"/>
      <c r="N22" s="108">
        <f>SUM(N15:N21)</f>
        <v>11130.8</v>
      </c>
      <c r="O22" s="139"/>
    </row>
    <row r="23" ht="15.95" customHeight="1" spans="1:15">
      <c r="A23" s="36" t="s">
        <v>33</v>
      </c>
      <c r="B23" s="18" t="s">
        <v>31</v>
      </c>
      <c r="C23" s="37" t="s">
        <v>34</v>
      </c>
      <c r="D23" s="18"/>
      <c r="E23" s="18"/>
      <c r="F23" s="18"/>
      <c r="G23" s="18"/>
      <c r="H23" s="18"/>
      <c r="I23" s="18"/>
      <c r="J23" s="140" t="s">
        <v>35</v>
      </c>
      <c r="K23" s="37"/>
      <c r="L23" s="18" t="s">
        <v>37</v>
      </c>
      <c r="M23" s="92" t="s">
        <v>38</v>
      </c>
      <c r="N23" s="92" t="s">
        <v>55</v>
      </c>
      <c r="O23" s="93" t="s">
        <v>40</v>
      </c>
    </row>
    <row r="24" ht="15.95" customHeight="1" spans="1:15">
      <c r="A24" s="38" t="s">
        <v>74</v>
      </c>
      <c r="B24" s="39" t="s">
        <v>75</v>
      </c>
      <c r="C24" s="39"/>
      <c r="D24" s="39"/>
      <c r="E24" s="39"/>
      <c r="F24" s="39"/>
      <c r="G24" s="39"/>
      <c r="H24" s="39"/>
      <c r="I24" s="39"/>
      <c r="J24" s="110"/>
      <c r="K24" s="110"/>
      <c r="L24" s="110"/>
      <c r="M24" s="111"/>
      <c r="N24" s="111"/>
      <c r="O24" s="112"/>
    </row>
    <row r="25" ht="15.95" customHeight="1" spans="1:15">
      <c r="A25" s="56" t="s">
        <v>76</v>
      </c>
      <c r="B25" s="57" t="s">
        <v>77</v>
      </c>
      <c r="C25" s="58" t="s">
        <v>78</v>
      </c>
      <c r="D25" s="59"/>
      <c r="E25" s="59"/>
      <c r="F25" s="59"/>
      <c r="G25" s="59"/>
      <c r="H25" s="59"/>
      <c r="I25" s="141"/>
      <c r="J25" s="142">
        <v>11</v>
      </c>
      <c r="K25" s="143"/>
      <c r="L25" s="122" t="s">
        <v>79</v>
      </c>
      <c r="M25" s="105">
        <v>800</v>
      </c>
      <c r="N25" s="123">
        <f>J25*M25</f>
        <v>8800</v>
      </c>
      <c r="O25" s="124" t="s">
        <v>80</v>
      </c>
    </row>
    <row r="26" ht="15.95" customHeight="1" spans="1:15">
      <c r="A26" s="56" t="s">
        <v>81</v>
      </c>
      <c r="B26" s="57" t="s">
        <v>82</v>
      </c>
      <c r="C26" s="58"/>
      <c r="D26" s="59"/>
      <c r="E26" s="59"/>
      <c r="F26" s="59"/>
      <c r="G26" s="59"/>
      <c r="H26" s="59"/>
      <c r="I26" s="141"/>
      <c r="J26" s="142">
        <v>12</v>
      </c>
      <c r="K26" s="143"/>
      <c r="L26" s="122" t="s">
        <v>83</v>
      </c>
      <c r="M26" s="105">
        <v>11.111</v>
      </c>
      <c r="N26" s="123">
        <f>J26*M26</f>
        <v>133.332</v>
      </c>
      <c r="O26" s="124" t="s">
        <v>117</v>
      </c>
    </row>
    <row r="27" ht="15.95" customHeight="1" spans="1:15">
      <c r="A27" s="54" t="s">
        <v>52</v>
      </c>
      <c r="B27" s="55"/>
      <c r="C27" s="55"/>
      <c r="D27" s="55"/>
      <c r="E27" s="55"/>
      <c r="F27" s="55"/>
      <c r="G27" s="55"/>
      <c r="H27" s="55"/>
      <c r="I27" s="55"/>
      <c r="J27" s="137"/>
      <c r="K27" s="137"/>
      <c r="L27" s="137"/>
      <c r="M27" s="138"/>
      <c r="N27" s="108">
        <f>SUM(N25:N26)</f>
        <v>8933.332</v>
      </c>
      <c r="O27" s="139"/>
    </row>
    <row r="28" ht="15.95" customHeight="1" spans="1:15">
      <c r="A28" s="36" t="s">
        <v>33</v>
      </c>
      <c r="B28" s="18" t="s">
        <v>31</v>
      </c>
      <c r="C28" s="37" t="s">
        <v>34</v>
      </c>
      <c r="D28" s="18"/>
      <c r="E28" s="18"/>
      <c r="F28" s="18"/>
      <c r="G28" s="18"/>
      <c r="H28" s="18"/>
      <c r="I28" s="18"/>
      <c r="J28" s="18" t="s">
        <v>53</v>
      </c>
      <c r="K28" s="18" t="s">
        <v>36</v>
      </c>
      <c r="L28" s="18" t="s">
        <v>37</v>
      </c>
      <c r="M28" s="92" t="s">
        <v>38</v>
      </c>
      <c r="N28" s="92" t="s">
        <v>55</v>
      </c>
      <c r="O28" s="93" t="s">
        <v>40</v>
      </c>
    </row>
    <row r="29" ht="15.95" customHeight="1" spans="1:15">
      <c r="A29" s="60" t="s">
        <v>85</v>
      </c>
      <c r="B29" s="61" t="s">
        <v>86</v>
      </c>
      <c r="C29" s="61"/>
      <c r="D29" s="61"/>
      <c r="E29" s="61"/>
      <c r="F29" s="61"/>
      <c r="G29" s="61"/>
      <c r="H29" s="61"/>
      <c r="I29" s="61"/>
      <c r="J29" s="144"/>
      <c r="K29" s="144"/>
      <c r="L29" s="144"/>
      <c r="M29" s="145"/>
      <c r="N29" s="145"/>
      <c r="O29" s="146"/>
    </row>
    <row r="30" ht="26" customHeight="1" spans="1:15">
      <c r="A30" s="62" t="s">
        <v>87</v>
      </c>
      <c r="B30" s="63" t="s">
        <v>88</v>
      </c>
      <c r="C30" s="64"/>
      <c r="D30" s="65"/>
      <c r="E30" s="65"/>
      <c r="F30" s="65"/>
      <c r="G30" s="65"/>
      <c r="H30" s="65"/>
      <c r="I30" s="147"/>
      <c r="J30" s="148">
        <v>12</v>
      </c>
      <c r="K30" s="148">
        <v>1</v>
      </c>
      <c r="L30" s="149" t="s">
        <v>89</v>
      </c>
      <c r="M30" s="150">
        <v>83.33333</v>
      </c>
      <c r="N30" s="151">
        <f>J30*K30*M30</f>
        <v>999.99996</v>
      </c>
      <c r="O30" s="152" t="s">
        <v>118</v>
      </c>
    </row>
    <row r="31" ht="35" customHeight="1" spans="1:15">
      <c r="A31" s="66" t="s">
        <v>91</v>
      </c>
      <c r="B31" s="67" t="s">
        <v>92</v>
      </c>
      <c r="C31" s="68"/>
      <c r="D31" s="69"/>
      <c r="E31" s="69"/>
      <c r="F31" s="69"/>
      <c r="G31" s="69"/>
      <c r="H31" s="69"/>
      <c r="I31" s="153"/>
      <c r="J31" s="154">
        <v>12</v>
      </c>
      <c r="K31" s="154">
        <v>3</v>
      </c>
      <c r="L31" s="155" t="s">
        <v>89</v>
      </c>
      <c r="M31" s="156">
        <v>33.33333</v>
      </c>
      <c r="N31" s="157">
        <f>J31*K31*M31</f>
        <v>1199.99988</v>
      </c>
      <c r="O31" s="158" t="s">
        <v>119</v>
      </c>
    </row>
    <row r="32" ht="15.95" customHeight="1" spans="1:15">
      <c r="A32" s="38" t="s">
        <v>52</v>
      </c>
      <c r="B32" s="39"/>
      <c r="C32" s="39"/>
      <c r="D32" s="39"/>
      <c r="E32" s="39"/>
      <c r="F32" s="39"/>
      <c r="G32" s="39"/>
      <c r="H32" s="39"/>
      <c r="I32" s="39"/>
      <c r="J32" s="110"/>
      <c r="K32" s="110"/>
      <c r="L32" s="110"/>
      <c r="M32" s="111"/>
      <c r="N32" s="108">
        <f>SUM(N30:N31)</f>
        <v>2199.99984</v>
      </c>
      <c r="O32" s="112"/>
    </row>
    <row r="33" ht="15.95" customHeight="1" spans="1:15">
      <c r="A33" s="70" t="s">
        <v>94</v>
      </c>
      <c r="B33" s="71"/>
      <c r="C33" s="71"/>
      <c r="D33" s="71"/>
      <c r="E33" s="71"/>
      <c r="F33" s="71"/>
      <c r="G33" s="71"/>
      <c r="H33" s="71"/>
      <c r="I33" s="71"/>
      <c r="J33" s="159"/>
      <c r="K33" s="159"/>
      <c r="L33" s="159"/>
      <c r="M33" s="160"/>
      <c r="N33" s="161">
        <f>SUM(N12,N22,N27,N32)</f>
        <v>31624.13184</v>
      </c>
      <c r="O33" s="162"/>
    </row>
    <row r="34" ht="15.95" customHeight="1" spans="1:15">
      <c r="A34" s="36" t="s">
        <v>33</v>
      </c>
      <c r="B34" s="18" t="s">
        <v>31</v>
      </c>
      <c r="C34" s="37" t="s">
        <v>34</v>
      </c>
      <c r="D34" s="18"/>
      <c r="E34" s="18"/>
      <c r="F34" s="18"/>
      <c r="G34" s="18"/>
      <c r="H34" s="18"/>
      <c r="I34" s="18"/>
      <c r="J34" s="140" t="s">
        <v>35</v>
      </c>
      <c r="K34" s="37"/>
      <c r="L34" s="18" t="s">
        <v>37</v>
      </c>
      <c r="M34" s="92" t="s">
        <v>38</v>
      </c>
      <c r="N34" s="92" t="s">
        <v>55</v>
      </c>
      <c r="O34" s="93" t="s">
        <v>40</v>
      </c>
    </row>
    <row r="35" ht="15.95" customHeight="1" spans="1:15">
      <c r="A35" s="72" t="s">
        <v>95</v>
      </c>
      <c r="B35" s="61" t="s">
        <v>9</v>
      </c>
      <c r="C35" s="61"/>
      <c r="D35" s="61"/>
      <c r="E35" s="61"/>
      <c r="F35" s="61"/>
      <c r="G35" s="61"/>
      <c r="H35" s="61"/>
      <c r="I35" s="61"/>
      <c r="J35" s="144"/>
      <c r="K35" s="144"/>
      <c r="L35" s="144"/>
      <c r="M35" s="145"/>
      <c r="N35" s="145"/>
      <c r="O35" s="146"/>
    </row>
    <row r="36" ht="15.95" customHeight="1" spans="1:15">
      <c r="A36" s="73" t="s">
        <v>96</v>
      </c>
      <c r="B36" s="74" t="s">
        <v>9</v>
      </c>
      <c r="C36" s="75" t="s">
        <v>97</v>
      </c>
      <c r="D36" s="76"/>
      <c r="E36" s="76"/>
      <c r="F36" s="76"/>
      <c r="G36" s="76"/>
      <c r="H36" s="76"/>
      <c r="I36" s="163"/>
      <c r="J36" s="164">
        <f>N33</f>
        <v>31624.13184</v>
      </c>
      <c r="K36" s="165"/>
      <c r="L36" s="166"/>
      <c r="M36" s="167">
        <v>0.08</v>
      </c>
      <c r="N36" s="108">
        <f>J36*M36</f>
        <v>2529.9305472</v>
      </c>
      <c r="O36" s="168"/>
    </row>
    <row r="37" ht="15.95" customHeight="1" spans="1:15">
      <c r="A37" s="77" t="s">
        <v>52</v>
      </c>
      <c r="B37" s="78"/>
      <c r="C37" s="78"/>
      <c r="D37" s="78"/>
      <c r="E37" s="78"/>
      <c r="F37" s="78"/>
      <c r="G37" s="78"/>
      <c r="H37" s="78"/>
      <c r="I37" s="78"/>
      <c r="J37" s="169"/>
      <c r="K37" s="169"/>
      <c r="L37" s="169"/>
      <c r="M37" s="170"/>
      <c r="N37" s="170">
        <f>SUM(N36:N36)</f>
        <v>2529.9305472</v>
      </c>
      <c r="O37" s="171"/>
    </row>
    <row r="38" ht="15.95" customHeight="1" spans="1:15">
      <c r="A38" s="36" t="s">
        <v>33</v>
      </c>
      <c r="B38" s="18" t="s">
        <v>31</v>
      </c>
      <c r="C38" s="37" t="s">
        <v>34</v>
      </c>
      <c r="D38" s="18"/>
      <c r="E38" s="18"/>
      <c r="F38" s="18"/>
      <c r="G38" s="18"/>
      <c r="H38" s="18"/>
      <c r="I38" s="18"/>
      <c r="J38" s="18" t="s">
        <v>53</v>
      </c>
      <c r="K38" s="18" t="s">
        <v>36</v>
      </c>
      <c r="L38" s="18" t="s">
        <v>37</v>
      </c>
      <c r="M38" s="92" t="s">
        <v>38</v>
      </c>
      <c r="N38" s="92" t="s">
        <v>55</v>
      </c>
      <c r="O38" s="93" t="s">
        <v>40</v>
      </c>
    </row>
    <row r="39" ht="15.95" customHeight="1" spans="1:15">
      <c r="A39" s="72" t="s">
        <v>98</v>
      </c>
      <c r="B39" s="61" t="s">
        <v>99</v>
      </c>
      <c r="C39" s="61"/>
      <c r="D39" s="61"/>
      <c r="E39" s="61"/>
      <c r="F39" s="61"/>
      <c r="G39" s="61"/>
      <c r="H39" s="61"/>
      <c r="I39" s="61"/>
      <c r="J39" s="144"/>
      <c r="K39" s="144"/>
      <c r="L39" s="144"/>
      <c r="M39" s="145"/>
      <c r="N39" s="145"/>
      <c r="O39" s="146"/>
    </row>
    <row r="40" ht="32" customHeight="1" spans="1:15">
      <c r="A40" s="73" t="s">
        <v>100</v>
      </c>
      <c r="B40" s="74" t="s">
        <v>101</v>
      </c>
      <c r="C40" s="75" t="s">
        <v>102</v>
      </c>
      <c r="D40" s="76"/>
      <c r="E40" s="76"/>
      <c r="F40" s="76"/>
      <c r="G40" s="76"/>
      <c r="H40" s="76"/>
      <c r="I40" s="163"/>
      <c r="J40" s="130">
        <v>12</v>
      </c>
      <c r="K40" s="130">
        <v>1</v>
      </c>
      <c r="L40" s="166" t="s">
        <v>89</v>
      </c>
      <c r="M40" s="132">
        <v>250</v>
      </c>
      <c r="N40" s="108">
        <f>J40*K40*M40</f>
        <v>3000</v>
      </c>
      <c r="O40" s="172" t="s">
        <v>120</v>
      </c>
    </row>
    <row r="41" ht="15.95" customHeight="1" spans="1:15">
      <c r="A41" s="77" t="s">
        <v>52</v>
      </c>
      <c r="B41" s="78"/>
      <c r="C41" s="78"/>
      <c r="D41" s="78"/>
      <c r="E41" s="78"/>
      <c r="F41" s="78"/>
      <c r="G41" s="78"/>
      <c r="H41" s="78"/>
      <c r="I41" s="78"/>
      <c r="J41" s="169"/>
      <c r="K41" s="169"/>
      <c r="L41" s="169"/>
      <c r="M41" s="170"/>
      <c r="N41" s="170">
        <f>SUM(N40:N40)</f>
        <v>3000</v>
      </c>
      <c r="O41" s="171"/>
    </row>
    <row r="42" ht="15.95" customHeight="1" spans="1:15">
      <c r="A42" s="36" t="s">
        <v>33</v>
      </c>
      <c r="B42" s="18" t="s">
        <v>31</v>
      </c>
      <c r="C42" s="37" t="s">
        <v>34</v>
      </c>
      <c r="D42" s="18"/>
      <c r="E42" s="18"/>
      <c r="F42" s="18"/>
      <c r="G42" s="18"/>
      <c r="H42" s="18"/>
      <c r="I42" s="18"/>
      <c r="J42" s="140" t="s">
        <v>35</v>
      </c>
      <c r="K42" s="37"/>
      <c r="L42" s="18" t="s">
        <v>37</v>
      </c>
      <c r="M42" s="92" t="s">
        <v>38</v>
      </c>
      <c r="N42" s="92" t="s">
        <v>55</v>
      </c>
      <c r="O42" s="93" t="s">
        <v>40</v>
      </c>
    </row>
    <row r="43" ht="15.95" customHeight="1" spans="1:15">
      <c r="A43" s="72" t="s">
        <v>106</v>
      </c>
      <c r="B43" s="61" t="s">
        <v>12</v>
      </c>
      <c r="C43" s="61"/>
      <c r="D43" s="61"/>
      <c r="E43" s="61"/>
      <c r="F43" s="61"/>
      <c r="G43" s="61"/>
      <c r="H43" s="61"/>
      <c r="I43" s="61"/>
      <c r="J43" s="144"/>
      <c r="K43" s="144"/>
      <c r="L43" s="144"/>
      <c r="M43" s="145"/>
      <c r="N43" s="145"/>
      <c r="O43" s="146"/>
    </row>
    <row r="44" ht="15.95" customHeight="1" spans="1:15">
      <c r="A44" s="73" t="s">
        <v>107</v>
      </c>
      <c r="B44" s="74" t="s">
        <v>12</v>
      </c>
      <c r="C44" s="79"/>
      <c r="D44" s="80"/>
      <c r="E44" s="80"/>
      <c r="F44" s="80"/>
      <c r="G44" s="80"/>
      <c r="H44" s="80"/>
      <c r="I44" s="173"/>
      <c r="J44" s="164">
        <f>SUM(N33,N37,N41)</f>
        <v>37154.0623872</v>
      </c>
      <c r="K44" s="165"/>
      <c r="L44" s="166"/>
      <c r="M44" s="167">
        <v>0.06</v>
      </c>
      <c r="N44" s="108">
        <f>J44*M44</f>
        <v>2229.243743232</v>
      </c>
      <c r="O44" s="168"/>
    </row>
    <row r="45" ht="15.95" customHeight="1" spans="1:15">
      <c r="A45" s="70" t="s">
        <v>52</v>
      </c>
      <c r="B45" s="71"/>
      <c r="C45" s="71"/>
      <c r="D45" s="71"/>
      <c r="E45" s="71"/>
      <c r="F45" s="71"/>
      <c r="G45" s="71"/>
      <c r="H45" s="71"/>
      <c r="I45" s="71"/>
      <c r="J45" s="159"/>
      <c r="K45" s="159"/>
      <c r="L45" s="159"/>
      <c r="M45" s="160"/>
      <c r="N45" s="160">
        <f>SUM(N44,J44)</f>
        <v>39383.306130432</v>
      </c>
      <c r="O45" s="162"/>
    </row>
    <row r="46" ht="15.95" customHeight="1" spans="1:15">
      <c r="A46" s="34"/>
      <c r="B46" s="35" t="s">
        <v>115</v>
      </c>
      <c r="C46" s="35"/>
      <c r="D46" s="35"/>
      <c r="E46" s="35"/>
      <c r="F46" s="35"/>
      <c r="G46" s="35"/>
      <c r="H46" s="35"/>
      <c r="I46" s="35"/>
      <c r="J46" s="107"/>
      <c r="K46" s="107"/>
      <c r="L46" s="107"/>
      <c r="M46" s="108"/>
      <c r="N46" s="108"/>
      <c r="O46" s="109"/>
    </row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</sheetData>
  <mergeCells count="50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13:I13"/>
    <mergeCell ref="C15:I15"/>
    <mergeCell ref="C16:I16"/>
    <mergeCell ref="C17:I17"/>
    <mergeCell ref="C18:I18"/>
    <mergeCell ref="C19:I19"/>
    <mergeCell ref="C20:I20"/>
    <mergeCell ref="C21:G21"/>
    <mergeCell ref="C23:I23"/>
    <mergeCell ref="J23:K23"/>
    <mergeCell ref="C25:I25"/>
    <mergeCell ref="J25:K25"/>
    <mergeCell ref="C26:I26"/>
    <mergeCell ref="J26:K26"/>
    <mergeCell ref="C28:I28"/>
    <mergeCell ref="C30:I30"/>
    <mergeCell ref="C31:I31"/>
    <mergeCell ref="C34:I34"/>
    <mergeCell ref="J34:K34"/>
    <mergeCell ref="C36:I36"/>
    <mergeCell ref="J36:K36"/>
    <mergeCell ref="C38:I38"/>
    <mergeCell ref="C40:I40"/>
    <mergeCell ref="C42:I42"/>
    <mergeCell ref="J42:K42"/>
    <mergeCell ref="C44:I44"/>
    <mergeCell ref="J44:K44"/>
    <mergeCell ref="A10:A11"/>
    <mergeCell ref="A15:A20"/>
    <mergeCell ref="B10:B11"/>
    <mergeCell ref="B15:B20"/>
  </mergeCells>
  <dataValidations count="2">
    <dataValidation type="list" allowBlank="1" showInputMessage="1" showErrorMessage="1" sqref="H21">
      <formula1>$B$43:$B$62</formula1>
    </dataValidation>
    <dataValidation type="list" allowBlank="1" showInputMessage="1" showErrorMessage="1" sqref="D10:D11 F10:F11">
      <formula1>#REF!</formula1>
    </dataValidation>
  </dataValidations>
  <printOptions horizontalCentered="1"/>
  <pageMargins left="0.511811023622047" right="0.511811023622047" top="0.748031496062992" bottom="0.551181102362205" header="0.31496062992126" footer="0.31496062992126"/>
  <pageSetup paperSize="9" scale="76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总结算表</vt:lpstr>
      <vt:lpstr>总结算单</vt:lpstr>
      <vt:lpstr>华东大区</vt:lpstr>
      <vt:lpstr>华南大区</vt:lpstr>
      <vt:lpstr>京津大区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宋宋 blanche</cp:lastModifiedBy>
  <dcterms:created xsi:type="dcterms:W3CDTF">2006-09-13T11:21:00Z</dcterms:created>
  <dcterms:modified xsi:type="dcterms:W3CDTF">2019-06-26T02:04:36Z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2052-11.1.0.8661</vt:lpwstr>
  </property>
</Properties>
</file>