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 activeTab="1"/>
  </bookViews>
  <sheets>
    <sheet name="地接结算明细" sheetId="3" r:id="rId1"/>
    <sheet name="个人结算明细" sheetId="4" r:id="rId2"/>
  </sheets>
  <calcPr calcId="144525" concurrentCalc="0"/>
</workbook>
</file>

<file path=xl/sharedStrings.xml><?xml version="1.0" encoding="utf-8"?>
<sst xmlns="http://schemas.openxmlformats.org/spreadsheetml/2006/main" count="95">
  <si>
    <t>项  目  费  用  明  细</t>
  </si>
  <si>
    <t>名称</t>
  </si>
  <si>
    <t>项目</t>
  </si>
  <si>
    <t>数量</t>
  </si>
  <si>
    <t>单位</t>
  </si>
  <si>
    <t>天数/使用次数</t>
  </si>
  <si>
    <t>单价</t>
  </si>
  <si>
    <t>小计</t>
  </si>
  <si>
    <t>备注</t>
  </si>
  <si>
    <t>住宿</t>
  </si>
  <si>
    <t>腾冲蜗牛客栈</t>
  </si>
  <si>
    <t>主院舒适大床房</t>
  </si>
  <si>
    <t>间/夜</t>
  </si>
  <si>
    <t>免费宽带；含双早</t>
  </si>
  <si>
    <t>主院豪华家庭房</t>
  </si>
  <si>
    <t>瑞丽璟彩酒店</t>
  </si>
  <si>
    <t>精品大床房</t>
  </si>
  <si>
    <t>家庭套房</t>
  </si>
  <si>
    <t>大理N°酒店</t>
  </si>
  <si>
    <t>休闲大床房</t>
  </si>
  <si>
    <t>三人房</t>
  </si>
  <si>
    <t>丽江彩云间精品客栈</t>
  </si>
  <si>
    <t>大床房</t>
  </si>
  <si>
    <t>家庭房</t>
  </si>
  <si>
    <t>餐饮</t>
  </si>
  <si>
    <t>极边福地</t>
  </si>
  <si>
    <t>桌/次</t>
  </si>
  <si>
    <t>不含酒水，建议餐标</t>
  </si>
  <si>
    <t>西董花园</t>
  </si>
  <si>
    <t>和顺人家</t>
  </si>
  <si>
    <t>玉泉园</t>
  </si>
  <si>
    <t>侨香斋</t>
  </si>
  <si>
    <t>勐卯宴餐厅</t>
  </si>
  <si>
    <t>梅子井酒家</t>
  </si>
  <si>
    <t>四方宏源</t>
  </si>
  <si>
    <r>
      <rPr>
        <sz val="12"/>
        <rFont val="微软雅黑"/>
        <charset val="134"/>
      </rPr>
      <t>千里走单骑</t>
    </r>
    <r>
      <rPr>
        <sz val="12"/>
        <rFont val="SimSun"/>
        <charset val="134"/>
      </rPr>
      <t>·</t>
    </r>
    <r>
      <rPr>
        <sz val="12"/>
        <rFont val="微软雅黑"/>
        <charset val="134"/>
      </rPr>
      <t>云餐厅</t>
    </r>
  </si>
  <si>
    <t>交通</t>
  </si>
  <si>
    <t>旅游用车11座奔驰斯宾特</t>
  </si>
  <si>
    <t>辆/次</t>
  </si>
  <si>
    <t>全程，包含接送机</t>
  </si>
  <si>
    <t>超时、超行程附加费</t>
  </si>
  <si>
    <t>往返畹町的费用 （减免200）</t>
  </si>
  <si>
    <t>门票</t>
  </si>
  <si>
    <t>和顺古镇</t>
  </si>
  <si>
    <t>人/次</t>
  </si>
  <si>
    <t>体验神马拓印</t>
  </si>
  <si>
    <t>热海风景区</t>
  </si>
  <si>
    <t>滇缅抗战纪念馆租用讲解器</t>
  </si>
  <si>
    <t>次</t>
  </si>
  <si>
    <t>1-10人（含10人）收费标准，临时增加</t>
  </si>
  <si>
    <t>国殇墓园租用讲解器</t>
  </si>
  <si>
    <t>叠水河瀑布</t>
  </si>
  <si>
    <t>一寨两国</t>
  </si>
  <si>
    <t>崇圣寺三塔</t>
  </si>
  <si>
    <t>崇圣寺三塔-电瓶车</t>
  </si>
  <si>
    <t>往返,临时增加</t>
  </si>
  <si>
    <t>大理古城维护费</t>
  </si>
  <si>
    <t>洱海大游船</t>
  </si>
  <si>
    <t>洱海大游船室内固定座位附加费</t>
  </si>
  <si>
    <t>临时增加</t>
  </si>
  <si>
    <t>丽江古维费</t>
  </si>
  <si>
    <t>束河古镇</t>
  </si>
  <si>
    <t>其他</t>
  </si>
  <si>
    <t>导游服务费</t>
  </si>
  <si>
    <t>人/天</t>
  </si>
  <si>
    <t>分段上导游</t>
  </si>
  <si>
    <t>司陪房</t>
  </si>
  <si>
    <t>矿泉水</t>
  </si>
  <si>
    <t>人</t>
  </si>
  <si>
    <t>赠送</t>
  </si>
  <si>
    <t>保险-组合险</t>
  </si>
  <si>
    <t>地接服务费</t>
  </si>
  <si>
    <t>房费</t>
  </si>
  <si>
    <t>郑总家庭房减免60</t>
  </si>
  <si>
    <t>服务费</t>
  </si>
  <si>
    <t>合计</t>
  </si>
  <si>
    <t>姓名</t>
  </si>
  <si>
    <t>去程机票</t>
  </si>
  <si>
    <t>回程机票</t>
  </si>
  <si>
    <t>地接费用（人均）</t>
  </si>
  <si>
    <t>开票费用</t>
  </si>
  <si>
    <t>合同金额</t>
  </si>
  <si>
    <t>差额</t>
  </si>
  <si>
    <t>廖厚才</t>
  </si>
  <si>
    <t>产生改票费：143/人</t>
  </si>
  <si>
    <t>张霞</t>
  </si>
  <si>
    <t>郑勇</t>
  </si>
  <si>
    <t>酒店问题减免60元</t>
  </si>
  <si>
    <t>郭霞</t>
  </si>
  <si>
    <t>郑好</t>
  </si>
  <si>
    <t>朱敏</t>
  </si>
  <si>
    <t>娄云</t>
  </si>
  <si>
    <t>肖堰</t>
  </si>
  <si>
    <t>未打款</t>
  </si>
  <si>
    <t>应收团款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</si>
</sst>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.00_);[Red]\(0.00\)"/>
    <numFmt numFmtId="178" formatCode="0_);[Red]\(0\)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4"/>
      <name val="微软雅黑"/>
      <charset val="134"/>
    </font>
    <font>
      <b/>
      <sz val="12"/>
      <color theme="0"/>
      <name val="微软雅黑"/>
      <charset val="134"/>
    </font>
    <font>
      <sz val="12"/>
      <name val="微软雅黑"/>
      <charset val="134"/>
    </font>
    <font>
      <sz val="12"/>
      <color indexed="8"/>
      <name val="微软雅黑"/>
      <charset val="134"/>
    </font>
    <font>
      <b/>
      <sz val="12"/>
      <name val="微软雅黑"/>
      <charset val="134"/>
    </font>
    <font>
      <b/>
      <sz val="12"/>
      <color indexed="8"/>
      <name val="微软雅黑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SimSun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25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15" borderId="4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2" borderId="48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46" applyNumberFormat="0" applyFill="0" applyAlignment="0" applyProtection="0">
      <alignment vertical="center"/>
    </xf>
    <xf numFmtId="0" fontId="12" fillId="0" borderId="46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0" fillId="0" borderId="50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9" borderId="45" applyNumberFormat="0" applyAlignment="0" applyProtection="0">
      <alignment vertical="center"/>
    </xf>
    <xf numFmtId="0" fontId="25" fillId="9" borderId="47" applyNumberFormat="0" applyAlignment="0" applyProtection="0">
      <alignment vertical="center"/>
    </xf>
    <xf numFmtId="0" fontId="19" fillId="26" borderId="49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7" fillId="0" borderId="52" applyNumberFormat="0" applyFill="0" applyAlignment="0" applyProtection="0">
      <alignment vertical="center"/>
    </xf>
    <xf numFmtId="0" fontId="26" fillId="0" borderId="51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 wrapText="1"/>
    </xf>
    <xf numFmtId="0" fontId="5" fillId="2" borderId="18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178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2" borderId="20" xfId="0" applyNumberFormat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178" fontId="5" fillId="2" borderId="22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77" fontId="5" fillId="0" borderId="22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178" fontId="5" fillId="2" borderId="4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4" borderId="0" xfId="0" applyNumberFormat="1" applyFont="1" applyFill="1" applyBorder="1" applyAlignment="1">
      <alignment vertical="center"/>
    </xf>
    <xf numFmtId="0" fontId="2" fillId="4" borderId="0" xfId="0" applyNumberFormat="1" applyFont="1" applyFill="1" applyBorder="1" applyAlignment="1">
      <alignment horizontal="center" vertical="center"/>
    </xf>
    <xf numFmtId="0" fontId="5" fillId="2" borderId="27" xfId="0" applyNumberFormat="1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9" xfId="0" applyNumberFormat="1" applyFont="1" applyFill="1" applyBorder="1" applyAlignment="1">
      <alignment horizontal="center" vertical="center" wrapText="1"/>
    </xf>
    <xf numFmtId="178" fontId="5" fillId="2" borderId="30" xfId="0" applyNumberFormat="1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177" fontId="5" fillId="0" borderId="30" xfId="0" applyNumberFormat="1" applyFont="1" applyFill="1" applyBorder="1" applyAlignment="1">
      <alignment horizontal="center" vertical="center"/>
    </xf>
    <xf numFmtId="0" fontId="5" fillId="2" borderId="31" xfId="0" applyNumberFormat="1" applyFont="1" applyFill="1" applyBorder="1" applyAlignment="1">
      <alignment horizontal="center" vertical="center" wrapText="1"/>
    </xf>
    <xf numFmtId="0" fontId="5" fillId="4" borderId="32" xfId="0" applyNumberFormat="1" applyFont="1" applyFill="1" applyBorder="1" applyAlignment="1">
      <alignment horizontal="center" vertical="center" wrapText="1"/>
    </xf>
    <xf numFmtId="178" fontId="5" fillId="4" borderId="32" xfId="0" applyNumberFormat="1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177" fontId="5" fillId="4" borderId="32" xfId="0" applyNumberFormat="1" applyFont="1" applyFill="1" applyBorder="1" applyAlignment="1">
      <alignment horizontal="center" vertical="center"/>
    </xf>
    <xf numFmtId="0" fontId="5" fillId="2" borderId="27" xfId="0" applyNumberFormat="1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NumberFormat="1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178" fontId="5" fillId="2" borderId="14" xfId="0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177" fontId="5" fillId="0" borderId="14" xfId="0" applyNumberFormat="1" applyFont="1" applyFill="1" applyBorder="1" applyAlignment="1">
      <alignment horizontal="center" vertical="center"/>
    </xf>
    <xf numFmtId="0" fontId="5" fillId="2" borderId="31" xfId="0" applyNumberFormat="1" applyFont="1" applyFill="1" applyBorder="1" applyAlignment="1">
      <alignment horizontal="center" vertical="center"/>
    </xf>
    <xf numFmtId="0" fontId="5" fillId="4" borderId="21" xfId="0" applyNumberFormat="1" applyFont="1" applyFill="1" applyBorder="1" applyAlignment="1">
      <alignment horizontal="center" vertical="center"/>
    </xf>
    <xf numFmtId="178" fontId="5" fillId="4" borderId="21" xfId="0" applyNumberFormat="1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177" fontId="5" fillId="4" borderId="21" xfId="0" applyNumberFormat="1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3" fontId="5" fillId="2" borderId="22" xfId="0" applyNumberFormat="1" applyFont="1" applyFill="1" applyBorder="1" applyAlignment="1">
      <alignment horizontal="center" vertical="center"/>
    </xf>
    <xf numFmtId="177" fontId="5" fillId="2" borderId="22" xfId="0" applyNumberFormat="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178" fontId="5" fillId="0" borderId="22" xfId="0" applyNumberFormat="1" applyFont="1" applyFill="1" applyBorder="1" applyAlignment="1">
      <alignment horizontal="center" vertical="center"/>
    </xf>
    <xf numFmtId="43" fontId="5" fillId="0" borderId="22" xfId="0" applyNumberFormat="1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177" fontId="5" fillId="2" borderId="4" xfId="0" applyNumberFormat="1" applyFont="1" applyFill="1" applyBorder="1" applyAlignment="1">
      <alignment horizontal="center" vertical="center"/>
    </xf>
    <xf numFmtId="0" fontId="5" fillId="4" borderId="0" xfId="0" applyNumberFormat="1" applyFont="1" applyFill="1" applyAlignment="1">
      <alignment horizontal="center" vertical="center"/>
    </xf>
    <xf numFmtId="0" fontId="5" fillId="4" borderId="0" xfId="0" applyNumberFormat="1" applyFont="1" applyFill="1" applyBorder="1" applyAlignment="1">
      <alignment horizontal="center" vertical="center"/>
    </xf>
    <xf numFmtId="43" fontId="5" fillId="4" borderId="21" xfId="0" applyNumberFormat="1" applyFont="1" applyFill="1" applyBorder="1" applyAlignment="1">
      <alignment horizontal="center" vertical="center"/>
    </xf>
    <xf numFmtId="177" fontId="5" fillId="4" borderId="0" xfId="0" applyNumberFormat="1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6" fillId="0" borderId="25" xfId="0" applyNumberFormat="1" applyFont="1" applyFill="1" applyBorder="1" applyAlignment="1">
      <alignment horizontal="center" vertical="center"/>
    </xf>
    <xf numFmtId="0" fontId="6" fillId="0" borderId="37" xfId="0" applyNumberFormat="1" applyFont="1" applyFill="1" applyBorder="1" applyAlignment="1">
      <alignment horizontal="center" vertical="center"/>
    </xf>
    <xf numFmtId="0" fontId="6" fillId="0" borderId="26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5" fillId="4" borderId="0" xfId="0" applyNumberFormat="1" applyFont="1" applyFill="1" applyBorder="1" applyAlignment="1">
      <alignment horizontal="center" vertical="center" wrapText="1"/>
    </xf>
    <xf numFmtId="178" fontId="5" fillId="4" borderId="0" xfId="0" applyNumberFormat="1" applyFont="1" applyFill="1" applyBorder="1" applyAlignment="1">
      <alignment horizontal="center" vertical="center"/>
    </xf>
    <xf numFmtId="176" fontId="7" fillId="5" borderId="38" xfId="0" applyNumberFormat="1" applyFont="1" applyFill="1" applyBorder="1" applyAlignment="1">
      <alignment horizontal="right" vertical="center"/>
    </xf>
    <xf numFmtId="176" fontId="7" fillId="5" borderId="39" xfId="0" applyNumberFormat="1" applyFont="1" applyFill="1" applyBorder="1" applyAlignment="1">
      <alignment horizontal="right" vertical="center"/>
    </xf>
    <xf numFmtId="176" fontId="7" fillId="5" borderId="40" xfId="0" applyNumberFormat="1" applyFont="1" applyFill="1" applyBorder="1" applyAlignment="1">
      <alignment horizontal="right" vertical="center"/>
    </xf>
    <xf numFmtId="0" fontId="7" fillId="2" borderId="38" xfId="0" applyNumberFormat="1" applyFont="1" applyFill="1" applyBorder="1" applyAlignment="1">
      <alignment horizontal="center" vertical="center"/>
    </xf>
    <xf numFmtId="176" fontId="7" fillId="2" borderId="39" xfId="0" applyNumberFormat="1" applyFont="1" applyFill="1" applyBorder="1" applyAlignment="1">
      <alignment horizontal="right" vertical="center"/>
    </xf>
    <xf numFmtId="176" fontId="5" fillId="2" borderId="39" xfId="0" applyNumberFormat="1" applyFont="1" applyFill="1" applyBorder="1" applyAlignment="1">
      <alignment horizontal="right" vertical="center"/>
    </xf>
    <xf numFmtId="176" fontId="5" fillId="2" borderId="40" xfId="0" applyNumberFormat="1" applyFont="1" applyFill="1" applyBorder="1" applyAlignment="1">
      <alignment horizontal="center" vertical="center"/>
    </xf>
    <xf numFmtId="0" fontId="7" fillId="2" borderId="38" xfId="0" applyNumberFormat="1" applyFont="1" applyFill="1" applyBorder="1" applyAlignment="1">
      <alignment horizontal="right" vertical="center"/>
    </xf>
    <xf numFmtId="0" fontId="7" fillId="2" borderId="39" xfId="0" applyNumberFormat="1" applyFont="1" applyFill="1" applyBorder="1" applyAlignment="1">
      <alignment horizontal="right" vertical="center"/>
    </xf>
    <xf numFmtId="0" fontId="7" fillId="2" borderId="40" xfId="0" applyNumberFormat="1" applyFont="1" applyFill="1" applyBorder="1" applyAlignment="1">
      <alignment horizontal="right" vertical="center"/>
    </xf>
    <xf numFmtId="0" fontId="3" fillId="2" borderId="41" xfId="0" applyFont="1" applyFill="1" applyBorder="1" applyAlignment="1">
      <alignment horizontal="center" vertical="center"/>
    </xf>
    <xf numFmtId="43" fontId="4" fillId="3" borderId="17" xfId="0" applyNumberFormat="1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/>
    </xf>
    <xf numFmtId="0" fontId="5" fillId="0" borderId="11" xfId="0" applyNumberFormat="1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8" fillId="4" borderId="0" xfId="0" applyNumberFormat="1" applyFont="1" applyFill="1" applyBorder="1" applyAlignment="1">
      <alignment horizontal="center" vertical="center"/>
    </xf>
    <xf numFmtId="0" fontId="2" fillId="4" borderId="25" xfId="0" applyNumberFormat="1" applyFont="1" applyFill="1" applyBorder="1" applyAlignment="1">
      <alignment vertical="center"/>
    </xf>
    <xf numFmtId="0" fontId="5" fillId="2" borderId="7" xfId="0" applyFont="1" applyFill="1" applyBorder="1" applyAlignment="1">
      <alignment horizontal="left" vertical="center"/>
    </xf>
    <xf numFmtId="177" fontId="5" fillId="2" borderId="30" xfId="0" applyNumberFormat="1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left" vertical="center"/>
    </xf>
    <xf numFmtId="177" fontId="5" fillId="2" borderId="14" xfId="0" applyNumberFormat="1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left" vertical="center"/>
    </xf>
    <xf numFmtId="0" fontId="5" fillId="4" borderId="43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4" borderId="20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6" fillId="0" borderId="44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 wrapText="1"/>
    </xf>
    <xf numFmtId="176" fontId="5" fillId="5" borderId="16" xfId="0" applyNumberFormat="1" applyFont="1" applyFill="1" applyBorder="1" applyAlignment="1">
      <alignment horizontal="center" vertical="center"/>
    </xf>
    <xf numFmtId="0" fontId="7" fillId="5" borderId="42" xfId="0" applyFont="1" applyFill="1" applyBorder="1" applyAlignment="1">
      <alignment horizontal="left" vertical="center"/>
    </xf>
    <xf numFmtId="176" fontId="5" fillId="2" borderId="16" xfId="0" applyNumberFormat="1" applyFont="1" applyFill="1" applyBorder="1" applyAlignment="1">
      <alignment horizontal="center" vertical="center"/>
    </xf>
    <xf numFmtId="9" fontId="7" fillId="2" borderId="42" xfId="0" applyNumberFormat="1" applyFont="1" applyFill="1" applyBorder="1" applyAlignment="1">
      <alignment horizontal="left" vertical="center"/>
    </xf>
    <xf numFmtId="176" fontId="7" fillId="2" borderId="16" xfId="0" applyNumberFormat="1" applyFont="1" applyFill="1" applyBorder="1" applyAlignment="1">
      <alignment horizontal="center" vertical="center"/>
    </xf>
    <xf numFmtId="176" fontId="7" fillId="2" borderId="40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workbookViewId="0">
      <selection activeCell="J52" sqref="J52"/>
    </sheetView>
  </sheetViews>
  <sheetFormatPr defaultColWidth="9" defaultRowHeight="13.5"/>
  <cols>
    <col min="1" max="1" width="13.875" style="18" customWidth="1"/>
    <col min="2" max="2" width="12.25" style="18" customWidth="1"/>
    <col min="3" max="3" width="7" style="18" customWidth="1"/>
    <col min="4" max="4" width="15.125" style="18" customWidth="1"/>
    <col min="5" max="5" width="9.5" style="18" customWidth="1"/>
    <col min="6" max="6" width="12.25" style="18" customWidth="1"/>
    <col min="7" max="7" width="9.625" style="18" customWidth="1"/>
    <col min="8" max="8" width="15.125" style="19" customWidth="1"/>
    <col min="9" max="9" width="14.375" style="19" customWidth="1"/>
    <col min="10" max="10" width="41.5" style="18" customWidth="1"/>
    <col min="11" max="16384" width="9" style="18"/>
  </cols>
  <sheetData>
    <row r="1" ht="21" spans="1:10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109"/>
    </row>
    <row r="2" ht="17" customHeight="1"/>
    <row r="3" ht="41.25" customHeight="1" spans="1:10">
      <c r="A3" s="22" t="s">
        <v>1</v>
      </c>
      <c r="B3" s="23" t="s">
        <v>2</v>
      </c>
      <c r="C3" s="24"/>
      <c r="D3" s="24"/>
      <c r="E3" s="24" t="s">
        <v>3</v>
      </c>
      <c r="F3" s="24" t="s">
        <v>4</v>
      </c>
      <c r="G3" s="25" t="s">
        <v>5</v>
      </c>
      <c r="H3" s="24" t="s">
        <v>6</v>
      </c>
      <c r="I3" s="110" t="s">
        <v>7</v>
      </c>
      <c r="J3" s="111" t="s">
        <v>8</v>
      </c>
    </row>
    <row r="4" ht="28.5" customHeight="1" spans="1:10">
      <c r="A4" s="26" t="s">
        <v>9</v>
      </c>
      <c r="B4" s="27" t="s">
        <v>10</v>
      </c>
      <c r="C4" s="27"/>
      <c r="D4" s="28" t="s">
        <v>11</v>
      </c>
      <c r="E4" s="29">
        <v>4</v>
      </c>
      <c r="F4" s="30" t="s">
        <v>12</v>
      </c>
      <c r="G4" s="29">
        <v>3</v>
      </c>
      <c r="H4" s="31">
        <v>380</v>
      </c>
      <c r="I4" s="90">
        <f t="shared" ref="I4:I11" si="0">E4*G4*H4</f>
        <v>4560</v>
      </c>
      <c r="J4" s="112" t="s">
        <v>13</v>
      </c>
    </row>
    <row r="5" ht="28.5" customHeight="1" spans="1:10">
      <c r="A5" s="32"/>
      <c r="B5" s="33"/>
      <c r="C5" s="33"/>
      <c r="D5" s="28" t="s">
        <v>14</v>
      </c>
      <c r="E5" s="34">
        <v>1</v>
      </c>
      <c r="F5" s="35" t="s">
        <v>12</v>
      </c>
      <c r="G5" s="34">
        <v>3</v>
      </c>
      <c r="H5" s="36">
        <v>380</v>
      </c>
      <c r="I5" s="84">
        <f t="shared" si="0"/>
        <v>1140</v>
      </c>
      <c r="J5" s="113" t="s">
        <v>13</v>
      </c>
    </row>
    <row r="6" ht="28.5" customHeight="1" spans="1:10">
      <c r="A6" s="32"/>
      <c r="B6" s="37" t="s">
        <v>15</v>
      </c>
      <c r="C6" s="37"/>
      <c r="D6" s="28" t="s">
        <v>16</v>
      </c>
      <c r="E6" s="34">
        <v>4</v>
      </c>
      <c r="F6" s="35" t="s">
        <v>12</v>
      </c>
      <c r="G6" s="34">
        <v>1</v>
      </c>
      <c r="H6" s="36">
        <v>410</v>
      </c>
      <c r="I6" s="84">
        <f t="shared" si="0"/>
        <v>1640</v>
      </c>
      <c r="J6" s="114" t="s">
        <v>13</v>
      </c>
    </row>
    <row r="7" ht="28.5" customHeight="1" spans="1:10">
      <c r="A7" s="32"/>
      <c r="B7" s="37"/>
      <c r="C7" s="37"/>
      <c r="D7" s="28" t="s">
        <v>17</v>
      </c>
      <c r="E7" s="34">
        <v>1</v>
      </c>
      <c r="F7" s="35" t="s">
        <v>12</v>
      </c>
      <c r="G7" s="34">
        <v>1</v>
      </c>
      <c r="H7" s="36">
        <v>510</v>
      </c>
      <c r="I7" s="84">
        <f t="shared" si="0"/>
        <v>510</v>
      </c>
      <c r="J7" s="114" t="s">
        <v>13</v>
      </c>
    </row>
    <row r="8" ht="28.5" customHeight="1" spans="1:10">
      <c r="A8" s="32"/>
      <c r="B8" s="38" t="s">
        <v>18</v>
      </c>
      <c r="C8" s="39"/>
      <c r="D8" s="28" t="s">
        <v>19</v>
      </c>
      <c r="E8" s="40">
        <v>4</v>
      </c>
      <c r="F8" s="35" t="s">
        <v>12</v>
      </c>
      <c r="G8" s="40">
        <v>1</v>
      </c>
      <c r="H8" s="41">
        <v>380</v>
      </c>
      <c r="I8" s="84">
        <f t="shared" si="0"/>
        <v>1520</v>
      </c>
      <c r="J8" s="114" t="s">
        <v>13</v>
      </c>
    </row>
    <row r="9" ht="28.5" customHeight="1" spans="1:10">
      <c r="A9" s="32"/>
      <c r="B9" s="37"/>
      <c r="C9" s="42"/>
      <c r="D9" s="43" t="s">
        <v>20</v>
      </c>
      <c r="E9" s="40">
        <v>1</v>
      </c>
      <c r="F9" s="35" t="s">
        <v>12</v>
      </c>
      <c r="G9" s="34">
        <v>1</v>
      </c>
      <c r="H9" s="41">
        <v>520</v>
      </c>
      <c r="I9" s="84">
        <f t="shared" si="0"/>
        <v>520</v>
      </c>
      <c r="J9" s="114" t="s">
        <v>13</v>
      </c>
    </row>
    <row r="10" ht="28.5" customHeight="1" spans="1:10">
      <c r="A10" s="32"/>
      <c r="B10" s="44" t="s">
        <v>21</v>
      </c>
      <c r="C10" s="45"/>
      <c r="D10" s="43" t="s">
        <v>22</v>
      </c>
      <c r="E10" s="40">
        <v>4</v>
      </c>
      <c r="F10" s="35" t="s">
        <v>12</v>
      </c>
      <c r="G10" s="34">
        <v>1</v>
      </c>
      <c r="H10" s="41">
        <v>480</v>
      </c>
      <c r="I10" s="84">
        <f t="shared" si="0"/>
        <v>1920</v>
      </c>
      <c r="J10" s="114" t="s">
        <v>13</v>
      </c>
    </row>
    <row r="11" ht="24" customHeight="1" spans="1:10">
      <c r="A11" s="32"/>
      <c r="B11" s="44"/>
      <c r="C11" s="45"/>
      <c r="D11" s="43" t="s">
        <v>23</v>
      </c>
      <c r="E11" s="40">
        <v>1</v>
      </c>
      <c r="F11" s="35" t="s">
        <v>12</v>
      </c>
      <c r="G11" s="34">
        <v>1</v>
      </c>
      <c r="H11" s="41">
        <v>520</v>
      </c>
      <c r="I11" s="84">
        <f t="shared" si="0"/>
        <v>520</v>
      </c>
      <c r="J11" s="115" t="s">
        <v>13</v>
      </c>
    </row>
    <row r="12" ht="22" customHeight="1" spans="1:10">
      <c r="A12" s="32"/>
      <c r="B12" s="46"/>
      <c r="C12" s="46"/>
      <c r="D12" s="46"/>
      <c r="E12" s="46"/>
      <c r="F12" s="46"/>
      <c r="G12" s="46"/>
      <c r="H12" s="47"/>
      <c r="I12" s="116">
        <f>SUM(I4:I11)</f>
        <v>12330</v>
      </c>
      <c r="J12" s="117"/>
    </row>
    <row r="13" ht="28.5" customHeight="1" spans="1:10">
      <c r="A13" s="48" t="s">
        <v>24</v>
      </c>
      <c r="B13" s="49" t="s">
        <v>25</v>
      </c>
      <c r="C13" s="50"/>
      <c r="D13" s="50"/>
      <c r="E13" s="29">
        <v>1</v>
      </c>
      <c r="F13" s="30" t="s">
        <v>26</v>
      </c>
      <c r="G13" s="29">
        <v>1</v>
      </c>
      <c r="H13" s="31">
        <v>700</v>
      </c>
      <c r="I13" s="90">
        <f t="shared" ref="I13:I21" si="1">E13*G13*H13</f>
        <v>700</v>
      </c>
      <c r="J13" s="118" t="s">
        <v>27</v>
      </c>
    </row>
    <row r="14" ht="28.5" customHeight="1" spans="1:10">
      <c r="A14" s="51"/>
      <c r="B14" s="44" t="s">
        <v>28</v>
      </c>
      <c r="C14" s="45"/>
      <c r="D14" s="45"/>
      <c r="E14" s="40">
        <v>1</v>
      </c>
      <c r="F14" s="35" t="s">
        <v>26</v>
      </c>
      <c r="G14" s="40">
        <v>1</v>
      </c>
      <c r="H14" s="41">
        <v>700</v>
      </c>
      <c r="I14" s="84">
        <f t="shared" si="1"/>
        <v>700</v>
      </c>
      <c r="J14" s="114" t="s">
        <v>27</v>
      </c>
    </row>
    <row r="15" ht="28.5" customHeight="1" spans="1:10">
      <c r="A15" s="51"/>
      <c r="B15" s="44" t="s">
        <v>29</v>
      </c>
      <c r="C15" s="45"/>
      <c r="D15" s="45"/>
      <c r="E15" s="40">
        <v>1</v>
      </c>
      <c r="F15" s="35" t="s">
        <v>26</v>
      </c>
      <c r="G15" s="40">
        <v>1</v>
      </c>
      <c r="H15" s="41">
        <v>700</v>
      </c>
      <c r="I15" s="84">
        <f t="shared" si="1"/>
        <v>700</v>
      </c>
      <c r="J15" s="114" t="s">
        <v>27</v>
      </c>
    </row>
    <row r="16" ht="28.5" customHeight="1" spans="1:10">
      <c r="A16" s="51"/>
      <c r="B16" s="44" t="s">
        <v>30</v>
      </c>
      <c r="C16" s="45"/>
      <c r="D16" s="45"/>
      <c r="E16" s="40">
        <v>1</v>
      </c>
      <c r="F16" s="35" t="s">
        <v>26</v>
      </c>
      <c r="G16" s="40">
        <v>1</v>
      </c>
      <c r="H16" s="41">
        <v>700</v>
      </c>
      <c r="I16" s="84">
        <f t="shared" si="1"/>
        <v>700</v>
      </c>
      <c r="J16" s="114" t="s">
        <v>27</v>
      </c>
    </row>
    <row r="17" ht="28.5" customHeight="1" spans="1:10">
      <c r="A17" s="51"/>
      <c r="B17" s="44" t="s">
        <v>31</v>
      </c>
      <c r="C17" s="45"/>
      <c r="D17" s="45"/>
      <c r="E17" s="40">
        <v>1</v>
      </c>
      <c r="F17" s="35" t="s">
        <v>26</v>
      </c>
      <c r="G17" s="40">
        <v>1</v>
      </c>
      <c r="H17" s="41">
        <v>700</v>
      </c>
      <c r="I17" s="84">
        <f t="shared" si="1"/>
        <v>700</v>
      </c>
      <c r="J17" s="114" t="s">
        <v>27</v>
      </c>
    </row>
    <row r="18" ht="28.5" customHeight="1" spans="1:10">
      <c r="A18" s="51"/>
      <c r="B18" s="44" t="s">
        <v>32</v>
      </c>
      <c r="C18" s="45"/>
      <c r="D18" s="45"/>
      <c r="E18" s="40">
        <v>1</v>
      </c>
      <c r="F18" s="35" t="s">
        <v>26</v>
      </c>
      <c r="G18" s="40">
        <v>1</v>
      </c>
      <c r="H18" s="41">
        <v>700</v>
      </c>
      <c r="I18" s="84">
        <f t="shared" si="1"/>
        <v>700</v>
      </c>
      <c r="J18" s="114" t="s">
        <v>27</v>
      </c>
    </row>
    <row r="19" ht="28.5" customHeight="1" spans="1:10">
      <c r="A19" s="51"/>
      <c r="B19" s="44" t="s">
        <v>33</v>
      </c>
      <c r="C19" s="45"/>
      <c r="D19" s="45"/>
      <c r="E19" s="40">
        <v>1</v>
      </c>
      <c r="F19" s="35" t="s">
        <v>26</v>
      </c>
      <c r="G19" s="40">
        <v>1</v>
      </c>
      <c r="H19" s="41">
        <v>700</v>
      </c>
      <c r="I19" s="84">
        <f t="shared" si="1"/>
        <v>700</v>
      </c>
      <c r="J19" s="114" t="s">
        <v>27</v>
      </c>
    </row>
    <row r="20" ht="28.5" customHeight="1" spans="1:10">
      <c r="A20" s="51"/>
      <c r="B20" s="44" t="s">
        <v>34</v>
      </c>
      <c r="C20" s="45"/>
      <c r="D20" s="45"/>
      <c r="E20" s="40">
        <v>1</v>
      </c>
      <c r="F20" s="35" t="s">
        <v>26</v>
      </c>
      <c r="G20" s="40">
        <v>1</v>
      </c>
      <c r="H20" s="41">
        <v>700</v>
      </c>
      <c r="I20" s="84">
        <f t="shared" si="1"/>
        <v>700</v>
      </c>
      <c r="J20" s="114" t="s">
        <v>27</v>
      </c>
    </row>
    <row r="21" ht="28.5" customHeight="1" spans="1:10">
      <c r="A21" s="51"/>
      <c r="B21" s="38" t="s">
        <v>35</v>
      </c>
      <c r="C21" s="38"/>
      <c r="D21" s="39"/>
      <c r="E21" s="52">
        <v>1</v>
      </c>
      <c r="F21" s="53" t="s">
        <v>26</v>
      </c>
      <c r="G21" s="52">
        <v>1</v>
      </c>
      <c r="H21" s="54">
        <v>700</v>
      </c>
      <c r="I21" s="119">
        <f t="shared" si="1"/>
        <v>700</v>
      </c>
      <c r="J21" s="114" t="s">
        <v>27</v>
      </c>
    </row>
    <row r="22" ht="22" customHeight="1" spans="1:10">
      <c r="A22" s="55"/>
      <c r="B22" s="56"/>
      <c r="C22" s="56"/>
      <c r="D22" s="56"/>
      <c r="E22" s="57"/>
      <c r="F22" s="58"/>
      <c r="G22" s="57"/>
      <c r="H22" s="59"/>
      <c r="I22" s="59">
        <f>SUM(I13:I21)</f>
        <v>6300</v>
      </c>
      <c r="J22" s="120"/>
    </row>
    <row r="23" ht="41" customHeight="1" spans="1:10">
      <c r="A23" s="60" t="s">
        <v>36</v>
      </c>
      <c r="B23" s="61" t="s">
        <v>37</v>
      </c>
      <c r="C23" s="61"/>
      <c r="D23" s="62"/>
      <c r="E23" s="29">
        <v>1</v>
      </c>
      <c r="F23" s="30" t="s">
        <v>38</v>
      </c>
      <c r="G23" s="29">
        <v>1</v>
      </c>
      <c r="H23" s="31">
        <v>17200</v>
      </c>
      <c r="I23" s="90">
        <f t="shared" ref="I23:I39" si="2">E23*G23*H23</f>
        <v>17200</v>
      </c>
      <c r="J23" s="118" t="s">
        <v>39</v>
      </c>
    </row>
    <row r="24" ht="41" customHeight="1" spans="1:10">
      <c r="A24" s="63"/>
      <c r="B24" s="64" t="s">
        <v>40</v>
      </c>
      <c r="C24" s="64"/>
      <c r="D24" s="65"/>
      <c r="E24" s="66">
        <v>1</v>
      </c>
      <c r="F24" s="67" t="s">
        <v>38</v>
      </c>
      <c r="G24" s="66">
        <v>1</v>
      </c>
      <c r="H24" s="68">
        <v>300</v>
      </c>
      <c r="I24" s="121">
        <f t="shared" si="2"/>
        <v>300</v>
      </c>
      <c r="J24" s="122" t="s">
        <v>41</v>
      </c>
    </row>
    <row r="25" ht="22" customHeight="1" spans="1:10">
      <c r="A25" s="69"/>
      <c r="B25" s="70"/>
      <c r="C25" s="70"/>
      <c r="D25" s="70"/>
      <c r="E25" s="71"/>
      <c r="F25" s="72"/>
      <c r="G25" s="71"/>
      <c r="H25" s="73"/>
      <c r="I25" s="73">
        <f>SUM(I23:I24)</f>
        <v>17500</v>
      </c>
      <c r="J25" s="123"/>
    </row>
    <row r="26" ht="28.5" customHeight="1" spans="1:10">
      <c r="A26" s="60" t="s">
        <v>42</v>
      </c>
      <c r="B26" s="74" t="s">
        <v>43</v>
      </c>
      <c r="C26" s="74"/>
      <c r="D26" s="75"/>
      <c r="E26" s="34">
        <v>8</v>
      </c>
      <c r="F26" s="76" t="s">
        <v>44</v>
      </c>
      <c r="G26" s="34">
        <v>1</v>
      </c>
      <c r="H26" s="77">
        <v>80</v>
      </c>
      <c r="I26" s="77">
        <f t="shared" si="2"/>
        <v>640</v>
      </c>
      <c r="J26" s="124"/>
    </row>
    <row r="27" ht="28.5" customHeight="1" spans="1:10">
      <c r="A27" s="63"/>
      <c r="B27" s="74" t="s">
        <v>45</v>
      </c>
      <c r="C27" s="74"/>
      <c r="D27" s="75"/>
      <c r="E27" s="34">
        <v>8</v>
      </c>
      <c r="F27" s="76" t="s">
        <v>44</v>
      </c>
      <c r="G27" s="34">
        <v>1</v>
      </c>
      <c r="H27" s="77">
        <v>50</v>
      </c>
      <c r="I27" s="84">
        <f t="shared" si="2"/>
        <v>400</v>
      </c>
      <c r="J27" s="124"/>
    </row>
    <row r="28" ht="28.5" customHeight="1" spans="1:10">
      <c r="A28" s="63"/>
      <c r="B28" s="78" t="s">
        <v>46</v>
      </c>
      <c r="C28" s="78"/>
      <c r="D28" s="79"/>
      <c r="E28" s="80">
        <v>8</v>
      </c>
      <c r="F28" s="81" t="s">
        <v>44</v>
      </c>
      <c r="G28" s="80">
        <v>1</v>
      </c>
      <c r="H28" s="36">
        <v>78</v>
      </c>
      <c r="I28" s="36">
        <f t="shared" si="2"/>
        <v>624</v>
      </c>
      <c r="J28" s="125"/>
    </row>
    <row r="29" ht="28.5" customHeight="1" spans="1:10">
      <c r="A29" s="63"/>
      <c r="B29" s="78" t="s">
        <v>47</v>
      </c>
      <c r="C29" s="78"/>
      <c r="D29" s="79"/>
      <c r="E29" s="80">
        <v>1</v>
      </c>
      <c r="F29" s="81" t="s">
        <v>48</v>
      </c>
      <c r="G29" s="80">
        <v>1</v>
      </c>
      <c r="H29" s="36">
        <v>100</v>
      </c>
      <c r="I29" s="41">
        <f t="shared" si="2"/>
        <v>100</v>
      </c>
      <c r="J29" s="125" t="s">
        <v>49</v>
      </c>
    </row>
    <row r="30" ht="28.5" customHeight="1" spans="1:10">
      <c r="A30" s="63"/>
      <c r="B30" s="78" t="s">
        <v>50</v>
      </c>
      <c r="C30" s="78"/>
      <c r="D30" s="79"/>
      <c r="E30" s="80">
        <v>1</v>
      </c>
      <c r="F30" s="81" t="s">
        <v>48</v>
      </c>
      <c r="G30" s="80">
        <v>1</v>
      </c>
      <c r="H30" s="36">
        <v>30</v>
      </c>
      <c r="I30" s="41">
        <f t="shared" si="2"/>
        <v>30</v>
      </c>
      <c r="J30" s="125" t="s">
        <v>49</v>
      </c>
    </row>
    <row r="31" ht="28.5" customHeight="1" spans="1:10">
      <c r="A31" s="63"/>
      <c r="B31" s="78" t="s">
        <v>51</v>
      </c>
      <c r="C31" s="78"/>
      <c r="D31" s="79"/>
      <c r="E31" s="80">
        <v>8</v>
      </c>
      <c r="F31" s="81" t="s">
        <v>44</v>
      </c>
      <c r="G31" s="80">
        <v>1</v>
      </c>
      <c r="H31" s="36">
        <v>15</v>
      </c>
      <c r="I31" s="41">
        <f t="shared" si="2"/>
        <v>120</v>
      </c>
      <c r="J31" s="125"/>
    </row>
    <row r="32" ht="28.5" customHeight="1" spans="1:10">
      <c r="A32" s="63"/>
      <c r="B32" s="78" t="s">
        <v>52</v>
      </c>
      <c r="C32" s="78"/>
      <c r="D32" s="79"/>
      <c r="E32" s="80">
        <v>8</v>
      </c>
      <c r="F32" s="81" t="s">
        <v>44</v>
      </c>
      <c r="G32" s="80">
        <v>1</v>
      </c>
      <c r="H32" s="36">
        <v>20</v>
      </c>
      <c r="I32" s="41">
        <f t="shared" si="2"/>
        <v>160</v>
      </c>
      <c r="J32" s="125"/>
    </row>
    <row r="33" ht="28.5" customHeight="1" spans="1:10">
      <c r="A33" s="63"/>
      <c r="B33" s="78" t="s">
        <v>53</v>
      </c>
      <c r="C33" s="78"/>
      <c r="D33" s="79"/>
      <c r="E33" s="80">
        <v>8</v>
      </c>
      <c r="F33" s="81" t="s">
        <v>44</v>
      </c>
      <c r="G33" s="80">
        <v>1</v>
      </c>
      <c r="H33" s="36">
        <v>90</v>
      </c>
      <c r="I33" s="41">
        <f t="shared" si="2"/>
        <v>720</v>
      </c>
      <c r="J33" s="125"/>
    </row>
    <row r="34" ht="28.5" customHeight="1" spans="1:10">
      <c r="A34" s="63"/>
      <c r="B34" s="78" t="s">
        <v>54</v>
      </c>
      <c r="C34" s="78"/>
      <c r="D34" s="79"/>
      <c r="E34" s="80">
        <v>8</v>
      </c>
      <c r="F34" s="81" t="s">
        <v>44</v>
      </c>
      <c r="G34" s="80">
        <v>1</v>
      </c>
      <c r="H34" s="36">
        <v>35</v>
      </c>
      <c r="I34" s="41">
        <f t="shared" si="2"/>
        <v>280</v>
      </c>
      <c r="J34" s="125" t="s">
        <v>55</v>
      </c>
    </row>
    <row r="35" ht="28.5" customHeight="1" spans="1:10">
      <c r="A35" s="63"/>
      <c r="B35" s="74" t="s">
        <v>56</v>
      </c>
      <c r="C35" s="74"/>
      <c r="D35" s="75"/>
      <c r="E35" s="34">
        <v>8</v>
      </c>
      <c r="F35" s="76" t="s">
        <v>44</v>
      </c>
      <c r="G35" s="34">
        <v>1</v>
      </c>
      <c r="H35" s="77">
        <v>30</v>
      </c>
      <c r="I35" s="84">
        <f t="shared" si="2"/>
        <v>240</v>
      </c>
      <c r="J35" s="124"/>
    </row>
    <row r="36" ht="33" customHeight="1" spans="1:10">
      <c r="A36" s="63"/>
      <c r="B36" s="82" t="s">
        <v>57</v>
      </c>
      <c r="C36" s="82"/>
      <c r="D36" s="83"/>
      <c r="E36" s="34">
        <v>8</v>
      </c>
      <c r="F36" s="76" t="s">
        <v>44</v>
      </c>
      <c r="G36" s="34">
        <v>1</v>
      </c>
      <c r="H36" s="84">
        <v>120</v>
      </c>
      <c r="I36" s="84">
        <f t="shared" si="2"/>
        <v>960</v>
      </c>
      <c r="J36" s="124"/>
    </row>
    <row r="37" ht="28.5" customHeight="1" spans="1:10">
      <c r="A37" s="63"/>
      <c r="B37" s="78" t="s">
        <v>58</v>
      </c>
      <c r="C37" s="78"/>
      <c r="D37" s="79"/>
      <c r="E37" s="80">
        <v>8</v>
      </c>
      <c r="F37" s="81" t="s">
        <v>44</v>
      </c>
      <c r="G37" s="80">
        <v>1</v>
      </c>
      <c r="H37" s="36">
        <v>30</v>
      </c>
      <c r="I37" s="41">
        <f t="shared" si="2"/>
        <v>240</v>
      </c>
      <c r="J37" s="125" t="s">
        <v>59</v>
      </c>
    </row>
    <row r="38" ht="28.5" customHeight="1" spans="1:10">
      <c r="A38" s="63"/>
      <c r="B38" s="74" t="s">
        <v>60</v>
      </c>
      <c r="C38" s="74"/>
      <c r="D38" s="75"/>
      <c r="E38" s="34">
        <v>8</v>
      </c>
      <c r="F38" s="76" t="s">
        <v>44</v>
      </c>
      <c r="G38" s="34">
        <v>1</v>
      </c>
      <c r="H38" s="77">
        <v>80</v>
      </c>
      <c r="I38" s="84">
        <f t="shared" si="2"/>
        <v>640</v>
      </c>
      <c r="J38" s="124"/>
    </row>
    <row r="39" ht="28.5" customHeight="1" spans="1:10">
      <c r="A39" s="63"/>
      <c r="B39" s="74" t="s">
        <v>61</v>
      </c>
      <c r="C39" s="74"/>
      <c r="D39" s="75"/>
      <c r="E39" s="34">
        <v>8</v>
      </c>
      <c r="F39" s="76" t="s">
        <v>44</v>
      </c>
      <c r="G39" s="34">
        <v>1</v>
      </c>
      <c r="H39" s="77">
        <v>40</v>
      </c>
      <c r="I39" s="84">
        <f t="shared" si="2"/>
        <v>320</v>
      </c>
      <c r="J39" s="124"/>
    </row>
    <row r="40" ht="29" customHeight="1" spans="1:10">
      <c r="A40" s="63"/>
      <c r="B40" s="85"/>
      <c r="C40" s="85"/>
      <c r="D40" s="86"/>
      <c r="E40" s="71"/>
      <c r="F40" s="87"/>
      <c r="G40" s="71"/>
      <c r="H40" s="88"/>
      <c r="I40" s="73">
        <f>SUM(I26:I39)</f>
        <v>5474</v>
      </c>
      <c r="J40" s="126"/>
    </row>
    <row r="41" ht="28.5" customHeight="1" spans="1:10">
      <c r="A41" s="48" t="s">
        <v>62</v>
      </c>
      <c r="B41" s="89" t="s">
        <v>63</v>
      </c>
      <c r="C41" s="89"/>
      <c r="D41" s="49"/>
      <c r="E41" s="29">
        <v>1</v>
      </c>
      <c r="F41" s="29" t="s">
        <v>64</v>
      </c>
      <c r="G41" s="29">
        <v>6</v>
      </c>
      <c r="H41" s="90">
        <v>500</v>
      </c>
      <c r="I41" s="90">
        <f t="shared" ref="I41:I45" si="3">E41*G41*H41</f>
        <v>3000</v>
      </c>
      <c r="J41" s="127" t="s">
        <v>65</v>
      </c>
    </row>
    <row r="42" ht="29.1" customHeight="1" spans="1:10">
      <c r="A42" s="51"/>
      <c r="B42" s="33" t="s">
        <v>66</v>
      </c>
      <c r="C42" s="33"/>
      <c r="D42" s="91"/>
      <c r="E42" s="40">
        <v>1</v>
      </c>
      <c r="F42" s="40" t="s">
        <v>12</v>
      </c>
      <c r="G42" s="40">
        <v>4</v>
      </c>
      <c r="H42" s="84">
        <v>200</v>
      </c>
      <c r="I42" s="84">
        <f t="shared" si="3"/>
        <v>800</v>
      </c>
      <c r="J42" s="128"/>
    </row>
    <row r="43" ht="28.5" customHeight="1" spans="1:10">
      <c r="A43" s="51"/>
      <c r="B43" s="92" t="s">
        <v>67</v>
      </c>
      <c r="C43" s="92"/>
      <c r="D43" s="44"/>
      <c r="E43" s="40">
        <v>8</v>
      </c>
      <c r="F43" s="40" t="s">
        <v>68</v>
      </c>
      <c r="G43" s="40">
        <v>18</v>
      </c>
      <c r="H43" s="84">
        <v>0</v>
      </c>
      <c r="I43" s="84">
        <f t="shared" si="3"/>
        <v>0</v>
      </c>
      <c r="J43" s="128" t="s">
        <v>69</v>
      </c>
    </row>
    <row r="44" ht="28.5" customHeight="1" spans="1:10">
      <c r="A44" s="51"/>
      <c r="B44" s="92" t="s">
        <v>70</v>
      </c>
      <c r="C44" s="92"/>
      <c r="D44" s="44"/>
      <c r="E44" s="40">
        <v>8</v>
      </c>
      <c r="F44" s="40" t="s">
        <v>68</v>
      </c>
      <c r="G44" s="40">
        <v>1</v>
      </c>
      <c r="H44" s="84">
        <v>10</v>
      </c>
      <c r="I44" s="77">
        <f t="shared" si="3"/>
        <v>80</v>
      </c>
      <c r="J44" s="128"/>
    </row>
    <row r="45" ht="28.5" customHeight="1" spans="1:10">
      <c r="A45" s="51"/>
      <c r="B45" s="93" t="s">
        <v>71</v>
      </c>
      <c r="C45" s="94"/>
      <c r="D45" s="94"/>
      <c r="E45" s="94">
        <v>1</v>
      </c>
      <c r="F45" s="94" t="s">
        <v>48</v>
      </c>
      <c r="G45" s="94">
        <v>1</v>
      </c>
      <c r="H45" s="94">
        <v>1000</v>
      </c>
      <c r="I45" s="129">
        <f t="shared" si="3"/>
        <v>1000</v>
      </c>
      <c r="J45" s="130"/>
    </row>
    <row r="46" ht="28.5" customHeight="1" spans="1:10">
      <c r="A46" s="51"/>
      <c r="B46" s="95" t="s">
        <v>72</v>
      </c>
      <c r="C46" s="96"/>
      <c r="D46" s="96"/>
      <c r="E46" s="96">
        <v>1</v>
      </c>
      <c r="F46" s="96" t="s">
        <v>12</v>
      </c>
      <c r="G46" s="96">
        <v>1</v>
      </c>
      <c r="H46" s="96">
        <v>60</v>
      </c>
      <c r="I46" s="96">
        <f>H46*G46*E46</f>
        <v>60</v>
      </c>
      <c r="J46" s="128" t="s">
        <v>73</v>
      </c>
    </row>
    <row r="47" ht="28.5" customHeight="1" spans="1:10">
      <c r="A47" s="55"/>
      <c r="B47" s="97"/>
      <c r="C47" s="97"/>
      <c r="D47" s="97"/>
      <c r="E47" s="98"/>
      <c r="F47" s="98"/>
      <c r="G47" s="98"/>
      <c r="H47" s="88"/>
      <c r="I47" s="88">
        <f>SUM(I41:I45)</f>
        <v>4880</v>
      </c>
      <c r="J47" s="126"/>
    </row>
    <row r="48" ht="28.5" customHeight="1" spans="1:10">
      <c r="A48" s="99" t="s">
        <v>7</v>
      </c>
      <c r="B48" s="100"/>
      <c r="C48" s="100"/>
      <c r="D48" s="100"/>
      <c r="E48" s="100"/>
      <c r="F48" s="100"/>
      <c r="G48" s="100"/>
      <c r="H48" s="101"/>
      <c r="I48" s="131">
        <f>I12+I22+I25+I40+I47-I46</f>
        <v>46424</v>
      </c>
      <c r="J48" s="132"/>
    </row>
    <row r="49" ht="28.5" customHeight="1" spans="1:10">
      <c r="A49" s="102"/>
      <c r="B49" s="103" t="s">
        <v>74</v>
      </c>
      <c r="C49" s="104"/>
      <c r="D49" s="104"/>
      <c r="E49" s="104"/>
      <c r="F49" s="104"/>
      <c r="G49" s="104"/>
      <c r="H49" s="105"/>
      <c r="I49" s="133">
        <f>I48*J49</f>
        <v>4642.4</v>
      </c>
      <c r="J49" s="134">
        <v>0.1</v>
      </c>
    </row>
    <row r="50" ht="28.5" customHeight="1" spans="1:10">
      <c r="A50" s="106" t="s">
        <v>75</v>
      </c>
      <c r="B50" s="107"/>
      <c r="C50" s="107"/>
      <c r="D50" s="107"/>
      <c r="E50" s="107"/>
      <c r="F50" s="107"/>
      <c r="G50" s="107"/>
      <c r="H50" s="108"/>
      <c r="I50" s="135">
        <f>SUM(I48:I49)</f>
        <v>51066.4</v>
      </c>
      <c r="J50" s="136"/>
    </row>
  </sheetData>
  <mergeCells count="49">
    <mergeCell ref="A1:J1"/>
    <mergeCell ref="B3:D3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A48:H48"/>
    <mergeCell ref="B49:H49"/>
    <mergeCell ref="A50:H50"/>
    <mergeCell ref="A4:A12"/>
    <mergeCell ref="A13:A22"/>
    <mergeCell ref="A23:A25"/>
    <mergeCell ref="A26:A40"/>
    <mergeCell ref="A41:A47"/>
    <mergeCell ref="B4:C5"/>
    <mergeCell ref="B8:C9"/>
    <mergeCell ref="B6:C7"/>
    <mergeCell ref="B10:C11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H12" sqref="H12"/>
    </sheetView>
  </sheetViews>
  <sheetFormatPr defaultColWidth="9" defaultRowHeight="13.5"/>
  <cols>
    <col min="4" max="4" width="17.125" customWidth="1"/>
    <col min="5" max="7" width="9.375"/>
    <col min="9" max="9" width="17" customWidth="1"/>
  </cols>
  <sheetData>
    <row r="1" ht="14.25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2" t="s">
        <v>76</v>
      </c>
      <c r="B2" s="3" t="s">
        <v>77</v>
      </c>
      <c r="C2" s="3" t="s">
        <v>78</v>
      </c>
      <c r="D2" s="3" t="s">
        <v>79</v>
      </c>
      <c r="E2" s="3" t="s">
        <v>75</v>
      </c>
      <c r="F2" s="3" t="s">
        <v>80</v>
      </c>
      <c r="G2" s="3" t="s">
        <v>81</v>
      </c>
      <c r="H2" s="3" t="s">
        <v>82</v>
      </c>
      <c r="I2" s="10" t="s">
        <v>8</v>
      </c>
    </row>
    <row r="3" spans="1:9">
      <c r="A3" s="4" t="s">
        <v>83</v>
      </c>
      <c r="B3" s="5">
        <v>2620</v>
      </c>
      <c r="C3" s="5">
        <f>2910+143</f>
        <v>3053</v>
      </c>
      <c r="D3" s="5">
        <v>6383.3</v>
      </c>
      <c r="E3" s="5">
        <f t="shared" ref="E3:E10" si="0">B3+C3+D3</f>
        <v>12056.3</v>
      </c>
      <c r="F3" s="5">
        <f>E3+E4</f>
        <v>24112.6</v>
      </c>
      <c r="G3" s="5">
        <v>23211.56</v>
      </c>
      <c r="H3" s="5">
        <f>G3-F3</f>
        <v>-901.039999999997</v>
      </c>
      <c r="I3" s="11" t="s">
        <v>84</v>
      </c>
    </row>
    <row r="4" spans="1:9">
      <c r="A4" s="4" t="s">
        <v>85</v>
      </c>
      <c r="B4" s="5">
        <v>2620</v>
      </c>
      <c r="C4" s="5">
        <f>2910+143</f>
        <v>3053</v>
      </c>
      <c r="D4" s="5">
        <v>6383.3</v>
      </c>
      <c r="E4" s="5">
        <f t="shared" si="0"/>
        <v>12056.3</v>
      </c>
      <c r="F4" s="5"/>
      <c r="G4" s="5"/>
      <c r="H4" s="5"/>
      <c r="I4" s="12"/>
    </row>
    <row r="5" spans="1:9">
      <c r="A5" s="4" t="s">
        <v>86</v>
      </c>
      <c r="B5" s="5">
        <v>2620</v>
      </c>
      <c r="C5" s="5">
        <v>2480</v>
      </c>
      <c r="D5" s="5">
        <v>6383.3</v>
      </c>
      <c r="E5" s="5">
        <f t="shared" si="0"/>
        <v>11483.3</v>
      </c>
      <c r="F5" s="5">
        <f>(E5+E7+E6)-60</f>
        <v>34389.9</v>
      </c>
      <c r="G5" s="5">
        <v>34817.34</v>
      </c>
      <c r="H5" s="5">
        <f>G5-F5</f>
        <v>427.440000000002</v>
      </c>
      <c r="I5" s="13" t="s">
        <v>87</v>
      </c>
    </row>
    <row r="6" spans="1:9">
      <c r="A6" s="4" t="s">
        <v>88</v>
      </c>
      <c r="B6" s="5">
        <v>2620</v>
      </c>
      <c r="C6" s="5">
        <v>2480</v>
      </c>
      <c r="D6" s="5">
        <v>6383.3</v>
      </c>
      <c r="E6" s="5">
        <f t="shared" si="0"/>
        <v>11483.3</v>
      </c>
      <c r="F6" s="5"/>
      <c r="G6" s="5"/>
      <c r="H6" s="5"/>
      <c r="I6" s="14"/>
    </row>
    <row r="7" spans="1:9">
      <c r="A7" s="4" t="s">
        <v>89</v>
      </c>
      <c r="B7" s="5">
        <v>2620</v>
      </c>
      <c r="C7" s="5">
        <v>2480</v>
      </c>
      <c r="D7" s="5">
        <v>6383.3</v>
      </c>
      <c r="E7" s="5">
        <f t="shared" si="0"/>
        <v>11483.3</v>
      </c>
      <c r="F7" s="5"/>
      <c r="G7" s="5"/>
      <c r="H7" s="5"/>
      <c r="I7" s="15"/>
    </row>
    <row r="8" spans="1:9">
      <c r="A8" s="4" t="s">
        <v>90</v>
      </c>
      <c r="B8" s="5">
        <v>2620</v>
      </c>
      <c r="C8" s="5">
        <v>2480</v>
      </c>
      <c r="D8" s="5">
        <v>6383.3</v>
      </c>
      <c r="E8" s="5">
        <f t="shared" si="0"/>
        <v>11483.3</v>
      </c>
      <c r="F8" s="5">
        <f>E8</f>
        <v>11483.3</v>
      </c>
      <c r="G8" s="5">
        <v>11605.78</v>
      </c>
      <c r="H8" s="5">
        <f>G8-F8</f>
        <v>122.480000000001</v>
      </c>
      <c r="I8" s="16"/>
    </row>
    <row r="9" spans="1:9">
      <c r="A9" s="4" t="s">
        <v>91</v>
      </c>
      <c r="B9" s="5">
        <v>2620</v>
      </c>
      <c r="C9" s="5">
        <v>2480</v>
      </c>
      <c r="D9" s="5">
        <v>6383.3</v>
      </c>
      <c r="E9" s="5">
        <f t="shared" si="0"/>
        <v>11483.3</v>
      </c>
      <c r="F9" s="5">
        <f>E9</f>
        <v>11483.3</v>
      </c>
      <c r="G9" s="5">
        <v>11605.78</v>
      </c>
      <c r="H9" s="5">
        <f>G9-F9</f>
        <v>122.480000000001</v>
      </c>
      <c r="I9" s="16"/>
    </row>
    <row r="10" ht="14.25" spans="1:9">
      <c r="A10" s="6" t="s">
        <v>92</v>
      </c>
      <c r="B10" s="7">
        <v>2620</v>
      </c>
      <c r="C10" s="7">
        <v>2480</v>
      </c>
      <c r="D10" s="7">
        <v>6383.3</v>
      </c>
      <c r="E10" s="7">
        <f t="shared" si="0"/>
        <v>11483.3</v>
      </c>
      <c r="F10" s="8">
        <f>E10</f>
        <v>11483.3</v>
      </c>
      <c r="G10" s="7">
        <v>11605.78</v>
      </c>
      <c r="H10" s="7"/>
      <c r="I10" s="17" t="s">
        <v>93</v>
      </c>
    </row>
    <row r="12" spans="5:6">
      <c r="E12" s="9" t="s">
        <v>94</v>
      </c>
      <c r="F12">
        <f>F3+F5+F8+F9+F10</f>
        <v>92952.4</v>
      </c>
    </row>
  </sheetData>
  <mergeCells count="9">
    <mergeCell ref="A1:I1"/>
    <mergeCell ref="F3:F4"/>
    <mergeCell ref="F5:F7"/>
    <mergeCell ref="G3:G4"/>
    <mergeCell ref="G5:G7"/>
    <mergeCell ref="H3:H4"/>
    <mergeCell ref="H5:H7"/>
    <mergeCell ref="I3:I4"/>
    <mergeCell ref="I5:I7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地接结算明细</vt:lpstr>
      <vt:lpstr>个人结算明细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2017-06-01T02:15:00Z</dcterms:created>
  <dcterms:modified xsi:type="dcterms:W3CDTF">2017-09-11T10:08:36Z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