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结算汇总" sheetId="6" r:id="rId1"/>
    <sheet name="第一批次结算" sheetId="5" r:id="rId2"/>
    <sheet name="第二批次结算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<sst xmlns="http://schemas.openxmlformats.org/spreadsheetml/2006/main" count="604" uniqueCount="183">
  <si>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</si>
  <si>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</si>
  <si>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</si>
  <si>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</si>
  <si>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</si>
  <si>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</si>
  <si>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</si>
  <si>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</si>
  <si>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大交通</t>
  </si>
  <si>
    <t>项</t>
  </si>
  <si>
    <t>地面交通</t>
  </si>
  <si>
    <t>酒店住宿</t>
  </si>
  <si>
    <t>餐饮</t>
  </si>
  <si>
    <t>物料制作</t>
  </si>
  <si>
    <t>保险</t>
  </si>
  <si>
    <t>运营费用</t>
  </si>
  <si>
    <t>工作人员</t>
  </si>
  <si>
    <t>小计</t>
  </si>
  <si>
    <t>服务费</t>
  </si>
  <si>
    <t>税费</t>
  </si>
  <si>
    <t>合计</t>
  </si>
  <si>
    <t>客户名称</t>
  </si>
  <si>
    <t>业务联系人</t>
  </si>
  <si>
    <t>张丹</t>
  </si>
  <si>
    <t>联系方式</t>
  </si>
  <si>
    <t>项目名称</t>
  </si>
  <si>
    <t>采购联系人</t>
  </si>
  <si>
    <t>徐岩</t>
  </si>
  <si>
    <t>项目日期</t>
  </si>
  <si>
    <t>8月23日-25日</t>
  </si>
  <si>
    <t>接待人数</t>
  </si>
  <si>
    <t>目的地</t>
  </si>
  <si>
    <t>结算时间</t>
  </si>
  <si>
    <t>2024.8.29</t>
  </si>
  <si>
    <t>项目经理</t>
  </si>
  <si>
    <t>张兆洁</t>
  </si>
  <si>
    <t>邮箱地址</t>
  </si>
  <si>
    <t>zhangzhaojie@cct.cn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</si>
  <si>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</si>
  <si>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</si>
  <si>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</si>
  <si>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</si>
  <si>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</si>
  <si>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</si>
  <si>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</si>
  <si>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</si>
  <si>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</si>
  <si>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据实结算，账单见附件</t>
  </si>
  <si>
    <t>高铁预估总采购金额</t>
  </si>
  <si>
    <t>火车票</t>
  </si>
  <si>
    <t>单项小计:</t>
  </si>
  <si>
    <t>车辆等级</t>
  </si>
  <si>
    <t>单次使用（接送机）
（单次100KM内市区机场、高铁站等场景接送）</t>
  </si>
  <si>
    <t>4座普通小车</t>
  </si>
  <si>
    <t>车*趟</t>
  </si>
  <si>
    <t>元</t>
  </si>
  <si>
    <t>7座豪华商务车</t>
  </si>
  <si>
    <t>7座GL8接送机按单趟核算</t>
  </si>
  <si>
    <t>53座大巴</t>
  </si>
  <si>
    <t>车次*天</t>
  </si>
  <si>
    <t>24日游览当天用车 8小时，超时费80-100每小时</t>
  </si>
  <si>
    <t>滴滴专车</t>
  </si>
  <si>
    <t>其他</t>
  </si>
  <si>
    <t>pcs</t>
  </si>
  <si>
    <t>23日晚给嘉宾叫车，25日带嘉宾打车回酒店</t>
  </si>
  <si>
    <t>房间类型</t>
  </si>
  <si>
    <t>酒店名称</t>
  </si>
  <si>
    <t>高级大床</t>
  </si>
  <si>
    <t>间</t>
  </si>
  <si>
    <t>晚</t>
  </si>
  <si>
    <r>
      <rPr>
        <sz val="12"/>
        <rFont val="微软雅黑"/>
        <charset val="134"/>
      </rPr>
      <t xml:space="preserve">23日，24日两晚 无锡鲁能万豪酒店大床房含单早 
</t>
    </r>
    <r>
      <rPr>
        <sz val="12"/>
        <color rgb="FFFF0000"/>
        <rFont val="微软雅黑"/>
        <charset val="134"/>
      </rPr>
      <t>25日房间延住费用全免</t>
    </r>
  </si>
  <si>
    <t>需求类型</t>
  </si>
  <si>
    <t>围桌午餐</t>
  </si>
  <si>
    <t>23日中午酒店桌餐</t>
  </si>
  <si>
    <t>自助晚餐</t>
  </si>
  <si>
    <t>23日晚酒店自助</t>
  </si>
  <si>
    <t>自助午餐</t>
  </si>
  <si>
    <t>25日午酒店自助</t>
  </si>
  <si>
    <t>24日游览当天吉门好运午餐，3桌餐</t>
  </si>
  <si>
    <t>围桌晚餐</t>
  </si>
  <si>
    <t>24日游览当天丰绣晚餐，3桌餐</t>
  </si>
  <si>
    <t>酒水</t>
  </si>
  <si>
    <t>24号船上软饮</t>
  </si>
  <si>
    <t>24日晚宴饮料费用</t>
  </si>
  <si>
    <t>特色餐</t>
  </si>
  <si>
    <t>23日晚嘉宾用餐</t>
  </si>
  <si>
    <t>嘉宾餐食</t>
  </si>
  <si>
    <t>25日酒店大堂吧零点</t>
  </si>
  <si>
    <t>24日南长街嘉宾咖啡</t>
  </si>
  <si>
    <t>参会人员保险</t>
  </si>
  <si>
    <t>制作物料</t>
  </si>
  <si>
    <t>KT板</t>
  </si>
  <si>
    <t>物料</t>
  </si>
  <si>
    <t>m2</t>
  </si>
  <si>
    <t>接机牌，接站牌，共计6个，每个3m2</t>
  </si>
  <si>
    <t>车头牌</t>
  </si>
  <si>
    <t>A3塑封  共计2个，每个2m2</t>
  </si>
  <si>
    <t>房间物料集合</t>
  </si>
  <si>
    <t>套</t>
  </si>
  <si>
    <t>嘉宾房间（物资包，湿纸巾，防蚊水，免洗手液）</t>
  </si>
  <si>
    <t>餐券</t>
  </si>
  <si>
    <t>张</t>
  </si>
  <si>
    <t>23日晚餐，24日自助午餐</t>
  </si>
  <si>
    <t>平面设计费</t>
  </si>
  <si>
    <t>矿泉水</t>
  </si>
  <si>
    <t>瓶</t>
  </si>
  <si>
    <t>按每人每天2瓶核算</t>
  </si>
  <si>
    <t>活动现场前期运营</t>
  </si>
  <si>
    <t>活动现场执行人员3名，3天共计12人次  
工作时长8小时、供应商自有人员</t>
  </si>
  <si>
    <t>中台核心工作组</t>
  </si>
  <si>
    <t>活动现场执行人员</t>
  </si>
  <si>
    <t>第三方统筹</t>
  </si>
  <si>
    <t>机场1名，无锡站1名，无锡东站1名，共计：3名 
 工作时长8小时、第三方外包人员</t>
  </si>
  <si>
    <t>机场工作人员-其他</t>
  </si>
  <si>
    <t>高铁站工作人员-其他</t>
  </si>
  <si>
    <t>导游人员</t>
  </si>
  <si>
    <t>24日游览当天导游人员1名</t>
  </si>
  <si>
    <t>人员补助</t>
  </si>
  <si>
    <t>餐补</t>
  </si>
  <si>
    <t>23日7名，24日5名，25日4名，共计：16人/次</t>
  </si>
  <si>
    <t>差旅补助</t>
  </si>
  <si>
    <t>3名工作人员往返大交通，见附件</t>
  </si>
  <si>
    <t>住宿补助</t>
  </si>
  <si>
    <t>3名工作人员2间房3晚，8.22-8.25</t>
  </si>
  <si>
    <t>交通补助</t>
  </si>
  <si>
    <t>超时费</t>
  </si>
  <si>
    <t>23日机场接机人员24:30结束，超时4小时，50元/小时</t>
  </si>
  <si>
    <t>鼋头渚</t>
  </si>
  <si>
    <t>鼋头渚+观光车+包船费用（按乘船2小时核算）</t>
  </si>
  <si>
    <t>惠山古镇</t>
  </si>
  <si>
    <t>惠山古镇+寄畅园</t>
  </si>
  <si>
    <t>听评演出</t>
  </si>
  <si>
    <t>书码头听评演出</t>
  </si>
  <si>
    <t>伴手礼</t>
  </si>
  <si>
    <t>苏绣摆件</t>
  </si>
  <si>
    <t>冷感湿巾</t>
  </si>
  <si>
    <t>水果，零食</t>
  </si>
  <si>
    <t>欢迎水果+零食</t>
  </si>
  <si>
    <t>冷饮费</t>
  </si>
  <si>
    <t>鼋头渚景区里面的冷饮费用</t>
  </si>
  <si>
    <t>扑克牌</t>
  </si>
  <si>
    <t>船上准备的扑克牌</t>
  </si>
  <si>
    <t>VIP备品</t>
  </si>
  <si>
    <t>VIP房间备品</t>
  </si>
  <si>
    <t>药品</t>
  </si>
  <si>
    <t>防暑药品</t>
  </si>
  <si>
    <t>冷饮</t>
  </si>
  <si>
    <t>扇子</t>
  </si>
  <si>
    <t>景区内扇子</t>
  </si>
  <si>
    <t>雨伞+帽子</t>
  </si>
  <si>
    <t>快递费</t>
  </si>
  <si>
    <t>酒水剩余快递费</t>
  </si>
  <si>
    <t>合计（货币单位）</t>
  </si>
  <si>
    <t>服务费（人民币：元）</t>
  </si>
  <si>
    <t>增值税专用发票税6%（人民币：元）</t>
  </si>
  <si>
    <t>费用总计（人民币）</t>
  </si>
  <si>
    <t>人均（人民币）</t>
  </si>
  <si>
    <t>李儒凤</t>
  </si>
  <si>
    <t>8月25日-27日</t>
  </si>
  <si>
    <t>第一批已结算</t>
  </si>
  <si>
    <t>商务舱（境外）</t>
  </si>
  <si>
    <t>7座GL8接送机按单趟8次核算，据实结算</t>
  </si>
  <si>
    <t>37座中巴</t>
  </si>
  <si>
    <t>26日游览当天用车 8小时，超时费80-100每小时</t>
  </si>
  <si>
    <t>24日1间，25日9间，26日7间</t>
  </si>
  <si>
    <t>26日游览当天梵宫午餐</t>
  </si>
  <si>
    <t>25日晚酒店自助晚餐
按30人以上优惠价格188元/人结算</t>
  </si>
  <si>
    <t>26日游览当天丰绣晚宴</t>
  </si>
  <si>
    <t>24日酒店房间零点</t>
  </si>
  <si>
    <t>25号晚餐自助餐券</t>
  </si>
  <si>
    <t>活动现场执行人员3名，3天共计9人次  
工作时长8小时、供应商自有人员</t>
  </si>
  <si>
    <t>工作时长8小时、第三方外包人员</t>
  </si>
  <si>
    <t>26日游览当天导游人员1名</t>
  </si>
  <si>
    <t>25日7名，24日5名，27日4名，共计：16人/次</t>
  </si>
  <si>
    <t>3名工作人员往返大交通第一批已结算</t>
  </si>
  <si>
    <t>3名工作人员2间房3晚，8.25-8.28</t>
  </si>
  <si>
    <t>灵山大佛门票</t>
  </si>
  <si>
    <t>灵山大佛门票+观光车</t>
  </si>
  <si>
    <t>灵山大佛向导</t>
  </si>
  <si>
    <t>1名向导含超时费</t>
  </si>
  <si>
    <t>南长街乘船</t>
  </si>
  <si>
    <t>26日南长街乘船</t>
  </si>
  <si>
    <t>太湖翠竹绿茶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</si>
</sst>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  <numFmt numFmtId="180" formatCode="_(\¥* #,##0.00_);_(\¥* \(#,##0.00\);_(\¥* &quot;-&quot;??_);_(@_)"/>
    <numFmt numFmtId="181" formatCode="_(* #,##0.00_);_(* \(#,##0.00\);_(* &quot;-&quot;??_);_(@_)"/>
  </numFmts>
  <fonts count="5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微软雅黑"/>
      <charset val="134"/>
    </font>
    <font>
      <sz val="11"/>
      <color indexed="8"/>
      <name val="微软雅黑"/>
      <charset val="134"/>
    </font>
    <font>
      <sz val="11"/>
      <color rgb="FF0000FF"/>
      <name val="Arial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i/>
      <sz val="11"/>
      <color indexed="12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color indexed="17"/>
      <name val="微软雅黑"/>
      <charset val="134"/>
    </font>
    <font>
      <b/>
      <i/>
      <sz val="11"/>
      <color indexed="10"/>
      <name val="微软雅黑"/>
      <charset val="134"/>
    </font>
    <font>
      <sz val="11"/>
      <color indexed="10"/>
      <name val="微软雅黑"/>
      <charset val="134"/>
    </font>
    <font>
      <b/>
      <sz val="11"/>
      <color indexed="10"/>
      <name val="微软雅黑"/>
      <charset val="134"/>
    </font>
    <font>
      <b/>
      <i/>
      <sz val="11"/>
      <name val="微软雅黑"/>
      <charset val="134"/>
    </font>
    <font>
      <sz val="12"/>
      <name val="微软雅黑"/>
      <charset val="134"/>
    </font>
    <font>
      <u/>
      <sz val="12"/>
      <color rgb="FF0000FF"/>
      <name val="微软雅黑"/>
      <charset val="134"/>
    </font>
    <font>
      <sz val="12"/>
      <color indexed="8"/>
      <name val="微软雅黑"/>
      <charset val="134"/>
    </font>
    <font>
      <sz val="12"/>
      <color rgb="FF0000FF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theme="1"/>
      <name val="微软雅黑"/>
      <charset val="134"/>
    </font>
    <font>
      <b/>
      <i/>
      <sz val="12"/>
      <color indexed="10"/>
      <name val="微软雅黑"/>
      <charset val="134"/>
    </font>
    <font>
      <sz val="12"/>
      <color indexed="1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17"/>
      <name val="微软雅黑"/>
      <charset val="134"/>
    </font>
    <font>
      <b/>
      <sz val="12"/>
      <color indexed="10"/>
      <name val="微软雅黑"/>
      <charset val="134"/>
    </font>
    <font>
      <sz val="12"/>
      <color rgb="FFFF0000"/>
      <name val="微软雅黑"/>
      <charset val="134"/>
    </font>
    <font>
      <b/>
      <i/>
      <sz val="12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28" applyNumberFormat="0" applyAlignment="0" applyProtection="0">
      <alignment vertical="center"/>
    </xf>
    <xf numFmtId="0" fontId="46" fillId="11" borderId="29" applyNumberFormat="0" applyAlignment="0" applyProtection="0">
      <alignment vertical="center"/>
    </xf>
    <xf numFmtId="0" fontId="47" fillId="11" borderId="28" applyNumberFormat="0" applyAlignment="0" applyProtection="0">
      <alignment vertical="center"/>
    </xf>
    <xf numFmtId="0" fontId="48" fillId="12" borderId="30" applyNumberFormat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176" fontId="56" fillId="0" borderId="0" applyFont="0" applyFill="0" applyBorder="0" applyAlignment="0" applyProtection="0"/>
    <xf numFmtId="0" fontId="56" fillId="0" borderId="0"/>
  </cellStyleXfs>
  <cellXfs count="2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4" fontId="6" fillId="0" borderId="2" xfId="6" applyNumberFormat="1" applyFont="1" applyFill="1" applyBorder="1" applyAlignment="1" applyProtection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8" fillId="3" borderId="4" xfId="1" applyNumberFormat="1" applyFont="1" applyFill="1" applyBorder="1" applyAlignment="1">
      <alignment horizontal="center" vertical="center"/>
    </xf>
    <xf numFmtId="178" fontId="8" fillId="3" borderId="2" xfId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78" fontId="10" fillId="0" borderId="2" xfId="1" applyNumberFormat="1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179" fontId="11" fillId="4" borderId="1" xfId="1" applyNumberFormat="1" applyFont="1" applyFill="1" applyBorder="1" applyAlignment="1">
      <alignment horizontal="right" vertical="center"/>
    </xf>
    <xf numFmtId="179" fontId="11" fillId="4" borderId="3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178" fontId="5" fillId="0" borderId="5" xfId="1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177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178" fontId="10" fillId="0" borderId="2" xfId="1" applyNumberFormat="1" applyFont="1" applyFill="1" applyBorder="1" applyAlignment="1">
      <alignment vertical="center"/>
    </xf>
    <xf numFmtId="178" fontId="13" fillId="0" borderId="2" xfId="1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178" fontId="10" fillId="0" borderId="2" xfId="1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178" fontId="10" fillId="0" borderId="5" xfId="1" applyNumberFormat="1" applyFont="1" applyFill="1" applyBorder="1" applyAlignment="1">
      <alignment vertical="center"/>
    </xf>
    <xf numFmtId="0" fontId="3" fillId="0" borderId="5" xfId="5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12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 wrapText="1"/>
    </xf>
    <xf numFmtId="178" fontId="8" fillId="3" borderId="4" xfId="1" applyNumberFormat="1" applyFont="1" applyFill="1" applyBorder="1" applyAlignment="1">
      <alignment horizontal="center" vertical="center"/>
    </xf>
    <xf numFmtId="178" fontId="8" fillId="3" borderId="5" xfId="1" applyNumberFormat="1" applyFont="1" applyFill="1" applyBorder="1" applyAlignment="1">
      <alignment horizontal="center" vertical="center"/>
    </xf>
    <xf numFmtId="177" fontId="8" fillId="3" borderId="16" xfId="1" applyNumberFormat="1" applyFont="1" applyFill="1" applyBorder="1" applyAlignment="1">
      <alignment horizontal="center" vertical="center"/>
    </xf>
    <xf numFmtId="178" fontId="10" fillId="0" borderId="4" xfId="1" applyNumberFormat="1" applyFont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/>
    </xf>
    <xf numFmtId="177" fontId="10" fillId="0" borderId="16" xfId="1" applyNumberFormat="1" applyFont="1" applyFill="1" applyBorder="1" applyAlignment="1">
      <alignment horizontal="center" vertical="center" wrapText="1"/>
    </xf>
    <xf numFmtId="179" fontId="11" fillId="4" borderId="4" xfId="1" applyNumberFormat="1" applyFont="1" applyFill="1" applyBorder="1" applyAlignment="1">
      <alignment horizontal="right" vertical="center"/>
    </xf>
    <xf numFmtId="178" fontId="11" fillId="4" borderId="2" xfId="49" applyNumberFormat="1" applyFont="1" applyFill="1" applyBorder="1" applyAlignment="1">
      <alignment horizontal="center" vertical="center"/>
    </xf>
    <xf numFmtId="177" fontId="15" fillId="4" borderId="16" xfId="1" applyNumberFormat="1" applyFont="1" applyFill="1" applyBorder="1" applyAlignment="1">
      <alignment horizontal="center" vertical="center" wrapText="1"/>
    </xf>
    <xf numFmtId="178" fontId="5" fillId="5" borderId="5" xfId="1" applyNumberFormat="1" applyFont="1" applyFill="1" applyBorder="1" applyAlignment="1">
      <alignment vertical="center"/>
    </xf>
    <xf numFmtId="178" fontId="5" fillId="0" borderId="5" xfId="1" applyNumberFormat="1" applyFont="1" applyBorder="1" applyAlignment="1">
      <alignment horizontal="right" vertical="center"/>
    </xf>
    <xf numFmtId="177" fontId="10" fillId="5" borderId="5" xfId="1" applyNumberFormat="1" applyFont="1" applyFill="1" applyBorder="1" applyAlignment="1">
      <alignment horizontal="center" vertical="center" wrapText="1"/>
    </xf>
    <xf numFmtId="177" fontId="10" fillId="0" borderId="5" xfId="1" applyNumberFormat="1" applyFont="1" applyFill="1" applyBorder="1" applyAlignment="1">
      <alignment horizontal="center" vertical="center" wrapText="1"/>
    </xf>
    <xf numFmtId="178" fontId="11" fillId="4" borderId="2" xfId="49" applyNumberFormat="1" applyFont="1" applyFill="1" applyBorder="1" applyAlignment="1">
      <alignment horizontal="right" vertical="center"/>
    </xf>
    <xf numFmtId="40" fontId="5" fillId="0" borderId="5" xfId="1" applyNumberFormat="1" applyFont="1" applyBorder="1" applyAlignment="1">
      <alignment horizontal="right" vertical="center"/>
    </xf>
    <xf numFmtId="58" fontId="10" fillId="0" borderId="18" xfId="1" applyNumberFormat="1" applyFont="1" applyFill="1" applyBorder="1" applyAlignment="1">
      <alignment horizontal="center" vertical="center" wrapText="1"/>
    </xf>
    <xf numFmtId="178" fontId="10" fillId="0" borderId="5" xfId="1" applyNumberFormat="1" applyFont="1" applyFill="1" applyBorder="1" applyAlignment="1">
      <alignment horizontal="right" vertical="center"/>
    </xf>
    <xf numFmtId="178" fontId="10" fillId="0" borderId="5" xfId="1" applyNumberFormat="1" applyFont="1" applyBorder="1" applyAlignment="1">
      <alignment vertical="center"/>
    </xf>
    <xf numFmtId="177" fontId="13" fillId="0" borderId="5" xfId="1" applyNumberFormat="1" applyFont="1" applyFill="1" applyBorder="1" applyAlignment="1">
      <alignment horizontal="center" vertical="center" wrapText="1"/>
    </xf>
    <xf numFmtId="178" fontId="5" fillId="0" borderId="10" xfId="1" applyNumberFormat="1" applyFont="1" applyBorder="1" applyAlignment="1">
      <alignment horizontal="right" vertical="center"/>
    </xf>
    <xf numFmtId="177" fontId="16" fillId="0" borderId="16" xfId="1" applyNumberFormat="1" applyFont="1" applyFill="1" applyBorder="1" applyAlignment="1">
      <alignment horizontal="center" vertical="center" wrapText="1"/>
    </xf>
    <xf numFmtId="40" fontId="10" fillId="0" borderId="10" xfId="1" applyNumberFormat="1" applyFont="1" applyFill="1" applyBorder="1" applyAlignment="1">
      <alignment horizontal="right" vertical="center"/>
    </xf>
    <xf numFmtId="178" fontId="10" fillId="0" borderId="19" xfId="1" applyNumberFormat="1" applyFont="1" applyFill="1" applyBorder="1" applyAlignment="1">
      <alignment vertical="center"/>
    </xf>
    <xf numFmtId="40" fontId="10" fillId="0" borderId="5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178" fontId="7" fillId="2" borderId="5" xfId="49" applyNumberFormat="1" applyFont="1" applyFill="1" applyBorder="1" applyAlignment="1">
      <alignment horizontal="right" vertical="center"/>
    </xf>
    <xf numFmtId="179" fontId="17" fillId="2" borderId="16" xfId="49" applyNumberFormat="1" applyFont="1" applyFill="1" applyBorder="1" applyAlignment="1">
      <alignment horizontal="center" vertical="center" wrapText="1"/>
    </xf>
    <xf numFmtId="9" fontId="13" fillId="6" borderId="5" xfId="0" applyNumberFormat="1" applyFont="1" applyFill="1" applyBorder="1" applyAlignment="1">
      <alignment horizontal="center" vertical="center"/>
    </xf>
    <xf numFmtId="178" fontId="18" fillId="7" borderId="5" xfId="49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178" fontId="11" fillId="0" borderId="5" xfId="49" applyNumberFormat="1" applyFont="1" applyFill="1" applyBorder="1" applyAlignment="1">
      <alignment horizontal="right" vertical="center"/>
    </xf>
    <xf numFmtId="177" fontId="15" fillId="0" borderId="16" xfId="1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/>
    </xf>
    <xf numFmtId="178" fontId="12" fillId="5" borderId="22" xfId="49" applyNumberFormat="1" applyFont="1" applyFill="1" applyBorder="1" applyAlignment="1">
      <alignment horizontal="right" vertical="center"/>
    </xf>
    <xf numFmtId="179" fontId="12" fillId="5" borderId="23" xfId="49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20" fillId="0" borderId="2" xfId="6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77" fontId="21" fillId="0" borderId="3" xfId="1" applyNumberFormat="1" applyFont="1" applyBorder="1" applyAlignment="1">
      <alignment horizontal="center" vertical="center"/>
    </xf>
    <xf numFmtId="14" fontId="19" fillId="0" borderId="5" xfId="0" applyNumberFormat="1" applyFont="1" applyFill="1" applyBorder="1" applyAlignment="1">
      <alignment horizontal="center" vertical="center"/>
    </xf>
    <xf numFmtId="14" fontId="22" fillId="0" borderId="2" xfId="6" applyNumberFormat="1" applyFont="1" applyFill="1" applyBorder="1" applyAlignment="1" applyProtection="1">
      <alignment horizontal="left" vertical="center"/>
    </xf>
    <xf numFmtId="14" fontId="19" fillId="0" borderId="3" xfId="0" applyNumberFormat="1" applyFont="1" applyFill="1" applyBorder="1" applyAlignment="1">
      <alignment horizontal="left" vertical="center"/>
    </xf>
    <xf numFmtId="14" fontId="19" fillId="0" borderId="4" xfId="0" applyNumberFormat="1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2" xfId="1" applyNumberFormat="1" applyFont="1" applyFill="1" applyBorder="1" applyAlignment="1">
      <alignment horizontal="center" vertical="center"/>
    </xf>
    <xf numFmtId="0" fontId="24" fillId="3" borderId="4" xfId="1" applyNumberFormat="1" applyFont="1" applyFill="1" applyBorder="1" applyAlignment="1">
      <alignment horizontal="center" vertical="center"/>
    </xf>
    <xf numFmtId="178" fontId="24" fillId="3" borderId="2" xfId="1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177" fontId="21" fillId="0" borderId="7" xfId="1" applyNumberFormat="1" applyFont="1" applyFill="1" applyBorder="1" applyAlignment="1">
      <alignment horizontal="center" vertical="center"/>
    </xf>
    <xf numFmtId="177" fontId="21" fillId="0" borderId="5" xfId="1" applyNumberFormat="1" applyFont="1" applyFill="1" applyBorder="1" applyAlignment="1">
      <alignment horizontal="center" vertical="center"/>
    </xf>
    <xf numFmtId="0" fontId="21" fillId="0" borderId="2" xfId="1" applyNumberFormat="1" applyFont="1" applyFill="1" applyBorder="1" applyAlignment="1">
      <alignment horizontal="center" vertical="center"/>
    </xf>
    <xf numFmtId="0" fontId="21" fillId="0" borderId="4" xfId="1" applyNumberFormat="1" applyFont="1" applyFill="1" applyBorder="1" applyAlignment="1">
      <alignment horizontal="center" vertical="center"/>
    </xf>
    <xf numFmtId="0" fontId="21" fillId="0" borderId="2" xfId="1" applyNumberFormat="1" applyFont="1" applyBorder="1" applyAlignment="1">
      <alignment horizontal="center" vertical="center"/>
    </xf>
    <xf numFmtId="0" fontId="21" fillId="0" borderId="4" xfId="1" applyNumberFormat="1" applyFont="1" applyBorder="1" applyAlignment="1">
      <alignment horizontal="center" vertical="center"/>
    </xf>
    <xf numFmtId="178" fontId="19" fillId="0" borderId="2" xfId="1" applyNumberFormat="1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179" fontId="25" fillId="4" borderId="1" xfId="1" applyNumberFormat="1" applyFont="1" applyFill="1" applyBorder="1" applyAlignment="1">
      <alignment horizontal="right" vertical="center"/>
    </xf>
    <xf numFmtId="179" fontId="25" fillId="4" borderId="3" xfId="1" applyNumberFormat="1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9" fillId="0" borderId="5" xfId="1" applyNumberFormat="1" applyFont="1" applyFill="1" applyBorder="1" applyAlignment="1">
      <alignment horizontal="center" vertical="center"/>
    </xf>
    <xf numFmtId="178" fontId="21" fillId="0" borderId="5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178" fontId="21" fillId="0" borderId="5" xfId="1" applyNumberFormat="1" applyFont="1" applyFill="1" applyBorder="1" applyAlignment="1">
      <alignment horizontal="center" vertical="center"/>
    </xf>
    <xf numFmtId="177" fontId="21" fillId="0" borderId="10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center" vertical="center" wrapText="1"/>
    </xf>
    <xf numFmtId="0" fontId="21" fillId="0" borderId="5" xfId="1" applyNumberFormat="1" applyFont="1" applyFill="1" applyBorder="1" applyAlignment="1">
      <alignment horizontal="center" vertical="center"/>
    </xf>
    <xf numFmtId="178" fontId="19" fillId="0" borderId="2" xfId="1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horizontal="center" vertical="center" wrapText="1"/>
    </xf>
    <xf numFmtId="178" fontId="19" fillId="0" borderId="2" xfId="1" applyNumberFormat="1" applyFont="1" applyFill="1" applyBorder="1" applyAlignment="1">
      <alignment horizontal="right" vertical="center"/>
    </xf>
    <xf numFmtId="0" fontId="19" fillId="0" borderId="5" xfId="50" applyFont="1" applyFill="1" applyBorder="1" applyAlignment="1">
      <alignment horizontal="center" vertical="center" wrapText="1"/>
    </xf>
    <xf numFmtId="178" fontId="19" fillId="0" borderId="5" xfId="1" applyNumberFormat="1" applyFont="1" applyFill="1" applyBorder="1" applyAlignment="1">
      <alignment vertical="center"/>
    </xf>
    <xf numFmtId="0" fontId="19" fillId="0" borderId="5" xfId="5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4" fontId="19" fillId="0" borderId="16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center" vertical="center" wrapText="1"/>
    </xf>
    <xf numFmtId="178" fontId="24" fillId="3" borderId="4" xfId="1" applyNumberFormat="1" applyFont="1" applyFill="1" applyBorder="1" applyAlignment="1">
      <alignment horizontal="center" vertical="center"/>
    </xf>
    <xf numFmtId="178" fontId="24" fillId="3" borderId="5" xfId="1" applyNumberFormat="1" applyFont="1" applyFill="1" applyBorder="1" applyAlignment="1">
      <alignment horizontal="center" vertical="center"/>
    </xf>
    <xf numFmtId="177" fontId="24" fillId="3" borderId="16" xfId="1" applyNumberFormat="1" applyFont="1" applyFill="1" applyBorder="1" applyAlignment="1">
      <alignment horizontal="center" vertical="center"/>
    </xf>
    <xf numFmtId="178" fontId="19" fillId="0" borderId="4" xfId="1" applyNumberFormat="1" applyFont="1" applyBorder="1" applyAlignment="1">
      <alignment horizontal="center" vertical="center"/>
    </xf>
    <xf numFmtId="178" fontId="21" fillId="0" borderId="5" xfId="1" applyNumberFormat="1" applyFont="1" applyBorder="1" applyAlignment="1">
      <alignment vertical="center"/>
    </xf>
    <xf numFmtId="177" fontId="2" fillId="0" borderId="16" xfId="1" applyNumberFormat="1" applyFont="1" applyFill="1" applyBorder="1" applyAlignment="1">
      <alignment horizontal="center" vertical="center" wrapText="1"/>
    </xf>
    <xf numFmtId="179" fontId="25" fillId="4" borderId="4" xfId="1" applyNumberFormat="1" applyFont="1" applyFill="1" applyBorder="1" applyAlignment="1">
      <alignment horizontal="right" vertical="center"/>
    </xf>
    <xf numFmtId="178" fontId="25" fillId="4" borderId="2" xfId="49" applyNumberFormat="1" applyFont="1" applyFill="1" applyBorder="1" applyAlignment="1">
      <alignment horizontal="center" vertical="center"/>
    </xf>
    <xf numFmtId="177" fontId="27" fillId="4" borderId="16" xfId="1" applyNumberFormat="1" applyFont="1" applyFill="1" applyBorder="1" applyAlignment="1">
      <alignment horizontal="center" vertical="center" wrapText="1"/>
    </xf>
    <xf numFmtId="178" fontId="21" fillId="5" borderId="5" xfId="1" applyNumberFormat="1" applyFont="1" applyFill="1" applyBorder="1" applyAlignment="1">
      <alignment vertical="center"/>
    </xf>
    <xf numFmtId="178" fontId="21" fillId="0" borderId="5" xfId="1" applyNumberFormat="1" applyFont="1" applyBorder="1" applyAlignment="1">
      <alignment horizontal="right" vertical="center"/>
    </xf>
    <xf numFmtId="177" fontId="19" fillId="5" borderId="5" xfId="1" applyNumberFormat="1" applyFont="1" applyFill="1" applyBorder="1" applyAlignment="1">
      <alignment horizontal="center" vertical="center" wrapText="1"/>
    </xf>
    <xf numFmtId="177" fontId="19" fillId="0" borderId="5" xfId="1" applyNumberFormat="1" applyFont="1" applyFill="1" applyBorder="1" applyAlignment="1">
      <alignment horizontal="center" vertical="center" wrapText="1"/>
    </xf>
    <xf numFmtId="178" fontId="21" fillId="0" borderId="5" xfId="1" applyNumberFormat="1" applyFont="1" applyFill="1" applyBorder="1" applyAlignment="1">
      <alignment horizontal="right" vertical="center"/>
    </xf>
    <xf numFmtId="178" fontId="25" fillId="4" borderId="2" xfId="49" applyNumberFormat="1" applyFont="1" applyFill="1" applyBorder="1" applyAlignment="1">
      <alignment horizontal="right" vertical="center"/>
    </xf>
    <xf numFmtId="40" fontId="21" fillId="0" borderId="5" xfId="1" applyNumberFormat="1" applyFont="1" applyBorder="1" applyAlignment="1">
      <alignment horizontal="right" vertical="center"/>
    </xf>
    <xf numFmtId="58" fontId="19" fillId="0" borderId="18" xfId="1" applyNumberFormat="1" applyFont="1" applyFill="1" applyBorder="1" applyAlignment="1">
      <alignment horizontal="center" vertical="center" wrapText="1"/>
    </xf>
    <xf numFmtId="178" fontId="19" fillId="0" borderId="5" xfId="1" applyNumberFormat="1" applyFont="1" applyFill="1" applyBorder="1" applyAlignment="1">
      <alignment horizontal="right" vertical="center"/>
    </xf>
    <xf numFmtId="178" fontId="19" fillId="0" borderId="5" xfId="1" applyNumberFormat="1" applyFont="1" applyBorder="1" applyAlignment="1">
      <alignment vertical="center"/>
    </xf>
    <xf numFmtId="178" fontId="21" fillId="0" borderId="10" xfId="1" applyNumberFormat="1" applyFont="1" applyBorder="1" applyAlignment="1">
      <alignment horizontal="right" vertical="center"/>
    </xf>
    <xf numFmtId="177" fontId="28" fillId="0" borderId="16" xfId="1" applyNumberFormat="1" applyFont="1" applyFill="1" applyBorder="1" applyAlignment="1">
      <alignment horizontal="center" vertical="center" wrapText="1"/>
    </xf>
    <xf numFmtId="40" fontId="19" fillId="0" borderId="10" xfId="1" applyNumberFormat="1" applyFont="1" applyFill="1" applyBorder="1" applyAlignment="1">
      <alignment horizontal="right" vertical="center"/>
    </xf>
    <xf numFmtId="178" fontId="19" fillId="0" borderId="19" xfId="1" applyNumberFormat="1" applyFont="1" applyFill="1" applyBorder="1" applyAlignment="1">
      <alignment vertical="center"/>
    </xf>
    <xf numFmtId="177" fontId="19" fillId="0" borderId="16" xfId="1" applyNumberFormat="1" applyFont="1" applyFill="1" applyBorder="1" applyAlignment="1">
      <alignment horizontal="center" vertical="center" wrapText="1"/>
    </xf>
    <xf numFmtId="40" fontId="19" fillId="0" borderId="10" xfId="1" applyNumberFormat="1" applyFont="1" applyBorder="1" applyAlignment="1">
      <alignment horizontal="right" vertical="center"/>
    </xf>
    <xf numFmtId="178" fontId="19" fillId="0" borderId="19" xfId="1" applyNumberFormat="1" applyFont="1" applyBorder="1" applyAlignment="1">
      <alignment vertical="center"/>
    </xf>
    <xf numFmtId="177" fontId="19" fillId="5" borderId="16" xfId="1" applyNumberFormat="1" applyFont="1" applyFill="1" applyBorder="1" applyAlignment="1">
      <alignment horizontal="center" vertical="center" wrapText="1"/>
    </xf>
    <xf numFmtId="40" fontId="19" fillId="0" borderId="5" xfId="1" applyNumberFormat="1" applyFont="1" applyBorder="1" applyAlignment="1">
      <alignment horizontal="right" vertical="center"/>
    </xf>
    <xf numFmtId="178" fontId="19" fillId="0" borderId="5" xfId="1" applyNumberFormat="1" applyFont="1" applyBorder="1" applyAlignment="1">
      <alignment horizontal="right" vertical="center"/>
    </xf>
    <xf numFmtId="0" fontId="19" fillId="5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/>
    </xf>
    <xf numFmtId="0" fontId="23" fillId="2" borderId="3" xfId="0" applyFont="1" applyFill="1" applyBorder="1" applyAlignment="1">
      <alignment horizontal="right" vertical="center"/>
    </xf>
    <xf numFmtId="0" fontId="29" fillId="5" borderId="5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right" vertical="center"/>
    </xf>
    <xf numFmtId="178" fontId="23" fillId="2" borderId="5" xfId="49" applyNumberFormat="1" applyFont="1" applyFill="1" applyBorder="1" applyAlignment="1">
      <alignment horizontal="right" vertical="center"/>
    </xf>
    <xf numFmtId="179" fontId="31" fillId="2" borderId="16" xfId="49" applyNumberFormat="1" applyFont="1" applyFill="1" applyBorder="1" applyAlignment="1">
      <alignment horizontal="center" vertical="center" wrapText="1"/>
    </xf>
    <xf numFmtId="9" fontId="32" fillId="6" borderId="5" xfId="0" applyNumberFormat="1" applyFont="1" applyFill="1" applyBorder="1" applyAlignment="1">
      <alignment horizontal="center" vertical="center"/>
    </xf>
    <xf numFmtId="178" fontId="33" fillId="7" borderId="5" xfId="49" applyNumberFormat="1" applyFont="1" applyFill="1" applyBorder="1" applyAlignment="1">
      <alignment horizontal="right" vertical="center"/>
    </xf>
    <xf numFmtId="0" fontId="23" fillId="0" borderId="20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178" fontId="25" fillId="0" borderId="5" xfId="49" applyNumberFormat="1" applyFont="1" applyFill="1" applyBorder="1" applyAlignment="1">
      <alignment horizontal="right" vertical="center"/>
    </xf>
    <xf numFmtId="177" fontId="27" fillId="0" borderId="16" xfId="1" applyNumberFormat="1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/>
    </xf>
    <xf numFmtId="178" fontId="29" fillId="5" borderId="22" xfId="49" applyNumberFormat="1" applyFont="1" applyFill="1" applyBorder="1" applyAlignment="1">
      <alignment horizontal="right" vertical="center"/>
    </xf>
    <xf numFmtId="179" fontId="29" fillId="5" borderId="23" xfId="49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left" vertical="center" wrapText="1"/>
    </xf>
    <xf numFmtId="180" fontId="35" fillId="8" borderId="5" xfId="2" applyNumberFormat="1" applyFont="1" applyFill="1" applyBorder="1" applyAlignment="1" applyProtection="1">
      <alignment horizontal="center" vertical="center" wrapText="1"/>
    </xf>
    <xf numFmtId="180" fontId="35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Fill="1" applyBorder="1" applyAlignment="1">
      <alignment horizontal="center" vertical="center"/>
    </xf>
    <xf numFmtId="181" fontId="34" fillId="0" borderId="5" xfId="1" applyNumberFormat="1" applyFont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181" fontId="36" fillId="0" borderId="5" xfId="1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20" sqref="F20"/>
    </sheetView>
  </sheetViews>
  <sheetFormatPr defaultColWidth="12.9181818181818" defaultRowHeight="15" outlineLevelCol="6"/>
  <cols>
    <col min="1" max="1" width="46.6363636363636" style="1" customWidth="1"/>
    <col min="2" max="16384" width="12.9181818181818" style="1"/>
  </cols>
  <sheetData>
    <row r="1" s="1" customFormat="1" ht="96" customHeight="1" spans="1:1">
      <c r="A1" s="234" t="s">
        <v>0</v>
      </c>
    </row>
    <row r="2" s="1" customFormat="1" spans="1:1">
      <c r="A2" s="3"/>
    </row>
    <row r="3" s="1" customFormat="1" spans="1:7">
      <c r="A3" s="235" t="s">
        <v>1</v>
      </c>
      <c r="B3" s="235" t="s">
        <v>2</v>
      </c>
      <c r="C3" s="236" t="s">
        <v>3</v>
      </c>
      <c r="D3" s="236" t="s">
        <v>4</v>
      </c>
      <c r="E3" s="236" t="s">
        <v>5</v>
      </c>
      <c r="F3" s="236" t="s">
        <v>6</v>
      </c>
      <c r="G3" s="235" t="s">
        <v>7</v>
      </c>
    </row>
    <row r="4" s="1" customFormat="1" spans="1:7">
      <c r="A4" s="237">
        <v>1</v>
      </c>
      <c r="B4" s="237" t="s">
        <v>8</v>
      </c>
      <c r="C4" s="237" t="s">
        <v>9</v>
      </c>
      <c r="D4" s="238">
        <f>第一批次结算!J9+第二批次结算!J9</f>
        <v>61470</v>
      </c>
      <c r="E4" s="239">
        <v>1</v>
      </c>
      <c r="F4" s="238">
        <f t="shared" ref="F4:F11" si="0">E4*D4</f>
        <v>61470</v>
      </c>
      <c r="G4" s="237"/>
    </row>
    <row r="5" s="1" customFormat="1" spans="1:7">
      <c r="A5" s="237">
        <v>2</v>
      </c>
      <c r="B5" s="237" t="s">
        <v>10</v>
      </c>
      <c r="C5" s="237" t="s">
        <v>9</v>
      </c>
      <c r="D5" s="238">
        <f>第一批次结算!J15+第二批次结算!J14</f>
        <v>24450</v>
      </c>
      <c r="E5" s="239">
        <v>1</v>
      </c>
      <c r="F5" s="238">
        <f t="shared" si="0"/>
        <v>24450</v>
      </c>
      <c r="G5" s="237"/>
    </row>
    <row r="6" s="1" customFormat="1" spans="1:7">
      <c r="A6" s="237">
        <v>3</v>
      </c>
      <c r="B6" s="237" t="s">
        <v>11</v>
      </c>
      <c r="C6" s="237" t="s">
        <v>9</v>
      </c>
      <c r="D6" s="238">
        <f>第一批次结算!J18+第二批次结算!J17</f>
        <v>43660</v>
      </c>
      <c r="E6" s="239">
        <v>1</v>
      </c>
      <c r="F6" s="238">
        <f t="shared" si="0"/>
        <v>43660</v>
      </c>
      <c r="G6" s="237"/>
    </row>
    <row r="7" s="1" customFormat="1" spans="1:7">
      <c r="A7" s="237">
        <v>4</v>
      </c>
      <c r="B7" s="237" t="s">
        <v>12</v>
      </c>
      <c r="C7" s="237" t="s">
        <v>9</v>
      </c>
      <c r="D7" s="238">
        <f>第一批次结算!J32+第二批次结算!J23</f>
        <v>45758.4</v>
      </c>
      <c r="E7" s="239">
        <v>1</v>
      </c>
      <c r="F7" s="238">
        <f t="shared" si="0"/>
        <v>45758.4</v>
      </c>
      <c r="G7" s="237"/>
    </row>
    <row r="8" s="1" customFormat="1" spans="1:7">
      <c r="A8" s="237">
        <v>5</v>
      </c>
      <c r="B8" s="237" t="s">
        <v>13</v>
      </c>
      <c r="C8" s="237" t="s">
        <v>9</v>
      </c>
      <c r="D8" s="238">
        <f>第一批次结算!J43+第二批次结算!J30</f>
        <v>5666</v>
      </c>
      <c r="E8" s="239">
        <v>1</v>
      </c>
      <c r="F8" s="238">
        <f t="shared" si="0"/>
        <v>5666</v>
      </c>
      <c r="G8" s="237"/>
    </row>
    <row r="9" s="1" customFormat="1" spans="1:7">
      <c r="A9" s="237">
        <v>6</v>
      </c>
      <c r="B9" s="237" t="s">
        <v>14</v>
      </c>
      <c r="C9" s="237" t="s">
        <v>9</v>
      </c>
      <c r="D9" s="238">
        <f>第一批次结算!J35+第二批次结算!J26</f>
        <v>3840</v>
      </c>
      <c r="E9" s="239">
        <v>1</v>
      </c>
      <c r="F9" s="238">
        <f t="shared" si="0"/>
        <v>3840</v>
      </c>
      <c r="G9" s="237"/>
    </row>
    <row r="10" s="1" customFormat="1" spans="1:7">
      <c r="A10" s="237">
        <v>7</v>
      </c>
      <c r="B10" s="237" t="s">
        <v>15</v>
      </c>
      <c r="C10" s="237" t="s">
        <v>9</v>
      </c>
      <c r="D10" s="238">
        <f>第一批次结算!J73+第二批次结算!J50</f>
        <v>42998</v>
      </c>
      <c r="E10" s="239">
        <v>1</v>
      </c>
      <c r="F10" s="238">
        <f t="shared" si="0"/>
        <v>42998</v>
      </c>
      <c r="G10" s="237"/>
    </row>
    <row r="11" s="1" customFormat="1" spans="1:7">
      <c r="A11" s="237">
        <v>8</v>
      </c>
      <c r="B11" s="237" t="s">
        <v>16</v>
      </c>
      <c r="C11" s="237" t="s">
        <v>9</v>
      </c>
      <c r="D11" s="238">
        <f>第一批次结算!J57+第二批次结算!J43</f>
        <v>53510</v>
      </c>
      <c r="E11" s="239">
        <v>1</v>
      </c>
      <c r="F11" s="238">
        <f t="shared" si="0"/>
        <v>53510</v>
      </c>
      <c r="G11" s="237"/>
    </row>
    <row r="12" s="1" customFormat="1" spans="1:7">
      <c r="A12" s="237"/>
      <c r="B12" s="240" t="s">
        <v>17</v>
      </c>
      <c r="C12" s="241"/>
      <c r="D12" s="242"/>
      <c r="E12" s="243"/>
      <c r="F12" s="238">
        <f>SUM(F4:F11)</f>
        <v>281352.4</v>
      </c>
      <c r="G12" s="237"/>
    </row>
    <row r="13" s="1" customFormat="1" spans="1:7">
      <c r="A13" s="237"/>
      <c r="B13" s="240" t="s">
        <v>18</v>
      </c>
      <c r="C13" s="241"/>
      <c r="D13" s="242"/>
      <c r="E13" s="243"/>
      <c r="F13" s="244">
        <f>F12*6%</f>
        <v>16881.144</v>
      </c>
      <c r="G13" s="240"/>
    </row>
    <row r="14" s="1" customFormat="1" spans="1:7">
      <c r="A14" s="237"/>
      <c r="B14" s="240" t="s">
        <v>19</v>
      </c>
      <c r="C14" s="241"/>
      <c r="D14" s="242"/>
      <c r="E14" s="243"/>
      <c r="F14" s="244">
        <f>(F12+F13)*6%</f>
        <v>17894.01264</v>
      </c>
      <c r="G14" s="245"/>
    </row>
    <row r="15" s="1" customFormat="1" spans="1:7">
      <c r="A15" s="245"/>
      <c r="B15" s="240" t="s">
        <v>20</v>
      </c>
      <c r="C15" s="241"/>
      <c r="D15" s="242"/>
      <c r="E15" s="243"/>
      <c r="F15" s="246">
        <f>SUM(F12:F14)</f>
        <v>316127.55664</v>
      </c>
      <c r="G15" s="245"/>
    </row>
  </sheetData>
  <mergeCells count="4">
    <mergeCell ref="C12:E12"/>
    <mergeCell ref="C13:E13"/>
    <mergeCell ref="C14:E14"/>
    <mergeCell ref="C15:E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zoomScale="70" zoomScaleNormal="70" topLeftCell="A49" workbookViewId="0">
      <selection activeCell="K64" sqref="K64"/>
    </sheetView>
  </sheetViews>
  <sheetFormatPr defaultColWidth="12.9181818181818" defaultRowHeight="16.5"/>
  <cols>
    <col min="1" max="1" width="21.0363636363636" style="115" customWidth="1"/>
    <col min="2" max="2" width="24.2818181818182" style="115" customWidth="1"/>
    <col min="3" max="3" width="19.8545454545455" style="115" customWidth="1"/>
    <col min="4" max="4" width="11.5545454545455" style="115" customWidth="1"/>
    <col min="5" max="5" width="12.7636363636364" style="115" hidden="1" customWidth="1"/>
    <col min="6" max="6" width="12.3636363636364" style="115" customWidth="1"/>
    <col min="7" max="7" width="18.6909090909091" style="115" customWidth="1"/>
    <col min="8" max="8" width="13.6363636363636" style="115" customWidth="1"/>
    <col min="9" max="9" width="4.93636363636364" style="115" customWidth="1"/>
    <col min="10" max="10" width="24.6727272727273" style="115" customWidth="1"/>
    <col min="11" max="11" width="66.2363636363636" style="116" customWidth="1"/>
    <col min="12" max="16384" width="12.9181818181818" style="115"/>
  </cols>
  <sheetData>
    <row r="1" s="115" customFormat="1" ht="34" customHeight="1" spans="1:11">
      <c r="A1" s="117" t="s">
        <v>21</v>
      </c>
      <c r="B1" s="118"/>
      <c r="C1" s="119"/>
      <c r="D1" s="119"/>
      <c r="E1" s="119"/>
      <c r="F1" s="120"/>
      <c r="G1" s="121" t="s">
        <v>22</v>
      </c>
      <c r="H1" s="118" t="s">
        <v>23</v>
      </c>
      <c r="I1" s="120"/>
      <c r="J1" s="178" t="s">
        <v>24</v>
      </c>
      <c r="K1" s="179"/>
    </row>
    <row r="2" s="115" customFormat="1" spans="1:11">
      <c r="A2" s="117" t="s">
        <v>25</v>
      </c>
      <c r="B2" s="118"/>
      <c r="C2" s="119"/>
      <c r="D2" s="119"/>
      <c r="E2" s="119"/>
      <c r="F2" s="120"/>
      <c r="G2" s="121" t="s">
        <v>26</v>
      </c>
      <c r="H2" s="118" t="s">
        <v>27</v>
      </c>
      <c r="I2" s="120"/>
      <c r="J2" s="178" t="s">
        <v>24</v>
      </c>
      <c r="K2" s="179">
        <v>13251589043</v>
      </c>
    </row>
    <row r="3" s="115" customFormat="1" spans="1:11">
      <c r="A3" s="117" t="s">
        <v>28</v>
      </c>
      <c r="B3" s="122" t="s">
        <v>29</v>
      </c>
      <c r="C3" s="123" t="s">
        <v>30</v>
      </c>
      <c r="D3" s="124">
        <v>35</v>
      </c>
      <c r="E3" s="125"/>
      <c r="F3" s="126"/>
      <c r="G3" s="127" t="s">
        <v>31</v>
      </c>
      <c r="H3" s="128"/>
      <c r="I3" s="158"/>
      <c r="J3" s="133" t="s">
        <v>32</v>
      </c>
      <c r="K3" s="180" t="s">
        <v>33</v>
      </c>
    </row>
    <row r="4" s="115" customFormat="1" spans="1:11">
      <c r="A4" s="117" t="s">
        <v>34</v>
      </c>
      <c r="B4" s="129" t="s">
        <v>35</v>
      </c>
      <c r="C4" s="123" t="s">
        <v>36</v>
      </c>
      <c r="D4" s="130" t="s">
        <v>37</v>
      </c>
      <c r="E4" s="131"/>
      <c r="F4" s="132"/>
      <c r="G4" s="133" t="s">
        <v>24</v>
      </c>
      <c r="H4" s="134"/>
      <c r="I4" s="181">
        <v>13811830485</v>
      </c>
      <c r="J4" s="182"/>
      <c r="K4" s="183"/>
    </row>
    <row r="5" s="115" customFormat="1" spans="1:11">
      <c r="A5" s="135" t="s">
        <v>38</v>
      </c>
      <c r="B5" s="136"/>
      <c r="C5" s="136"/>
      <c r="D5" s="136"/>
      <c r="E5" s="136"/>
      <c r="F5" s="136"/>
      <c r="G5" s="136"/>
      <c r="H5" s="136"/>
      <c r="I5" s="136"/>
      <c r="J5" s="136"/>
      <c r="K5" s="184"/>
    </row>
    <row r="6" s="115" customFormat="1" spans="1:11">
      <c r="A6" s="137" t="s">
        <v>39</v>
      </c>
      <c r="B6" s="138"/>
      <c r="C6" s="139" t="s">
        <v>40</v>
      </c>
      <c r="D6" s="140" t="s">
        <v>5</v>
      </c>
      <c r="E6" s="141"/>
      <c r="F6" s="140" t="s">
        <v>41</v>
      </c>
      <c r="G6" s="141"/>
      <c r="H6" s="142" t="s">
        <v>42</v>
      </c>
      <c r="I6" s="185"/>
      <c r="J6" s="186" t="s">
        <v>43</v>
      </c>
      <c r="K6" s="187" t="s">
        <v>7</v>
      </c>
    </row>
    <row r="7" s="115" customFormat="1" spans="1:11">
      <c r="A7" s="143" t="s">
        <v>8</v>
      </c>
      <c r="B7" s="144" t="s">
        <v>44</v>
      </c>
      <c r="C7" s="145" t="s">
        <v>45</v>
      </c>
      <c r="D7" s="146">
        <v>1</v>
      </c>
      <c r="E7" s="147"/>
      <c r="F7" s="148" t="s">
        <v>46</v>
      </c>
      <c r="G7" s="149"/>
      <c r="H7" s="150">
        <v>43220</v>
      </c>
      <c r="I7" s="188"/>
      <c r="J7" s="189">
        <f>D7*H7</f>
        <v>43220</v>
      </c>
      <c r="K7" s="190" t="s">
        <v>47</v>
      </c>
    </row>
    <row r="8" s="115" customFormat="1" spans="1:11">
      <c r="A8" s="151"/>
      <c r="B8" s="144" t="s">
        <v>48</v>
      </c>
      <c r="C8" s="145" t="s">
        <v>49</v>
      </c>
      <c r="D8" s="146">
        <v>1</v>
      </c>
      <c r="E8" s="147"/>
      <c r="F8" s="148" t="s">
        <v>46</v>
      </c>
      <c r="G8" s="149"/>
      <c r="H8" s="150">
        <v>18250</v>
      </c>
      <c r="I8" s="188"/>
      <c r="J8" s="189">
        <f>D8*H8</f>
        <v>18250</v>
      </c>
      <c r="K8" s="190" t="s">
        <v>47</v>
      </c>
    </row>
    <row r="9" s="115" customFormat="1" spans="1:11">
      <c r="A9" s="152" t="s">
        <v>50</v>
      </c>
      <c r="B9" s="153"/>
      <c r="C9" s="153"/>
      <c r="D9" s="153"/>
      <c r="E9" s="153"/>
      <c r="F9" s="153"/>
      <c r="G9" s="153"/>
      <c r="H9" s="153"/>
      <c r="I9" s="191"/>
      <c r="J9" s="192">
        <f>SUM(J7:J8)</f>
        <v>61470</v>
      </c>
      <c r="K9" s="193"/>
    </row>
    <row r="10" s="115" customFormat="1" ht="30" customHeight="1" spans="1:11">
      <c r="A10" s="137" t="s">
        <v>39</v>
      </c>
      <c r="B10" s="138"/>
      <c r="C10" s="139" t="s">
        <v>51</v>
      </c>
      <c r="D10" s="140" t="s">
        <v>5</v>
      </c>
      <c r="E10" s="141"/>
      <c r="F10" s="140" t="s">
        <v>41</v>
      </c>
      <c r="G10" s="141"/>
      <c r="H10" s="140" t="s">
        <v>42</v>
      </c>
      <c r="I10" s="141"/>
      <c r="J10" s="186" t="s">
        <v>43</v>
      </c>
      <c r="K10" s="187" t="s">
        <v>7</v>
      </c>
    </row>
    <row r="11" s="115" customFormat="1" ht="28.1" customHeight="1" spans="1:11">
      <c r="A11" s="154" t="s">
        <v>10</v>
      </c>
      <c r="B11" s="155" t="s">
        <v>52</v>
      </c>
      <c r="C11" s="156" t="s">
        <v>53</v>
      </c>
      <c r="D11" s="157">
        <v>34</v>
      </c>
      <c r="E11" s="158"/>
      <c r="F11" s="159" t="s">
        <v>54</v>
      </c>
      <c r="G11" s="159"/>
      <c r="H11" s="160">
        <v>350</v>
      </c>
      <c r="I11" s="194" t="s">
        <v>55</v>
      </c>
      <c r="J11" s="195">
        <f>D11*H11</f>
        <v>11900</v>
      </c>
      <c r="K11" s="196"/>
    </row>
    <row r="12" s="115" customFormat="1" ht="41" customHeight="1" spans="1:11">
      <c r="A12" s="154"/>
      <c r="B12" s="156"/>
      <c r="C12" s="145" t="s">
        <v>56</v>
      </c>
      <c r="D12" s="157">
        <v>2</v>
      </c>
      <c r="E12" s="158"/>
      <c r="F12" s="159" t="s">
        <v>54</v>
      </c>
      <c r="G12" s="159"/>
      <c r="H12" s="160">
        <v>1000</v>
      </c>
      <c r="I12" s="194" t="s">
        <v>55</v>
      </c>
      <c r="J12" s="195">
        <f>D12*H12</f>
        <v>2000</v>
      </c>
      <c r="K12" s="196" t="s">
        <v>57</v>
      </c>
    </row>
    <row r="13" s="115" customFormat="1" ht="30" customHeight="1" spans="1:11">
      <c r="A13" s="154"/>
      <c r="B13" s="156"/>
      <c r="C13" s="145" t="s">
        <v>58</v>
      </c>
      <c r="D13" s="161">
        <v>1</v>
      </c>
      <c r="E13" s="161"/>
      <c r="F13" s="159" t="s">
        <v>59</v>
      </c>
      <c r="G13" s="159"/>
      <c r="H13" s="160">
        <v>2800</v>
      </c>
      <c r="I13" s="194" t="s">
        <v>55</v>
      </c>
      <c r="J13" s="195">
        <f>D13*H13</f>
        <v>2800</v>
      </c>
      <c r="K13" s="197" t="s">
        <v>60</v>
      </c>
    </row>
    <row r="14" s="115" customFormat="1" ht="30" customHeight="1" spans="1:11">
      <c r="A14" s="154"/>
      <c r="B14" s="162" t="s">
        <v>61</v>
      </c>
      <c r="C14" s="145" t="s">
        <v>62</v>
      </c>
      <c r="D14" s="161">
        <v>1</v>
      </c>
      <c r="E14" s="161"/>
      <c r="F14" s="159" t="s">
        <v>63</v>
      </c>
      <c r="G14" s="159"/>
      <c r="H14" s="163">
        <v>100</v>
      </c>
      <c r="I14" s="163"/>
      <c r="J14" s="198">
        <f>D14*H14</f>
        <v>100</v>
      </c>
      <c r="K14" s="197" t="s">
        <v>64</v>
      </c>
    </row>
    <row r="15" s="115" customFormat="1" spans="1:11">
      <c r="A15" s="152" t="s">
        <v>50</v>
      </c>
      <c r="B15" s="153"/>
      <c r="C15" s="153"/>
      <c r="D15" s="153"/>
      <c r="E15" s="153"/>
      <c r="F15" s="153"/>
      <c r="G15" s="153"/>
      <c r="H15" s="153"/>
      <c r="I15" s="191"/>
      <c r="J15" s="199">
        <f>SUM(J11:J14)</f>
        <v>16800</v>
      </c>
      <c r="K15" s="193"/>
    </row>
    <row r="16" s="115" customFormat="1" spans="1:11">
      <c r="A16" s="137" t="s">
        <v>39</v>
      </c>
      <c r="B16" s="138"/>
      <c r="C16" s="139" t="s">
        <v>65</v>
      </c>
      <c r="D16" s="140" t="s">
        <v>5</v>
      </c>
      <c r="E16" s="141"/>
      <c r="F16" s="140" t="s">
        <v>41</v>
      </c>
      <c r="G16" s="141"/>
      <c r="H16" s="140" t="s">
        <v>42</v>
      </c>
      <c r="I16" s="141"/>
      <c r="J16" s="186" t="s">
        <v>43</v>
      </c>
      <c r="K16" s="187" t="s">
        <v>7</v>
      </c>
    </row>
    <row r="17" s="115" customFormat="1" ht="33" spans="1:11">
      <c r="A17" s="143" t="s">
        <v>11</v>
      </c>
      <c r="B17" s="164" t="s">
        <v>66</v>
      </c>
      <c r="C17" s="164" t="s">
        <v>67</v>
      </c>
      <c r="D17" s="165">
        <v>26</v>
      </c>
      <c r="E17" s="164" t="s">
        <v>68</v>
      </c>
      <c r="F17" s="165">
        <v>2</v>
      </c>
      <c r="G17" s="164" t="s">
        <v>69</v>
      </c>
      <c r="H17" s="166">
        <v>650</v>
      </c>
      <c r="I17" s="200" t="s">
        <v>55</v>
      </c>
      <c r="J17" s="189">
        <f>D17*F17*H17</f>
        <v>33800</v>
      </c>
      <c r="K17" s="201" t="s">
        <v>70</v>
      </c>
    </row>
    <row r="18" s="115" customFormat="1" spans="1:11">
      <c r="A18" s="152" t="s">
        <v>50</v>
      </c>
      <c r="B18" s="153"/>
      <c r="C18" s="153"/>
      <c r="D18" s="153"/>
      <c r="E18" s="153"/>
      <c r="F18" s="153"/>
      <c r="G18" s="153"/>
      <c r="H18" s="153"/>
      <c r="I18" s="191"/>
      <c r="J18" s="199">
        <f>SUM(J17:J17)</f>
        <v>33800</v>
      </c>
      <c r="K18" s="193"/>
    </row>
    <row r="19" s="115" customFormat="1" spans="1:11">
      <c r="A19" s="137" t="s">
        <v>39</v>
      </c>
      <c r="B19" s="138"/>
      <c r="C19" s="139" t="s">
        <v>71</v>
      </c>
      <c r="D19" s="140" t="s">
        <v>5</v>
      </c>
      <c r="E19" s="141"/>
      <c r="F19" s="140" t="s">
        <v>41</v>
      </c>
      <c r="G19" s="141"/>
      <c r="H19" s="140" t="s">
        <v>42</v>
      </c>
      <c r="I19" s="141"/>
      <c r="J19" s="186" t="s">
        <v>43</v>
      </c>
      <c r="K19" s="187" t="s">
        <v>7</v>
      </c>
    </row>
    <row r="20" s="115" customFormat="1" spans="1:11">
      <c r="A20" s="167" t="s">
        <v>12</v>
      </c>
      <c r="B20" s="147" t="s">
        <v>66</v>
      </c>
      <c r="C20" s="168" t="s">
        <v>72</v>
      </c>
      <c r="D20" s="146">
        <v>1</v>
      </c>
      <c r="E20" s="147"/>
      <c r="F20" s="146" t="s">
        <v>46</v>
      </c>
      <c r="G20" s="147"/>
      <c r="H20" s="169">
        <v>1406</v>
      </c>
      <c r="I20" s="202" t="s">
        <v>55</v>
      </c>
      <c r="J20" s="203">
        <f>D20*H20</f>
        <v>1406</v>
      </c>
      <c r="K20" s="197" t="s">
        <v>73</v>
      </c>
    </row>
    <row r="21" s="115" customFormat="1" spans="1:11">
      <c r="A21" s="167"/>
      <c r="B21" s="147" t="s">
        <v>66</v>
      </c>
      <c r="C21" s="168" t="s">
        <v>74</v>
      </c>
      <c r="D21" s="146">
        <v>28</v>
      </c>
      <c r="E21" s="147"/>
      <c r="F21" s="146" t="s">
        <v>46</v>
      </c>
      <c r="G21" s="147"/>
      <c r="H21" s="169">
        <v>328</v>
      </c>
      <c r="I21" s="202" t="s">
        <v>55</v>
      </c>
      <c r="J21" s="203">
        <f>D21*H21</f>
        <v>9184</v>
      </c>
      <c r="K21" s="197" t="s">
        <v>75</v>
      </c>
    </row>
    <row r="22" s="115" customFormat="1" spans="1:11">
      <c r="A22" s="167"/>
      <c r="B22" s="147" t="s">
        <v>66</v>
      </c>
      <c r="C22" s="168" t="s">
        <v>76</v>
      </c>
      <c r="D22" s="146">
        <v>13</v>
      </c>
      <c r="E22" s="147"/>
      <c r="F22" s="146" t="s">
        <v>46</v>
      </c>
      <c r="G22" s="147"/>
      <c r="H22" s="169">
        <v>198</v>
      </c>
      <c r="I22" s="202" t="s">
        <v>55</v>
      </c>
      <c r="J22" s="203">
        <f>D22*H22</f>
        <v>2574</v>
      </c>
      <c r="K22" s="197" t="s">
        <v>77</v>
      </c>
    </row>
    <row r="23" s="115" customFormat="1" spans="1:11">
      <c r="A23" s="167"/>
      <c r="B23" s="147" t="s">
        <v>66</v>
      </c>
      <c r="C23" s="168" t="s">
        <v>72</v>
      </c>
      <c r="D23" s="146">
        <v>1</v>
      </c>
      <c r="E23" s="147"/>
      <c r="F23" s="146" t="s">
        <v>46</v>
      </c>
      <c r="G23" s="147"/>
      <c r="H23" s="169">
        <v>10456</v>
      </c>
      <c r="I23" s="202" t="s">
        <v>55</v>
      </c>
      <c r="J23" s="203">
        <f>D23*H23</f>
        <v>10456</v>
      </c>
      <c r="K23" s="197" t="s">
        <v>78</v>
      </c>
    </row>
    <row r="24" s="115" customFormat="1" spans="1:11">
      <c r="A24" s="167"/>
      <c r="B24" s="147" t="s">
        <v>66</v>
      </c>
      <c r="C24" s="168" t="s">
        <v>79</v>
      </c>
      <c r="D24" s="146">
        <v>1</v>
      </c>
      <c r="E24" s="147"/>
      <c r="F24" s="146" t="s">
        <v>46</v>
      </c>
      <c r="G24" s="147"/>
      <c r="H24" s="169">
        <v>10858</v>
      </c>
      <c r="I24" s="202" t="s">
        <v>55</v>
      </c>
      <c r="J24" s="203">
        <f t="shared" ref="J24:J31" si="0">D24*H24</f>
        <v>10858</v>
      </c>
      <c r="K24" s="197" t="s">
        <v>80</v>
      </c>
    </row>
    <row r="25" s="115" customFormat="1" spans="1:11">
      <c r="A25" s="167"/>
      <c r="B25" s="147" t="s">
        <v>66</v>
      </c>
      <c r="C25" s="168" t="s">
        <v>81</v>
      </c>
      <c r="D25" s="146">
        <v>1</v>
      </c>
      <c r="E25" s="147"/>
      <c r="F25" s="146" t="s">
        <v>46</v>
      </c>
      <c r="G25" s="147"/>
      <c r="H25" s="169">
        <v>1060.5</v>
      </c>
      <c r="I25" s="202" t="s">
        <v>55</v>
      </c>
      <c r="J25" s="173">
        <f t="shared" si="0"/>
        <v>1060.5</v>
      </c>
      <c r="K25" s="197" t="s">
        <v>82</v>
      </c>
    </row>
    <row r="26" s="115" customFormat="1" spans="1:11">
      <c r="A26" s="167"/>
      <c r="B26" s="147" t="s">
        <v>66</v>
      </c>
      <c r="C26" s="168" t="s">
        <v>81</v>
      </c>
      <c r="D26" s="146">
        <v>1</v>
      </c>
      <c r="E26" s="147"/>
      <c r="F26" s="146" t="s">
        <v>46</v>
      </c>
      <c r="G26" s="147"/>
      <c r="H26" s="169">
        <v>132.3</v>
      </c>
      <c r="I26" s="202" t="s">
        <v>55</v>
      </c>
      <c r="J26" s="173">
        <f t="shared" si="0"/>
        <v>132.3</v>
      </c>
      <c r="K26" s="197" t="s">
        <v>83</v>
      </c>
    </row>
    <row r="27" s="115" customFormat="1" spans="1:11">
      <c r="A27" s="167"/>
      <c r="B27" s="147" t="s">
        <v>66</v>
      </c>
      <c r="C27" s="168" t="s">
        <v>84</v>
      </c>
      <c r="D27" s="146">
        <v>1</v>
      </c>
      <c r="E27" s="147"/>
      <c r="F27" s="146" t="s">
        <v>46</v>
      </c>
      <c r="G27" s="147"/>
      <c r="H27" s="169">
        <v>1338.7</v>
      </c>
      <c r="I27" s="202" t="s">
        <v>55</v>
      </c>
      <c r="J27" s="173">
        <f t="shared" si="0"/>
        <v>1338.7</v>
      </c>
      <c r="K27" s="197" t="s">
        <v>85</v>
      </c>
    </row>
    <row r="28" s="115" customFormat="1" spans="1:11">
      <c r="A28" s="167"/>
      <c r="B28" s="147" t="s">
        <v>66</v>
      </c>
      <c r="C28" s="168" t="s">
        <v>84</v>
      </c>
      <c r="D28" s="146">
        <v>1</v>
      </c>
      <c r="E28" s="147"/>
      <c r="F28" s="146" t="s">
        <v>46</v>
      </c>
      <c r="G28" s="147"/>
      <c r="H28" s="169">
        <v>698</v>
      </c>
      <c r="I28" s="202" t="s">
        <v>55</v>
      </c>
      <c r="J28" s="173">
        <f t="shared" si="0"/>
        <v>698</v>
      </c>
      <c r="K28" s="197" t="s">
        <v>85</v>
      </c>
    </row>
    <row r="29" s="115" customFormat="1" spans="1:11">
      <c r="A29" s="167"/>
      <c r="B29" s="147" t="s">
        <v>66</v>
      </c>
      <c r="C29" s="168" t="s">
        <v>62</v>
      </c>
      <c r="D29" s="146">
        <v>1</v>
      </c>
      <c r="E29" s="147"/>
      <c r="F29" s="146" t="s">
        <v>46</v>
      </c>
      <c r="G29" s="147"/>
      <c r="H29" s="169">
        <v>179.9</v>
      </c>
      <c r="I29" s="202" t="s">
        <v>55</v>
      </c>
      <c r="J29" s="173">
        <f t="shared" si="0"/>
        <v>179.9</v>
      </c>
      <c r="K29" s="197" t="s">
        <v>86</v>
      </c>
    </row>
    <row r="30" s="115" customFormat="1" spans="1:11">
      <c r="A30" s="167"/>
      <c r="B30" s="147" t="s">
        <v>66</v>
      </c>
      <c r="C30" s="168" t="s">
        <v>62</v>
      </c>
      <c r="D30" s="146">
        <v>1</v>
      </c>
      <c r="E30" s="147"/>
      <c r="F30" s="146" t="s">
        <v>46</v>
      </c>
      <c r="G30" s="147"/>
      <c r="H30" s="169">
        <v>86</v>
      </c>
      <c r="I30" s="202" t="s">
        <v>55</v>
      </c>
      <c r="J30" s="173">
        <f t="shared" si="0"/>
        <v>86</v>
      </c>
      <c r="K30" s="197" t="s">
        <v>87</v>
      </c>
    </row>
    <row r="31" s="115" customFormat="1" spans="1:11">
      <c r="A31" s="167"/>
      <c r="B31" s="147" t="s">
        <v>66</v>
      </c>
      <c r="C31" s="168" t="s">
        <v>62</v>
      </c>
      <c r="D31" s="146">
        <v>1</v>
      </c>
      <c r="E31" s="147"/>
      <c r="F31" s="146" t="s">
        <v>46</v>
      </c>
      <c r="G31" s="147"/>
      <c r="H31" s="169">
        <v>51</v>
      </c>
      <c r="I31" s="202" t="s">
        <v>55</v>
      </c>
      <c r="J31" s="203">
        <f t="shared" si="0"/>
        <v>51</v>
      </c>
      <c r="K31" s="197" t="s">
        <v>88</v>
      </c>
    </row>
    <row r="32" s="115" customFormat="1" spans="1:11">
      <c r="A32" s="152" t="s">
        <v>50</v>
      </c>
      <c r="B32" s="153"/>
      <c r="C32" s="153"/>
      <c r="D32" s="153"/>
      <c r="E32" s="153"/>
      <c r="F32" s="153"/>
      <c r="G32" s="153"/>
      <c r="H32" s="153"/>
      <c r="I32" s="191"/>
      <c r="J32" s="199">
        <f>SUM(J20:J31)</f>
        <v>38024.4</v>
      </c>
      <c r="K32" s="193"/>
    </row>
    <row r="33" s="115" customFormat="1" spans="1:11">
      <c r="A33" s="137" t="s">
        <v>39</v>
      </c>
      <c r="B33" s="138"/>
      <c r="C33" s="139" t="s">
        <v>71</v>
      </c>
      <c r="D33" s="140" t="s">
        <v>5</v>
      </c>
      <c r="E33" s="141"/>
      <c r="F33" s="140" t="s">
        <v>41</v>
      </c>
      <c r="G33" s="141"/>
      <c r="H33" s="140" t="s">
        <v>42</v>
      </c>
      <c r="I33" s="141"/>
      <c r="J33" s="186" t="s">
        <v>43</v>
      </c>
      <c r="K33" s="187" t="s">
        <v>7</v>
      </c>
    </row>
    <row r="34" s="115" customFormat="1" spans="1:11">
      <c r="A34" s="170" t="s">
        <v>14</v>
      </c>
      <c r="B34" s="168" t="s">
        <v>89</v>
      </c>
      <c r="C34" s="145" t="s">
        <v>14</v>
      </c>
      <c r="D34" s="146">
        <v>36</v>
      </c>
      <c r="E34" s="147"/>
      <c r="F34" s="146" t="s">
        <v>46</v>
      </c>
      <c r="G34" s="147"/>
      <c r="H34" s="171">
        <v>60</v>
      </c>
      <c r="I34" s="202" t="s">
        <v>55</v>
      </c>
      <c r="J34" s="204">
        <f>D34*H34</f>
        <v>2160</v>
      </c>
      <c r="K34" s="205"/>
    </row>
    <row r="35" s="115" customFormat="1" spans="1:11">
      <c r="A35" s="152" t="s">
        <v>50</v>
      </c>
      <c r="B35" s="153"/>
      <c r="C35" s="153"/>
      <c r="D35" s="153"/>
      <c r="E35" s="153"/>
      <c r="F35" s="153"/>
      <c r="G35" s="153"/>
      <c r="H35" s="153"/>
      <c r="I35" s="191"/>
      <c r="J35" s="199">
        <f>SUM(J34:J34)</f>
        <v>2160</v>
      </c>
      <c r="K35" s="193"/>
    </row>
    <row r="36" s="115" customFormat="1" spans="1:11">
      <c r="A36" s="137" t="s">
        <v>39</v>
      </c>
      <c r="B36" s="138"/>
      <c r="C36" s="139" t="s">
        <v>71</v>
      </c>
      <c r="D36" s="140" t="s">
        <v>5</v>
      </c>
      <c r="E36" s="141"/>
      <c r="F36" s="140" t="s">
        <v>41</v>
      </c>
      <c r="G36" s="141"/>
      <c r="H36" s="140" t="s">
        <v>42</v>
      </c>
      <c r="I36" s="141"/>
      <c r="J36" s="186" t="s">
        <v>43</v>
      </c>
      <c r="K36" s="187" t="s">
        <v>7</v>
      </c>
    </row>
    <row r="37" s="115" customFormat="1" spans="1:11">
      <c r="A37" s="143" t="s">
        <v>90</v>
      </c>
      <c r="B37" s="172" t="s">
        <v>91</v>
      </c>
      <c r="C37" s="156" t="s">
        <v>92</v>
      </c>
      <c r="D37" s="146">
        <v>18</v>
      </c>
      <c r="E37" s="147"/>
      <c r="F37" s="146" t="s">
        <v>93</v>
      </c>
      <c r="G37" s="147"/>
      <c r="H37" s="173">
        <v>65</v>
      </c>
      <c r="I37" s="206" t="s">
        <v>55</v>
      </c>
      <c r="J37" s="207">
        <f t="shared" ref="J37:J42" si="1">D37*H37</f>
        <v>1170</v>
      </c>
      <c r="K37" s="208" t="s">
        <v>94</v>
      </c>
    </row>
    <row r="38" s="115" customFormat="1" ht="19.95" customHeight="1" spans="1:11">
      <c r="A38" s="151"/>
      <c r="B38" s="172" t="s">
        <v>95</v>
      </c>
      <c r="C38" s="156" t="s">
        <v>92</v>
      </c>
      <c r="D38" s="146">
        <v>4</v>
      </c>
      <c r="E38" s="147"/>
      <c r="F38" s="146" t="s">
        <v>93</v>
      </c>
      <c r="G38" s="147"/>
      <c r="H38" s="173">
        <v>30</v>
      </c>
      <c r="I38" s="206" t="s">
        <v>55</v>
      </c>
      <c r="J38" s="207">
        <f t="shared" si="1"/>
        <v>120</v>
      </c>
      <c r="K38" s="208" t="s">
        <v>96</v>
      </c>
    </row>
    <row r="39" s="115" customFormat="1" ht="22.95" customHeight="1" spans="1:11">
      <c r="A39" s="151"/>
      <c r="B39" s="172" t="s">
        <v>97</v>
      </c>
      <c r="C39" s="156" t="s">
        <v>92</v>
      </c>
      <c r="D39" s="146">
        <v>1</v>
      </c>
      <c r="E39" s="147"/>
      <c r="F39" s="146" t="s">
        <v>98</v>
      </c>
      <c r="G39" s="147"/>
      <c r="H39" s="173">
        <v>2044</v>
      </c>
      <c r="I39" s="206" t="s">
        <v>55</v>
      </c>
      <c r="J39" s="207">
        <f t="shared" si="1"/>
        <v>2044</v>
      </c>
      <c r="K39" s="208" t="s">
        <v>99</v>
      </c>
    </row>
    <row r="40" s="115" customFormat="1" ht="22.1" customHeight="1" spans="1:11">
      <c r="A40" s="151"/>
      <c r="B40" s="172" t="s">
        <v>100</v>
      </c>
      <c r="C40" s="156" t="s">
        <v>92</v>
      </c>
      <c r="D40" s="146">
        <v>90</v>
      </c>
      <c r="E40" s="147"/>
      <c r="F40" s="146" t="s">
        <v>101</v>
      </c>
      <c r="G40" s="147"/>
      <c r="H40" s="173">
        <v>2</v>
      </c>
      <c r="I40" s="206" t="s">
        <v>55</v>
      </c>
      <c r="J40" s="207">
        <f t="shared" si="1"/>
        <v>180</v>
      </c>
      <c r="K40" s="208" t="s">
        <v>102</v>
      </c>
    </row>
    <row r="41" s="115" customFormat="1" spans="1:11">
      <c r="A41" s="151"/>
      <c r="B41" s="172" t="s">
        <v>103</v>
      </c>
      <c r="C41" s="156" t="s">
        <v>92</v>
      </c>
      <c r="D41" s="146">
        <v>1</v>
      </c>
      <c r="E41" s="147"/>
      <c r="F41" s="146" t="s">
        <v>63</v>
      </c>
      <c r="G41" s="147"/>
      <c r="H41" s="173">
        <v>1500</v>
      </c>
      <c r="I41" s="206" t="s">
        <v>55</v>
      </c>
      <c r="J41" s="207">
        <f t="shared" si="1"/>
        <v>1500</v>
      </c>
      <c r="K41" s="208"/>
    </row>
    <row r="42" s="115" customFormat="1" ht="21" customHeight="1" spans="1:11">
      <c r="A42" s="151"/>
      <c r="B42" s="174" t="s">
        <v>104</v>
      </c>
      <c r="C42" s="156" t="s">
        <v>92</v>
      </c>
      <c r="D42" s="146">
        <v>216</v>
      </c>
      <c r="E42" s="147"/>
      <c r="F42" s="148" t="s">
        <v>105</v>
      </c>
      <c r="G42" s="149"/>
      <c r="H42" s="173">
        <v>2</v>
      </c>
      <c r="I42" s="209" t="s">
        <v>55</v>
      </c>
      <c r="J42" s="210">
        <f t="shared" si="1"/>
        <v>432</v>
      </c>
      <c r="K42" s="211" t="s">
        <v>106</v>
      </c>
    </row>
    <row r="43" s="115" customFormat="1" spans="1:11">
      <c r="A43" s="152" t="s">
        <v>50</v>
      </c>
      <c r="B43" s="153"/>
      <c r="C43" s="153"/>
      <c r="D43" s="153"/>
      <c r="E43" s="153"/>
      <c r="F43" s="153"/>
      <c r="G43" s="153"/>
      <c r="H43" s="153"/>
      <c r="I43" s="191"/>
      <c r="J43" s="199">
        <f>SUM(J37:J42)</f>
        <v>5446</v>
      </c>
      <c r="K43" s="193"/>
    </row>
    <row r="44" s="115" customFormat="1" spans="1:11">
      <c r="A44" s="137" t="s">
        <v>39</v>
      </c>
      <c r="B44" s="138"/>
      <c r="C44" s="139" t="s">
        <v>71</v>
      </c>
      <c r="D44" s="140" t="s">
        <v>5</v>
      </c>
      <c r="E44" s="141"/>
      <c r="F44" s="140" t="s">
        <v>41</v>
      </c>
      <c r="G44" s="141"/>
      <c r="H44" s="140" t="s">
        <v>42</v>
      </c>
      <c r="I44" s="141"/>
      <c r="J44" s="186" t="s">
        <v>43</v>
      </c>
      <c r="K44" s="187" t="s">
        <v>7</v>
      </c>
    </row>
    <row r="45" s="115" customFormat="1" spans="1:11">
      <c r="A45" s="175" t="s">
        <v>16</v>
      </c>
      <c r="B45" s="168" t="s">
        <v>107</v>
      </c>
      <c r="C45" s="156" t="s">
        <v>16</v>
      </c>
      <c r="D45" s="146">
        <v>1</v>
      </c>
      <c r="E45" s="147"/>
      <c r="F45" s="146" t="s">
        <v>46</v>
      </c>
      <c r="G45" s="147"/>
      <c r="H45" s="176">
        <v>2000</v>
      </c>
      <c r="I45" s="212" t="s">
        <v>55</v>
      </c>
      <c r="J45" s="213">
        <f t="shared" ref="J45:J56" si="2">H45*D45</f>
        <v>2000</v>
      </c>
      <c r="K45" s="197" t="s">
        <v>108</v>
      </c>
    </row>
    <row r="46" s="115" customFormat="1" spans="1:11">
      <c r="A46" s="177"/>
      <c r="B46" s="168" t="s">
        <v>109</v>
      </c>
      <c r="C46" s="156" t="s">
        <v>16</v>
      </c>
      <c r="D46" s="146">
        <v>3</v>
      </c>
      <c r="E46" s="147"/>
      <c r="F46" s="146" t="s">
        <v>46</v>
      </c>
      <c r="G46" s="147"/>
      <c r="H46" s="176">
        <v>800</v>
      </c>
      <c r="I46" s="212" t="s">
        <v>55</v>
      </c>
      <c r="J46" s="213">
        <f t="shared" si="2"/>
        <v>2400</v>
      </c>
      <c r="K46" s="197"/>
    </row>
    <row r="47" s="115" customFormat="1" spans="1:11">
      <c r="A47" s="177"/>
      <c r="B47" s="168" t="s">
        <v>110</v>
      </c>
      <c r="C47" s="156" t="s">
        <v>16</v>
      </c>
      <c r="D47" s="146">
        <v>9</v>
      </c>
      <c r="E47" s="147"/>
      <c r="F47" s="146" t="s">
        <v>46</v>
      </c>
      <c r="G47" s="147"/>
      <c r="H47" s="176">
        <v>800</v>
      </c>
      <c r="I47" s="212" t="s">
        <v>55</v>
      </c>
      <c r="J47" s="213">
        <f t="shared" si="2"/>
        <v>7200</v>
      </c>
      <c r="K47" s="197"/>
    </row>
    <row r="48" s="115" customFormat="1" spans="1:11">
      <c r="A48" s="177"/>
      <c r="B48" s="168" t="s">
        <v>111</v>
      </c>
      <c r="C48" s="156" t="s">
        <v>16</v>
      </c>
      <c r="D48" s="146">
        <v>1</v>
      </c>
      <c r="E48" s="147"/>
      <c r="F48" s="146" t="s">
        <v>46</v>
      </c>
      <c r="G48" s="147"/>
      <c r="H48" s="176">
        <v>1100</v>
      </c>
      <c r="I48" s="212" t="s">
        <v>55</v>
      </c>
      <c r="J48" s="213">
        <f t="shared" si="2"/>
        <v>1100</v>
      </c>
      <c r="K48" s="196" t="s">
        <v>112</v>
      </c>
    </row>
    <row r="49" s="115" customFormat="1" spans="1:11">
      <c r="A49" s="177"/>
      <c r="B49" s="168" t="s">
        <v>113</v>
      </c>
      <c r="C49" s="156" t="s">
        <v>16</v>
      </c>
      <c r="D49" s="146">
        <v>1</v>
      </c>
      <c r="E49" s="147"/>
      <c r="F49" s="146" t="s">
        <v>46</v>
      </c>
      <c r="G49" s="147"/>
      <c r="H49" s="176">
        <v>600</v>
      </c>
      <c r="I49" s="212" t="s">
        <v>55</v>
      </c>
      <c r="J49" s="213">
        <f t="shared" si="2"/>
        <v>600</v>
      </c>
      <c r="K49" s="196"/>
    </row>
    <row r="50" s="115" customFormat="1" spans="1:11">
      <c r="A50" s="177"/>
      <c r="B50" s="168" t="s">
        <v>114</v>
      </c>
      <c r="C50" s="156" t="s">
        <v>16</v>
      </c>
      <c r="D50" s="146">
        <v>2</v>
      </c>
      <c r="E50" s="147"/>
      <c r="F50" s="146" t="s">
        <v>46</v>
      </c>
      <c r="G50" s="147"/>
      <c r="H50" s="176">
        <v>600</v>
      </c>
      <c r="I50" s="212" t="s">
        <v>55</v>
      </c>
      <c r="J50" s="213">
        <f t="shared" si="2"/>
        <v>1200</v>
      </c>
      <c r="K50" s="196"/>
    </row>
    <row r="51" s="115" customFormat="1" spans="1:11">
      <c r="A51" s="177"/>
      <c r="B51" s="168" t="s">
        <v>115</v>
      </c>
      <c r="C51" s="156" t="s">
        <v>16</v>
      </c>
      <c r="D51" s="146">
        <v>1</v>
      </c>
      <c r="E51" s="147"/>
      <c r="F51" s="146" t="s">
        <v>46</v>
      </c>
      <c r="G51" s="147"/>
      <c r="H51" s="176">
        <v>600</v>
      </c>
      <c r="I51" s="212" t="s">
        <v>55</v>
      </c>
      <c r="J51" s="213">
        <f t="shared" si="2"/>
        <v>600</v>
      </c>
      <c r="K51" s="196" t="s">
        <v>116</v>
      </c>
    </row>
    <row r="52" s="115" customFormat="1" spans="1:11">
      <c r="A52" s="167" t="s">
        <v>117</v>
      </c>
      <c r="B52" s="168" t="s">
        <v>118</v>
      </c>
      <c r="C52" s="156" t="s">
        <v>62</v>
      </c>
      <c r="D52" s="146">
        <v>16</v>
      </c>
      <c r="E52" s="147"/>
      <c r="F52" s="146" t="s">
        <v>46</v>
      </c>
      <c r="G52" s="147"/>
      <c r="H52" s="176">
        <v>100</v>
      </c>
      <c r="I52" s="212" t="s">
        <v>55</v>
      </c>
      <c r="J52" s="213">
        <f t="shared" si="2"/>
        <v>1600</v>
      </c>
      <c r="K52" s="214" t="s">
        <v>119</v>
      </c>
    </row>
    <row r="53" s="115" customFormat="1" spans="1:11">
      <c r="A53" s="167"/>
      <c r="B53" s="168" t="s">
        <v>120</v>
      </c>
      <c r="C53" s="43" t="s">
        <v>62</v>
      </c>
      <c r="D53" s="146">
        <v>1</v>
      </c>
      <c r="E53" s="147"/>
      <c r="F53" s="146" t="s">
        <v>46</v>
      </c>
      <c r="G53" s="147"/>
      <c r="H53" s="176">
        <v>9510</v>
      </c>
      <c r="I53" s="212" t="s">
        <v>55</v>
      </c>
      <c r="J53" s="213">
        <f t="shared" si="2"/>
        <v>9510</v>
      </c>
      <c r="K53" s="214" t="s">
        <v>121</v>
      </c>
    </row>
    <row r="54" s="115" customFormat="1" spans="1:11">
      <c r="A54" s="167"/>
      <c r="B54" s="168" t="s">
        <v>122</v>
      </c>
      <c r="C54" s="156" t="s">
        <v>62</v>
      </c>
      <c r="D54" s="146">
        <v>1</v>
      </c>
      <c r="E54" s="147"/>
      <c r="F54" s="146" t="s">
        <v>46</v>
      </c>
      <c r="G54" s="147"/>
      <c r="H54" s="176">
        <v>3600</v>
      </c>
      <c r="I54" s="212" t="s">
        <v>55</v>
      </c>
      <c r="J54" s="213">
        <f t="shared" si="2"/>
        <v>3600</v>
      </c>
      <c r="K54" s="214" t="s">
        <v>123</v>
      </c>
    </row>
    <row r="55" s="115" customFormat="1" spans="1:11">
      <c r="A55" s="167"/>
      <c r="B55" s="168" t="s">
        <v>124</v>
      </c>
      <c r="C55" s="156" t="s">
        <v>62</v>
      </c>
      <c r="D55" s="146">
        <v>16</v>
      </c>
      <c r="E55" s="147"/>
      <c r="F55" s="146" t="s">
        <v>46</v>
      </c>
      <c r="G55" s="147"/>
      <c r="H55" s="176">
        <v>100</v>
      </c>
      <c r="I55" s="212" t="s">
        <v>55</v>
      </c>
      <c r="J55" s="213">
        <f t="shared" si="2"/>
        <v>1600</v>
      </c>
      <c r="K55" s="214" t="s">
        <v>119</v>
      </c>
    </row>
    <row r="56" s="115" customFormat="1" spans="1:11">
      <c r="A56" s="167"/>
      <c r="B56" s="168" t="s">
        <v>125</v>
      </c>
      <c r="C56" s="156" t="s">
        <v>62</v>
      </c>
      <c r="D56" s="146">
        <v>1</v>
      </c>
      <c r="E56" s="147"/>
      <c r="F56" s="146" t="s">
        <v>46</v>
      </c>
      <c r="G56" s="147"/>
      <c r="H56" s="176">
        <v>200</v>
      </c>
      <c r="I56" s="212" t="s">
        <v>55</v>
      </c>
      <c r="J56" s="213">
        <f t="shared" si="2"/>
        <v>200</v>
      </c>
      <c r="K56" s="214" t="s">
        <v>126</v>
      </c>
    </row>
    <row r="57" s="115" customFormat="1" spans="1:11">
      <c r="A57" s="152" t="s">
        <v>50</v>
      </c>
      <c r="B57" s="153"/>
      <c r="C57" s="153"/>
      <c r="D57" s="153"/>
      <c r="E57" s="153"/>
      <c r="F57" s="153"/>
      <c r="G57" s="153"/>
      <c r="H57" s="153"/>
      <c r="I57" s="191"/>
      <c r="J57" s="199">
        <f>SUM(J45:J56)</f>
        <v>31610</v>
      </c>
      <c r="K57" s="193"/>
    </row>
    <row r="58" s="115" customFormat="1" spans="1:11">
      <c r="A58" s="137" t="s">
        <v>39</v>
      </c>
      <c r="B58" s="138"/>
      <c r="C58" s="139" t="s">
        <v>71</v>
      </c>
      <c r="D58" s="140" t="s">
        <v>5</v>
      </c>
      <c r="E58" s="141"/>
      <c r="F58" s="140" t="s">
        <v>41</v>
      </c>
      <c r="G58" s="141"/>
      <c r="H58" s="140" t="s">
        <v>42</v>
      </c>
      <c r="I58" s="141"/>
      <c r="J58" s="186" t="s">
        <v>43</v>
      </c>
      <c r="K58" s="187" t="s">
        <v>7</v>
      </c>
    </row>
    <row r="59" s="115" customFormat="1" spans="1:11">
      <c r="A59" s="167" t="s">
        <v>15</v>
      </c>
      <c r="B59" s="168" t="s">
        <v>127</v>
      </c>
      <c r="C59" s="145" t="s">
        <v>62</v>
      </c>
      <c r="D59" s="168">
        <v>35</v>
      </c>
      <c r="E59" s="168"/>
      <c r="F59" s="146" t="s">
        <v>46</v>
      </c>
      <c r="G59" s="147"/>
      <c r="H59" s="173">
        <v>322</v>
      </c>
      <c r="I59" s="202" t="s">
        <v>55</v>
      </c>
      <c r="J59" s="203">
        <f t="shared" ref="J59:J72" si="3">D59*H59</f>
        <v>11270</v>
      </c>
      <c r="K59" s="197" t="s">
        <v>128</v>
      </c>
    </row>
    <row r="60" s="115" customFormat="1" spans="1:11">
      <c r="A60" s="167"/>
      <c r="B60" s="168" t="s">
        <v>129</v>
      </c>
      <c r="C60" s="145" t="s">
        <v>62</v>
      </c>
      <c r="D60" s="168">
        <v>34</v>
      </c>
      <c r="E60" s="168"/>
      <c r="F60" s="146" t="s">
        <v>46</v>
      </c>
      <c r="G60" s="147"/>
      <c r="H60" s="173">
        <v>70</v>
      </c>
      <c r="I60" s="202" t="s">
        <v>55</v>
      </c>
      <c r="J60" s="203">
        <f t="shared" si="3"/>
        <v>2380</v>
      </c>
      <c r="K60" s="197" t="s">
        <v>130</v>
      </c>
    </row>
    <row r="61" s="115" customFormat="1" spans="1:11">
      <c r="A61" s="167"/>
      <c r="B61" s="168" t="s">
        <v>131</v>
      </c>
      <c r="C61" s="145" t="s">
        <v>62</v>
      </c>
      <c r="D61" s="168">
        <v>33</v>
      </c>
      <c r="E61" s="168"/>
      <c r="F61" s="146" t="s">
        <v>46</v>
      </c>
      <c r="G61" s="147"/>
      <c r="H61" s="173">
        <v>180</v>
      </c>
      <c r="I61" s="202" t="s">
        <v>55</v>
      </c>
      <c r="J61" s="203">
        <f t="shared" si="3"/>
        <v>5940</v>
      </c>
      <c r="K61" s="197" t="s">
        <v>132</v>
      </c>
    </row>
    <row r="62" s="115" customFormat="1" spans="1:11">
      <c r="A62" s="167"/>
      <c r="B62" s="168" t="s">
        <v>133</v>
      </c>
      <c r="C62" s="145" t="s">
        <v>62</v>
      </c>
      <c r="D62" s="168">
        <v>32</v>
      </c>
      <c r="E62" s="168"/>
      <c r="F62" s="146" t="s">
        <v>46</v>
      </c>
      <c r="G62" s="147"/>
      <c r="H62" s="173">
        <v>298</v>
      </c>
      <c r="I62" s="202" t="s">
        <v>55</v>
      </c>
      <c r="J62" s="173">
        <f t="shared" si="3"/>
        <v>9536</v>
      </c>
      <c r="K62" s="197" t="s">
        <v>134</v>
      </c>
    </row>
    <row r="63" s="115" customFormat="1" spans="1:11">
      <c r="A63" s="167"/>
      <c r="B63" s="168" t="s">
        <v>135</v>
      </c>
      <c r="C63" s="145" t="s">
        <v>62</v>
      </c>
      <c r="D63" s="168">
        <v>1</v>
      </c>
      <c r="E63" s="168"/>
      <c r="F63" s="146" t="s">
        <v>46</v>
      </c>
      <c r="G63" s="147"/>
      <c r="H63" s="173">
        <v>291</v>
      </c>
      <c r="I63" s="202" t="s">
        <v>55</v>
      </c>
      <c r="J63" s="173">
        <f t="shared" si="3"/>
        <v>291</v>
      </c>
      <c r="K63" s="197" t="s">
        <v>135</v>
      </c>
    </row>
    <row r="64" s="115" customFormat="1" spans="1:11">
      <c r="A64" s="167"/>
      <c r="B64" s="168" t="s">
        <v>136</v>
      </c>
      <c r="C64" s="145" t="s">
        <v>62</v>
      </c>
      <c r="D64" s="168">
        <v>1</v>
      </c>
      <c r="E64" s="168"/>
      <c r="F64" s="146" t="s">
        <v>46</v>
      </c>
      <c r="G64" s="147"/>
      <c r="H64" s="173">
        <v>1200</v>
      </c>
      <c r="I64" s="202" t="s">
        <v>55</v>
      </c>
      <c r="J64" s="173">
        <f t="shared" si="3"/>
        <v>1200</v>
      </c>
      <c r="K64" s="197" t="s">
        <v>137</v>
      </c>
    </row>
    <row r="65" s="115" customFormat="1" spans="1:11">
      <c r="A65" s="167"/>
      <c r="B65" s="168" t="s">
        <v>138</v>
      </c>
      <c r="C65" s="145" t="s">
        <v>62</v>
      </c>
      <c r="D65" s="168">
        <v>1</v>
      </c>
      <c r="E65" s="168"/>
      <c r="F65" s="146" t="s">
        <v>46</v>
      </c>
      <c r="G65" s="147"/>
      <c r="H65" s="173">
        <v>583</v>
      </c>
      <c r="I65" s="202" t="s">
        <v>55</v>
      </c>
      <c r="J65" s="173">
        <f t="shared" si="3"/>
        <v>583</v>
      </c>
      <c r="K65" s="197" t="s">
        <v>139</v>
      </c>
    </row>
    <row r="66" s="115" customFormat="1" spans="1:11">
      <c r="A66" s="167"/>
      <c r="B66" s="168" t="s">
        <v>140</v>
      </c>
      <c r="C66" s="145" t="s">
        <v>62</v>
      </c>
      <c r="D66" s="168">
        <v>1</v>
      </c>
      <c r="E66" s="168"/>
      <c r="F66" s="146" t="s">
        <v>46</v>
      </c>
      <c r="G66" s="147"/>
      <c r="H66" s="173">
        <v>26</v>
      </c>
      <c r="I66" s="202" t="s">
        <v>55</v>
      </c>
      <c r="J66" s="173">
        <f t="shared" si="3"/>
        <v>26</v>
      </c>
      <c r="K66" s="197" t="s">
        <v>141</v>
      </c>
    </row>
    <row r="67" s="115" customFormat="1" spans="1:11">
      <c r="A67" s="167"/>
      <c r="B67" s="168" t="s">
        <v>142</v>
      </c>
      <c r="C67" s="145" t="s">
        <v>62</v>
      </c>
      <c r="D67" s="168">
        <v>1</v>
      </c>
      <c r="E67" s="168"/>
      <c r="F67" s="146" t="s">
        <v>46</v>
      </c>
      <c r="G67" s="147"/>
      <c r="H67" s="173">
        <v>558</v>
      </c>
      <c r="I67" s="202"/>
      <c r="J67" s="173">
        <f t="shared" si="3"/>
        <v>558</v>
      </c>
      <c r="K67" s="197" t="s">
        <v>143</v>
      </c>
    </row>
    <row r="68" s="115" customFormat="1" spans="1:11">
      <c r="A68" s="167"/>
      <c r="B68" s="168" t="s">
        <v>144</v>
      </c>
      <c r="C68" s="145" t="s">
        <v>62</v>
      </c>
      <c r="D68" s="168">
        <v>1</v>
      </c>
      <c r="E68" s="168"/>
      <c r="F68" s="146" t="s">
        <v>46</v>
      </c>
      <c r="G68" s="147"/>
      <c r="H68" s="173">
        <v>133</v>
      </c>
      <c r="I68" s="202" t="s">
        <v>55</v>
      </c>
      <c r="J68" s="173">
        <f t="shared" si="3"/>
        <v>133</v>
      </c>
      <c r="K68" s="197" t="s">
        <v>145</v>
      </c>
    </row>
    <row r="69" s="115" customFormat="1" spans="1:11">
      <c r="A69" s="167"/>
      <c r="B69" s="168" t="s">
        <v>146</v>
      </c>
      <c r="C69" s="145" t="s">
        <v>62</v>
      </c>
      <c r="D69" s="168">
        <v>1</v>
      </c>
      <c r="E69" s="168"/>
      <c r="F69" s="146" t="s">
        <v>46</v>
      </c>
      <c r="G69" s="147"/>
      <c r="H69" s="173">
        <v>613</v>
      </c>
      <c r="I69" s="202" t="s">
        <v>55</v>
      </c>
      <c r="J69" s="173">
        <f t="shared" si="3"/>
        <v>613</v>
      </c>
      <c r="K69" s="197"/>
    </row>
    <row r="70" s="115" customFormat="1" spans="1:11">
      <c r="A70" s="167"/>
      <c r="B70" s="168" t="s">
        <v>147</v>
      </c>
      <c r="C70" s="145" t="s">
        <v>62</v>
      </c>
      <c r="D70" s="168">
        <v>1</v>
      </c>
      <c r="E70" s="168"/>
      <c r="F70" s="146" t="s">
        <v>46</v>
      </c>
      <c r="G70" s="147"/>
      <c r="H70" s="173">
        <v>235</v>
      </c>
      <c r="I70" s="202" t="s">
        <v>55</v>
      </c>
      <c r="J70" s="173">
        <f t="shared" si="3"/>
        <v>235</v>
      </c>
      <c r="K70" s="197" t="s">
        <v>148</v>
      </c>
    </row>
    <row r="71" s="115" customFormat="1" spans="1:11">
      <c r="A71" s="167"/>
      <c r="B71" s="168" t="s">
        <v>142</v>
      </c>
      <c r="C71" s="145" t="s">
        <v>62</v>
      </c>
      <c r="D71" s="168">
        <v>1</v>
      </c>
      <c r="E71" s="168"/>
      <c r="F71" s="146" t="s">
        <v>46</v>
      </c>
      <c r="G71" s="147"/>
      <c r="H71" s="173">
        <v>109</v>
      </c>
      <c r="I71" s="202" t="s">
        <v>55</v>
      </c>
      <c r="J71" s="173">
        <f t="shared" si="3"/>
        <v>109</v>
      </c>
      <c r="K71" s="197" t="s">
        <v>149</v>
      </c>
    </row>
    <row r="72" s="115" customFormat="1" spans="1:11">
      <c r="A72" s="167"/>
      <c r="B72" s="168" t="s">
        <v>150</v>
      </c>
      <c r="C72" s="145" t="s">
        <v>62</v>
      </c>
      <c r="D72" s="168">
        <v>1</v>
      </c>
      <c r="E72" s="168"/>
      <c r="F72" s="146" t="s">
        <v>46</v>
      </c>
      <c r="G72" s="147"/>
      <c r="H72" s="173">
        <v>304</v>
      </c>
      <c r="I72" s="202" t="s">
        <v>55</v>
      </c>
      <c r="J72" s="173">
        <f t="shared" si="3"/>
        <v>304</v>
      </c>
      <c r="K72" s="197" t="s">
        <v>151</v>
      </c>
    </row>
    <row r="73" s="115" customFormat="1" spans="1:11">
      <c r="A73" s="152" t="s">
        <v>50</v>
      </c>
      <c r="B73" s="153"/>
      <c r="C73" s="153"/>
      <c r="D73" s="153"/>
      <c r="E73" s="153"/>
      <c r="F73" s="153"/>
      <c r="G73" s="153"/>
      <c r="H73" s="153"/>
      <c r="I73" s="191"/>
      <c r="J73" s="199">
        <f>SUM(J59:J72)</f>
        <v>33178</v>
      </c>
      <c r="K73" s="193"/>
    </row>
    <row r="74" s="115" customFormat="1" spans="1:11">
      <c r="A74" s="215" t="s">
        <v>152</v>
      </c>
      <c r="B74" s="216"/>
      <c r="C74" s="216"/>
      <c r="D74" s="216"/>
      <c r="E74" s="216"/>
      <c r="F74" s="216"/>
      <c r="G74" s="216"/>
      <c r="H74" s="216"/>
      <c r="I74" s="222"/>
      <c r="J74" s="223">
        <f>J9+J15+J18+J32+J35+J43+J57+J73</f>
        <v>222488.4</v>
      </c>
      <c r="K74" s="224"/>
    </row>
    <row r="75" s="115" customFormat="1" ht="16.95" customHeight="1" spans="1:11">
      <c r="A75" s="217" t="s">
        <v>153</v>
      </c>
      <c r="B75" s="217"/>
      <c r="C75" s="217"/>
      <c r="D75" s="217"/>
      <c r="E75" s="217"/>
      <c r="F75" s="217"/>
      <c r="G75" s="217"/>
      <c r="H75" s="217"/>
      <c r="I75" s="225">
        <v>0.06</v>
      </c>
      <c r="J75" s="226">
        <f>J74*I75</f>
        <v>13349.304</v>
      </c>
      <c r="K75" s="227"/>
    </row>
    <row r="76" s="115" customFormat="1" spans="1:11">
      <c r="A76" s="218" t="s">
        <v>154</v>
      </c>
      <c r="B76" s="219"/>
      <c r="C76" s="219"/>
      <c r="D76" s="219"/>
      <c r="E76" s="219"/>
      <c r="F76" s="219"/>
      <c r="G76" s="219"/>
      <c r="H76" s="219"/>
      <c r="I76" s="228"/>
      <c r="J76" s="229">
        <f>(J74+J75)*6%</f>
        <v>14150.26224</v>
      </c>
      <c r="K76" s="230"/>
    </row>
    <row r="77" s="115" customFormat="1" ht="17.25" spans="1:11">
      <c r="A77" s="220" t="s">
        <v>155</v>
      </c>
      <c r="B77" s="221"/>
      <c r="C77" s="221"/>
      <c r="D77" s="221"/>
      <c r="E77" s="221"/>
      <c r="F77" s="221"/>
      <c r="G77" s="221"/>
      <c r="H77" s="221"/>
      <c r="I77" s="231"/>
      <c r="J77" s="232">
        <f>SUM(J74:J76)</f>
        <v>249987.96624</v>
      </c>
      <c r="K77" s="233"/>
    </row>
    <row r="78" s="115" customFormat="1" ht="17.25" spans="1:11">
      <c r="A78" s="220" t="s">
        <v>156</v>
      </c>
      <c r="B78" s="221"/>
      <c r="C78" s="221"/>
      <c r="D78" s="221"/>
      <c r="E78" s="221"/>
      <c r="F78" s="221"/>
      <c r="G78" s="221"/>
      <c r="H78" s="221"/>
      <c r="I78" s="231"/>
      <c r="J78" s="232">
        <f>J77/36</f>
        <v>6944.11017333333</v>
      </c>
      <c r="K78" s="233"/>
    </row>
  </sheetData>
  <mergeCells count="170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D12:E12"/>
    <mergeCell ref="F12:G12"/>
    <mergeCell ref="D13:E13"/>
    <mergeCell ref="F13:G13"/>
    <mergeCell ref="D14:E14"/>
    <mergeCell ref="F14:G14"/>
    <mergeCell ref="H14:I14"/>
    <mergeCell ref="A15:I15"/>
    <mergeCell ref="A16:B16"/>
    <mergeCell ref="D16:E16"/>
    <mergeCell ref="F16:G16"/>
    <mergeCell ref="H16:I16"/>
    <mergeCell ref="A18:I18"/>
    <mergeCell ref="A19:B19"/>
    <mergeCell ref="D19:E19"/>
    <mergeCell ref="F19:G19"/>
    <mergeCell ref="H19:I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A35:I35"/>
    <mergeCell ref="A36:B36"/>
    <mergeCell ref="D36:E36"/>
    <mergeCell ref="F36:G36"/>
    <mergeCell ref="H36:I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I43"/>
    <mergeCell ref="A44:B44"/>
    <mergeCell ref="D44:E44"/>
    <mergeCell ref="F44:G44"/>
    <mergeCell ref="H44:I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A57:I57"/>
    <mergeCell ref="A58:B58"/>
    <mergeCell ref="D58:E58"/>
    <mergeCell ref="F58:G58"/>
    <mergeCell ref="H58:I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A73:I73"/>
    <mergeCell ref="A74:I74"/>
    <mergeCell ref="A75:H75"/>
    <mergeCell ref="A76:I76"/>
    <mergeCell ref="A77:I77"/>
    <mergeCell ref="A78:I78"/>
    <mergeCell ref="A7:A8"/>
    <mergeCell ref="A11:A14"/>
    <mergeCell ref="A20:A31"/>
    <mergeCell ref="A37:A42"/>
    <mergeCell ref="A45:A51"/>
    <mergeCell ref="A52:A56"/>
    <mergeCell ref="A59:A72"/>
    <mergeCell ref="B11:B12"/>
    <mergeCell ref="K45:K47"/>
    <mergeCell ref="K48:K50"/>
  </mergeCells>
  <dataValidations count="7">
    <dataValidation type="list" allowBlank="1" showInputMessage="1" showErrorMessage="1" sqref="C17">
      <formula1>"高级大床,高级双床,豪华大床,豪华双床,行政大床,行政双床,小套房,加床,加餐,WIFI,单人房差,其他"</formula1>
    </dataValidation>
    <dataValidation type="list" allowBlank="1" showInputMessage="1" showErrorMessage="1" sqref="C34">
      <formula1>"签证服务费,旅游签证,商务签证,保险,其他"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1:C14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0:C31">
      <formula1>"酒店早餐,自助午餐,围桌午餐,自助晚餐,围桌晚餐,鸡尾酒会,酒水,特色餐,其他"</formula1>
    </dataValidation>
    <dataValidation type="list" allowBlank="1" showInputMessage="1" showErrorMessage="1" sqref="C37:C42">
      <formula1>"工作人员,餐费,住宿,交通,通信费,导游超时费,其他,物料"</formula1>
    </dataValidation>
    <dataValidation type="list" allowBlank="1" showInputMessage="1" showErrorMessage="1" sqref="C45:C56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zoomScale="80" zoomScaleNormal="80" topLeftCell="A21" workbookViewId="0">
      <selection activeCell="L18" sqref="L18"/>
    </sheetView>
  </sheetViews>
  <sheetFormatPr defaultColWidth="12.9181818181818" defaultRowHeight="16.5"/>
  <cols>
    <col min="1" max="1" width="12.9454545454545" style="1" customWidth="1"/>
    <col min="2" max="2" width="26.2454545454545" style="1" customWidth="1"/>
    <col min="3" max="3" width="18.5181818181818" style="1" customWidth="1"/>
    <col min="4" max="4" width="10.4545454545455" style="2" customWidth="1"/>
    <col min="5" max="5" width="5.57272727272727" style="2" customWidth="1"/>
    <col min="6" max="6" width="12.9545454545455" style="1" customWidth="1"/>
    <col min="7" max="7" width="11.9272727272727" style="1" customWidth="1"/>
    <col min="8" max="8" width="10.4454545454545" style="1" customWidth="1"/>
    <col min="9" max="9" width="6.36363636363636" style="1" customWidth="1"/>
    <col min="10" max="10" width="12.7272727272727" style="1" customWidth="1"/>
    <col min="11" max="11" width="46.9272727272727" style="3" customWidth="1"/>
    <col min="12" max="16384" width="12.9181818181818" style="1"/>
  </cols>
  <sheetData>
    <row r="1" s="1" customFormat="1" ht="26" customHeight="1" spans="1:11">
      <c r="A1" s="4" t="s">
        <v>21</v>
      </c>
      <c r="B1" s="5"/>
      <c r="C1" s="6"/>
      <c r="D1" s="6"/>
      <c r="E1" s="6"/>
      <c r="F1" s="7"/>
      <c r="G1" s="8" t="s">
        <v>22</v>
      </c>
      <c r="H1" s="5" t="s">
        <v>157</v>
      </c>
      <c r="I1" s="7"/>
      <c r="J1" s="72" t="s">
        <v>24</v>
      </c>
      <c r="K1" s="73"/>
    </row>
    <row r="2" s="1" customFormat="1" ht="17" customHeight="1" spans="1:11">
      <c r="A2" s="4" t="s">
        <v>25</v>
      </c>
      <c r="B2" s="5"/>
      <c r="C2" s="6"/>
      <c r="D2" s="6"/>
      <c r="E2" s="6"/>
      <c r="F2" s="7"/>
      <c r="G2" s="8" t="s">
        <v>26</v>
      </c>
      <c r="H2" s="5" t="s">
        <v>27</v>
      </c>
      <c r="I2" s="7"/>
      <c r="J2" s="72" t="s">
        <v>24</v>
      </c>
      <c r="K2" s="73">
        <v>13251589043</v>
      </c>
    </row>
    <row r="3" s="1" customFormat="1" spans="1:11">
      <c r="A3" s="4" t="s">
        <v>28</v>
      </c>
      <c r="B3" s="9" t="s">
        <v>158</v>
      </c>
      <c r="C3" s="10" t="s">
        <v>30</v>
      </c>
      <c r="D3" s="11">
        <v>13</v>
      </c>
      <c r="E3" s="12"/>
      <c r="F3" s="13"/>
      <c r="G3" s="14" t="s">
        <v>31</v>
      </c>
      <c r="H3" s="15"/>
      <c r="I3" s="45"/>
      <c r="J3" s="20" t="s">
        <v>32</v>
      </c>
      <c r="K3" s="74" t="s">
        <v>33</v>
      </c>
    </row>
    <row r="4" s="1" customFormat="1" spans="1:11">
      <c r="A4" s="4" t="s">
        <v>34</v>
      </c>
      <c r="B4" s="16" t="s">
        <v>35</v>
      </c>
      <c r="C4" s="10" t="s">
        <v>36</v>
      </c>
      <c r="D4" s="17" t="s">
        <v>37</v>
      </c>
      <c r="E4" s="18"/>
      <c r="F4" s="19"/>
      <c r="G4" s="20" t="s">
        <v>24</v>
      </c>
      <c r="H4" s="21"/>
      <c r="I4" s="75">
        <v>13811830485</v>
      </c>
      <c r="J4" s="76"/>
      <c r="K4" s="77"/>
    </row>
    <row r="5" s="1" customFormat="1" spans="1:11">
      <c r="A5" s="22" t="s">
        <v>38</v>
      </c>
      <c r="B5" s="23"/>
      <c r="C5" s="23"/>
      <c r="D5" s="23"/>
      <c r="E5" s="23"/>
      <c r="F5" s="23"/>
      <c r="G5" s="23"/>
      <c r="H5" s="23"/>
      <c r="I5" s="23"/>
      <c r="J5" s="23"/>
      <c r="K5" s="78"/>
    </row>
    <row r="6" s="1" customFormat="1" spans="1:11">
      <c r="A6" s="24" t="s">
        <v>39</v>
      </c>
      <c r="B6" s="25"/>
      <c r="C6" s="26" t="s">
        <v>40</v>
      </c>
      <c r="D6" s="27" t="s">
        <v>5</v>
      </c>
      <c r="E6" s="28"/>
      <c r="F6" s="27" t="s">
        <v>41</v>
      </c>
      <c r="G6" s="28"/>
      <c r="H6" s="29" t="s">
        <v>42</v>
      </c>
      <c r="I6" s="79"/>
      <c r="J6" s="80" t="s">
        <v>43</v>
      </c>
      <c r="K6" s="81" t="s">
        <v>7</v>
      </c>
    </row>
    <row r="7" s="1" customFormat="1" spans="1:11">
      <c r="A7" s="30" t="s">
        <v>8</v>
      </c>
      <c r="B7" s="31" t="s">
        <v>44</v>
      </c>
      <c r="C7" s="32" t="s">
        <v>45</v>
      </c>
      <c r="D7" s="33">
        <v>0</v>
      </c>
      <c r="E7" s="34"/>
      <c r="F7" s="35" t="s">
        <v>46</v>
      </c>
      <c r="G7" s="36"/>
      <c r="H7" s="37">
        <v>0</v>
      </c>
      <c r="I7" s="82"/>
      <c r="J7" s="83">
        <f>D7*H7</f>
        <v>0</v>
      </c>
      <c r="K7" s="84" t="s">
        <v>159</v>
      </c>
    </row>
    <row r="8" s="1" customFormat="1" spans="1:11">
      <c r="A8" s="38"/>
      <c r="B8" s="31" t="s">
        <v>48</v>
      </c>
      <c r="C8" s="32" t="s">
        <v>160</v>
      </c>
      <c r="D8" s="33">
        <v>0</v>
      </c>
      <c r="E8" s="34"/>
      <c r="F8" s="35" t="s">
        <v>46</v>
      </c>
      <c r="G8" s="36"/>
      <c r="H8" s="37">
        <v>0</v>
      </c>
      <c r="I8" s="82"/>
      <c r="J8" s="83">
        <f>D8*H8</f>
        <v>0</v>
      </c>
      <c r="K8" s="84" t="s">
        <v>159</v>
      </c>
    </row>
    <row r="9" s="1" customFormat="1" spans="1:11">
      <c r="A9" s="39" t="s">
        <v>50</v>
      </c>
      <c r="B9" s="40"/>
      <c r="C9" s="40"/>
      <c r="D9" s="40"/>
      <c r="E9" s="40"/>
      <c r="F9" s="40"/>
      <c r="G9" s="40"/>
      <c r="H9" s="40"/>
      <c r="I9" s="85"/>
      <c r="J9" s="86">
        <f>SUM(J7:J8)</f>
        <v>0</v>
      </c>
      <c r="K9" s="87"/>
    </row>
    <row r="10" s="1" customFormat="1" ht="30" customHeight="1" spans="1:11">
      <c r="A10" s="24" t="s">
        <v>39</v>
      </c>
      <c r="B10" s="25"/>
      <c r="C10" s="26" t="s">
        <v>51</v>
      </c>
      <c r="D10" s="27" t="s">
        <v>5</v>
      </c>
      <c r="E10" s="28"/>
      <c r="F10" s="27" t="s">
        <v>41</v>
      </c>
      <c r="G10" s="28"/>
      <c r="H10" s="27" t="s">
        <v>42</v>
      </c>
      <c r="I10" s="28"/>
      <c r="J10" s="80" t="s">
        <v>43</v>
      </c>
      <c r="K10" s="81" t="s">
        <v>7</v>
      </c>
    </row>
    <row r="11" s="1" customFormat="1" ht="28.1" customHeight="1" spans="1:11">
      <c r="A11" s="41" t="s">
        <v>10</v>
      </c>
      <c r="B11" s="42" t="s">
        <v>52</v>
      </c>
      <c r="C11" s="43" t="s">
        <v>53</v>
      </c>
      <c r="D11" s="44">
        <v>11</v>
      </c>
      <c r="E11" s="45"/>
      <c r="F11" s="46" t="s">
        <v>54</v>
      </c>
      <c r="G11" s="46"/>
      <c r="H11" s="47">
        <v>350</v>
      </c>
      <c r="I11" s="88" t="s">
        <v>55</v>
      </c>
      <c r="J11" s="89">
        <f>D11*H11</f>
        <v>3850</v>
      </c>
      <c r="K11" s="90"/>
    </row>
    <row r="12" s="1" customFormat="1" ht="31.1" customHeight="1" spans="1:11">
      <c r="A12" s="41"/>
      <c r="B12" s="43"/>
      <c r="C12" s="32" t="s">
        <v>56</v>
      </c>
      <c r="D12" s="44">
        <v>1</v>
      </c>
      <c r="E12" s="45"/>
      <c r="F12" s="46" t="s">
        <v>54</v>
      </c>
      <c r="G12" s="46"/>
      <c r="H12" s="47">
        <v>1000</v>
      </c>
      <c r="I12" s="88" t="s">
        <v>55</v>
      </c>
      <c r="J12" s="89">
        <f>D12*H12</f>
        <v>1000</v>
      </c>
      <c r="K12" s="90" t="s">
        <v>161</v>
      </c>
    </row>
    <row r="13" s="1" customFormat="1" ht="31" customHeight="1" spans="1:11">
      <c r="A13" s="41"/>
      <c r="B13" s="43"/>
      <c r="C13" s="32" t="s">
        <v>162</v>
      </c>
      <c r="D13" s="48">
        <v>1</v>
      </c>
      <c r="E13" s="48"/>
      <c r="F13" s="49" t="s">
        <v>59</v>
      </c>
      <c r="G13" s="49"/>
      <c r="H13" s="47">
        <v>2800</v>
      </c>
      <c r="I13" s="88" t="s">
        <v>55</v>
      </c>
      <c r="J13" s="89">
        <f>D13*H13</f>
        <v>2800</v>
      </c>
      <c r="K13" s="91" t="s">
        <v>163</v>
      </c>
    </row>
    <row r="14" s="1" customFormat="1" spans="1:11">
      <c r="A14" s="39" t="s">
        <v>50</v>
      </c>
      <c r="B14" s="40"/>
      <c r="C14" s="40"/>
      <c r="D14" s="40"/>
      <c r="E14" s="40"/>
      <c r="F14" s="40"/>
      <c r="G14" s="40"/>
      <c r="H14" s="40"/>
      <c r="I14" s="85"/>
      <c r="J14" s="92">
        <f>SUM(J11:J13)</f>
        <v>7650</v>
      </c>
      <c r="K14" s="87"/>
    </row>
    <row r="15" s="1" customFormat="1" spans="1:11">
      <c r="A15" s="24" t="s">
        <v>39</v>
      </c>
      <c r="B15" s="25"/>
      <c r="C15" s="26" t="s">
        <v>65</v>
      </c>
      <c r="D15" s="27" t="s">
        <v>5</v>
      </c>
      <c r="E15" s="28"/>
      <c r="F15" s="27" t="s">
        <v>41</v>
      </c>
      <c r="G15" s="28"/>
      <c r="H15" s="27" t="s">
        <v>42</v>
      </c>
      <c r="I15" s="28"/>
      <c r="J15" s="80" t="s">
        <v>43</v>
      </c>
      <c r="K15" s="81" t="s">
        <v>7</v>
      </c>
    </row>
    <row r="16" s="1" customFormat="1" spans="1:11">
      <c r="A16" s="50"/>
      <c r="B16" s="32" t="s">
        <v>66</v>
      </c>
      <c r="C16" s="51" t="s">
        <v>67</v>
      </c>
      <c r="D16" s="52">
        <v>17</v>
      </c>
      <c r="E16" s="51" t="s">
        <v>68</v>
      </c>
      <c r="F16" s="52">
        <v>1</v>
      </c>
      <c r="G16" s="51" t="s">
        <v>69</v>
      </c>
      <c r="H16" s="52">
        <v>580</v>
      </c>
      <c r="I16" s="93" t="s">
        <v>55</v>
      </c>
      <c r="J16" s="83">
        <f>D16*F16*H16</f>
        <v>9860</v>
      </c>
      <c r="K16" s="94" t="s">
        <v>164</v>
      </c>
    </row>
    <row r="17" s="1" customFormat="1" spans="1:11">
      <c r="A17" s="39" t="s">
        <v>50</v>
      </c>
      <c r="B17" s="40"/>
      <c r="C17" s="40"/>
      <c r="D17" s="40"/>
      <c r="E17" s="40"/>
      <c r="F17" s="40"/>
      <c r="G17" s="40"/>
      <c r="H17" s="40"/>
      <c r="I17" s="85"/>
      <c r="J17" s="92">
        <f>SUM(J16)</f>
        <v>9860</v>
      </c>
      <c r="K17" s="87"/>
    </row>
    <row r="18" s="1" customFormat="1" spans="1:11">
      <c r="A18" s="24" t="s">
        <v>39</v>
      </c>
      <c r="B18" s="25"/>
      <c r="C18" s="26" t="s">
        <v>71</v>
      </c>
      <c r="D18" s="27" t="s">
        <v>5</v>
      </c>
      <c r="E18" s="28"/>
      <c r="F18" s="27" t="s">
        <v>41</v>
      </c>
      <c r="G18" s="28"/>
      <c r="H18" s="27" t="s">
        <v>42</v>
      </c>
      <c r="I18" s="28"/>
      <c r="J18" s="80" t="s">
        <v>43</v>
      </c>
      <c r="K18" s="81" t="s">
        <v>7</v>
      </c>
    </row>
    <row r="19" s="1" customFormat="1" spans="1:11">
      <c r="A19" s="41"/>
      <c r="B19" s="49" t="s">
        <v>66</v>
      </c>
      <c r="C19" s="49" t="s">
        <v>72</v>
      </c>
      <c r="D19" s="33">
        <v>1</v>
      </c>
      <c r="E19" s="34"/>
      <c r="F19" s="33" t="s">
        <v>46</v>
      </c>
      <c r="G19" s="34"/>
      <c r="H19" s="53">
        <v>2986</v>
      </c>
      <c r="I19" s="95" t="s">
        <v>55</v>
      </c>
      <c r="J19" s="96">
        <f t="shared" ref="J19:J21" si="0">D19*H19</f>
        <v>2986</v>
      </c>
      <c r="K19" s="91" t="s">
        <v>165</v>
      </c>
    </row>
    <row r="20" s="1" customFormat="1" ht="33" spans="1:11">
      <c r="A20" s="41"/>
      <c r="B20" s="49" t="s">
        <v>66</v>
      </c>
      <c r="C20" s="49" t="s">
        <v>74</v>
      </c>
      <c r="D20" s="33">
        <v>9</v>
      </c>
      <c r="E20" s="34"/>
      <c r="F20" s="33" t="s">
        <v>46</v>
      </c>
      <c r="G20" s="34"/>
      <c r="H20" s="54">
        <v>188</v>
      </c>
      <c r="I20" s="95" t="s">
        <v>55</v>
      </c>
      <c r="J20" s="96">
        <f t="shared" si="0"/>
        <v>1692</v>
      </c>
      <c r="K20" s="97" t="s">
        <v>166</v>
      </c>
    </row>
    <row r="21" s="1" customFormat="1" spans="1:11">
      <c r="A21" s="41"/>
      <c r="B21" s="49" t="s">
        <v>66</v>
      </c>
      <c r="C21" s="49" t="s">
        <v>79</v>
      </c>
      <c r="D21" s="33">
        <v>1</v>
      </c>
      <c r="E21" s="34"/>
      <c r="F21" s="33" t="s">
        <v>46</v>
      </c>
      <c r="G21" s="34"/>
      <c r="H21" s="53">
        <v>3056</v>
      </c>
      <c r="I21" s="95" t="s">
        <v>55</v>
      </c>
      <c r="J21" s="96">
        <f t="shared" si="0"/>
        <v>3056</v>
      </c>
      <c r="K21" s="91" t="s">
        <v>167</v>
      </c>
    </row>
    <row r="22" s="1" customFormat="1" spans="1:11">
      <c r="A22" s="41"/>
      <c r="B22" s="49" t="s">
        <v>66</v>
      </c>
      <c r="C22" s="49" t="s">
        <v>62</v>
      </c>
      <c r="D22" s="33">
        <v>1</v>
      </c>
      <c r="E22" s="34"/>
      <c r="F22" s="33" t="s">
        <v>46</v>
      </c>
      <c r="G22" s="34"/>
      <c r="H22" s="53">
        <v>146</v>
      </c>
      <c r="I22" s="95" t="s">
        <v>55</v>
      </c>
      <c r="J22" s="96"/>
      <c r="K22" s="91" t="s">
        <v>168</v>
      </c>
    </row>
    <row r="23" s="1" customFormat="1" spans="1:11">
      <c r="A23" s="39" t="s">
        <v>50</v>
      </c>
      <c r="B23" s="40"/>
      <c r="C23" s="40"/>
      <c r="D23" s="40"/>
      <c r="E23" s="40"/>
      <c r="F23" s="40"/>
      <c r="G23" s="40"/>
      <c r="H23" s="40"/>
      <c r="I23" s="85"/>
      <c r="J23" s="92">
        <f>SUM(J19:J22)</f>
        <v>7734</v>
      </c>
      <c r="K23" s="87"/>
    </row>
    <row r="24" s="1" customFormat="1" spans="1:11">
      <c r="A24" s="24" t="s">
        <v>39</v>
      </c>
      <c r="B24" s="25"/>
      <c r="C24" s="26" t="s">
        <v>71</v>
      </c>
      <c r="D24" s="27" t="s">
        <v>5</v>
      </c>
      <c r="E24" s="28"/>
      <c r="F24" s="27" t="s">
        <v>41</v>
      </c>
      <c r="G24" s="28"/>
      <c r="H24" s="27" t="s">
        <v>42</v>
      </c>
      <c r="I24" s="28"/>
      <c r="J24" s="80" t="s">
        <v>43</v>
      </c>
      <c r="K24" s="81" t="s">
        <v>7</v>
      </c>
    </row>
    <row r="25" s="1" customFormat="1" spans="1:11">
      <c r="A25" s="55" t="s">
        <v>14</v>
      </c>
      <c r="B25" s="49" t="s">
        <v>89</v>
      </c>
      <c r="C25" s="32" t="s">
        <v>14</v>
      </c>
      <c r="D25" s="33">
        <v>28</v>
      </c>
      <c r="E25" s="34"/>
      <c r="F25" s="33" t="s">
        <v>46</v>
      </c>
      <c r="G25" s="34"/>
      <c r="H25" s="56">
        <v>60</v>
      </c>
      <c r="I25" s="95" t="s">
        <v>55</v>
      </c>
      <c r="J25" s="98">
        <f>D25*H25</f>
        <v>1680</v>
      </c>
      <c r="K25" s="99"/>
    </row>
    <row r="26" s="1" customFormat="1" spans="1:11">
      <c r="A26" s="39" t="s">
        <v>50</v>
      </c>
      <c r="B26" s="40"/>
      <c r="C26" s="40"/>
      <c r="D26" s="40"/>
      <c r="E26" s="40"/>
      <c r="F26" s="40"/>
      <c r="G26" s="40"/>
      <c r="H26" s="40"/>
      <c r="I26" s="85"/>
      <c r="J26" s="92">
        <f>SUM(J25:J25)</f>
        <v>1680</v>
      </c>
      <c r="K26" s="87"/>
    </row>
    <row r="27" s="1" customFormat="1" spans="1:11">
      <c r="A27" s="24" t="s">
        <v>39</v>
      </c>
      <c r="B27" s="25"/>
      <c r="C27" s="26" t="s">
        <v>71</v>
      </c>
      <c r="D27" s="27" t="s">
        <v>5</v>
      </c>
      <c r="E27" s="28"/>
      <c r="F27" s="27" t="s">
        <v>41</v>
      </c>
      <c r="G27" s="28"/>
      <c r="H27" s="27" t="s">
        <v>42</v>
      </c>
      <c r="I27" s="28"/>
      <c r="J27" s="80" t="s">
        <v>43</v>
      </c>
      <c r="K27" s="81" t="s">
        <v>7</v>
      </c>
    </row>
    <row r="28" s="1" customFormat="1" ht="22.1" customHeight="1" spans="1:11">
      <c r="A28" s="57"/>
      <c r="B28" s="58" t="s">
        <v>100</v>
      </c>
      <c r="C28" s="43" t="s">
        <v>92</v>
      </c>
      <c r="D28" s="33">
        <v>20</v>
      </c>
      <c r="E28" s="34"/>
      <c r="F28" s="33" t="s">
        <v>101</v>
      </c>
      <c r="G28" s="34"/>
      <c r="H28" s="59">
        <v>2</v>
      </c>
      <c r="I28" s="100" t="s">
        <v>55</v>
      </c>
      <c r="J28" s="101">
        <f>D28*H28</f>
        <v>40</v>
      </c>
      <c r="K28" s="84" t="s">
        <v>169</v>
      </c>
    </row>
    <row r="29" s="1" customFormat="1" ht="21" customHeight="1" spans="1:11">
      <c r="A29" s="57"/>
      <c r="B29" s="60" t="s">
        <v>104</v>
      </c>
      <c r="C29" s="43" t="s">
        <v>92</v>
      </c>
      <c r="D29" s="33">
        <v>90</v>
      </c>
      <c r="E29" s="34"/>
      <c r="F29" s="35" t="s">
        <v>105</v>
      </c>
      <c r="G29" s="36"/>
      <c r="H29" s="59">
        <v>2</v>
      </c>
      <c r="I29" s="100" t="s">
        <v>55</v>
      </c>
      <c r="J29" s="101">
        <f>D29*H29</f>
        <v>180</v>
      </c>
      <c r="K29" s="84" t="s">
        <v>106</v>
      </c>
    </row>
    <row r="30" s="1" customFormat="1" spans="1:11">
      <c r="A30" s="39" t="s">
        <v>50</v>
      </c>
      <c r="B30" s="40"/>
      <c r="C30" s="40"/>
      <c r="D30" s="40"/>
      <c r="E30" s="40"/>
      <c r="F30" s="40"/>
      <c r="G30" s="40"/>
      <c r="H30" s="40"/>
      <c r="I30" s="85"/>
      <c r="J30" s="92">
        <f>SUM(J28:J29)</f>
        <v>220</v>
      </c>
      <c r="K30" s="87"/>
    </row>
    <row r="31" s="1" customFormat="1" spans="1:11">
      <c r="A31" s="24" t="s">
        <v>39</v>
      </c>
      <c r="B31" s="25"/>
      <c r="C31" s="26" t="s">
        <v>71</v>
      </c>
      <c r="D31" s="27" t="s">
        <v>5</v>
      </c>
      <c r="E31" s="28"/>
      <c r="F31" s="27" t="s">
        <v>41</v>
      </c>
      <c r="G31" s="28"/>
      <c r="H31" s="27" t="s">
        <v>42</v>
      </c>
      <c r="I31" s="28"/>
      <c r="J31" s="80" t="s">
        <v>43</v>
      </c>
      <c r="K31" s="81" t="s">
        <v>7</v>
      </c>
    </row>
    <row r="32" s="1" customFormat="1" spans="1:11">
      <c r="A32" s="61" t="s">
        <v>16</v>
      </c>
      <c r="B32" s="49" t="s">
        <v>107</v>
      </c>
      <c r="C32" s="43" t="s">
        <v>16</v>
      </c>
      <c r="D32" s="33">
        <v>1</v>
      </c>
      <c r="E32" s="34"/>
      <c r="F32" s="33" t="s">
        <v>46</v>
      </c>
      <c r="G32" s="34"/>
      <c r="H32" s="62">
        <v>2000</v>
      </c>
      <c r="I32" s="102" t="s">
        <v>55</v>
      </c>
      <c r="J32" s="95">
        <f t="shared" ref="J32:J43" si="1">H32*D32</f>
        <v>2000</v>
      </c>
      <c r="K32" s="91" t="s">
        <v>170</v>
      </c>
    </row>
    <row r="33" s="1" customFormat="1" spans="1:11">
      <c r="A33" s="63"/>
      <c r="B33" s="49" t="s">
        <v>109</v>
      </c>
      <c r="C33" s="43" t="s">
        <v>16</v>
      </c>
      <c r="D33" s="33">
        <v>3</v>
      </c>
      <c r="E33" s="34"/>
      <c r="F33" s="33" t="s">
        <v>46</v>
      </c>
      <c r="G33" s="34"/>
      <c r="H33" s="62">
        <v>800</v>
      </c>
      <c r="I33" s="102" t="s">
        <v>55</v>
      </c>
      <c r="J33" s="95">
        <f t="shared" si="1"/>
        <v>2400</v>
      </c>
      <c r="K33" s="91"/>
    </row>
    <row r="34" s="1" customFormat="1" spans="1:11">
      <c r="A34" s="63"/>
      <c r="B34" s="49" t="s">
        <v>110</v>
      </c>
      <c r="C34" s="43" t="s">
        <v>16</v>
      </c>
      <c r="D34" s="33">
        <v>9</v>
      </c>
      <c r="E34" s="34"/>
      <c r="F34" s="33" t="s">
        <v>46</v>
      </c>
      <c r="G34" s="34"/>
      <c r="H34" s="62">
        <v>800</v>
      </c>
      <c r="I34" s="102" t="s">
        <v>55</v>
      </c>
      <c r="J34" s="95">
        <f t="shared" si="1"/>
        <v>7200</v>
      </c>
      <c r="K34" s="91"/>
    </row>
    <row r="35" s="1" customFormat="1" spans="1:11">
      <c r="A35" s="63"/>
      <c r="B35" s="49" t="s">
        <v>111</v>
      </c>
      <c r="C35" s="43" t="s">
        <v>16</v>
      </c>
      <c r="D35" s="33">
        <v>1</v>
      </c>
      <c r="E35" s="34"/>
      <c r="F35" s="33" t="s">
        <v>46</v>
      </c>
      <c r="G35" s="34"/>
      <c r="H35" s="62">
        <v>1100</v>
      </c>
      <c r="I35" s="102" t="s">
        <v>55</v>
      </c>
      <c r="J35" s="95">
        <f t="shared" si="1"/>
        <v>1100</v>
      </c>
      <c r="K35" s="91" t="s">
        <v>171</v>
      </c>
    </row>
    <row r="36" s="1" customFormat="1" spans="1:11">
      <c r="A36" s="63"/>
      <c r="B36" s="49" t="s">
        <v>113</v>
      </c>
      <c r="C36" s="43" t="s">
        <v>16</v>
      </c>
      <c r="D36" s="33">
        <v>1</v>
      </c>
      <c r="E36" s="34"/>
      <c r="F36" s="33" t="s">
        <v>46</v>
      </c>
      <c r="G36" s="34"/>
      <c r="H36" s="62">
        <v>600</v>
      </c>
      <c r="I36" s="102" t="s">
        <v>55</v>
      </c>
      <c r="J36" s="95">
        <f t="shared" si="1"/>
        <v>600</v>
      </c>
      <c r="K36" s="91"/>
    </row>
    <row r="37" s="1" customFormat="1" spans="1:11">
      <c r="A37" s="63"/>
      <c r="B37" s="49" t="s">
        <v>114</v>
      </c>
      <c r="C37" s="43" t="s">
        <v>16</v>
      </c>
      <c r="D37" s="33">
        <v>2</v>
      </c>
      <c r="E37" s="34"/>
      <c r="F37" s="33" t="s">
        <v>46</v>
      </c>
      <c r="G37" s="34"/>
      <c r="H37" s="62">
        <v>600</v>
      </c>
      <c r="I37" s="102" t="s">
        <v>55</v>
      </c>
      <c r="J37" s="95">
        <f t="shared" si="1"/>
        <v>1200</v>
      </c>
      <c r="K37" s="91"/>
    </row>
    <row r="38" s="1" customFormat="1" spans="1:11">
      <c r="A38" s="63"/>
      <c r="B38" s="49" t="s">
        <v>115</v>
      </c>
      <c r="C38" s="43" t="s">
        <v>16</v>
      </c>
      <c r="D38" s="33">
        <v>1</v>
      </c>
      <c r="E38" s="34"/>
      <c r="F38" s="33" t="s">
        <v>46</v>
      </c>
      <c r="G38" s="34"/>
      <c r="H38" s="62">
        <v>600</v>
      </c>
      <c r="I38" s="102" t="s">
        <v>55</v>
      </c>
      <c r="J38" s="95">
        <f t="shared" si="1"/>
        <v>600</v>
      </c>
      <c r="K38" s="91" t="s">
        <v>172</v>
      </c>
    </row>
    <row r="39" s="1" customFormat="1" spans="1:11">
      <c r="A39" s="64" t="s">
        <v>117</v>
      </c>
      <c r="B39" s="49" t="s">
        <v>118</v>
      </c>
      <c r="C39" s="43" t="s">
        <v>62</v>
      </c>
      <c r="D39" s="33">
        <v>16</v>
      </c>
      <c r="E39" s="34"/>
      <c r="F39" s="33" t="s">
        <v>46</v>
      </c>
      <c r="G39" s="34"/>
      <c r="H39" s="62">
        <v>100</v>
      </c>
      <c r="I39" s="102" t="s">
        <v>55</v>
      </c>
      <c r="J39" s="95">
        <f t="shared" si="1"/>
        <v>1600</v>
      </c>
      <c r="K39" s="91" t="s">
        <v>173</v>
      </c>
    </row>
    <row r="40" s="1" customFormat="1" spans="1:11">
      <c r="A40" s="64"/>
      <c r="B40" s="49" t="s">
        <v>120</v>
      </c>
      <c r="C40" s="43" t="s">
        <v>62</v>
      </c>
      <c r="D40" s="33">
        <v>0</v>
      </c>
      <c r="E40" s="34"/>
      <c r="F40" s="33" t="s">
        <v>46</v>
      </c>
      <c r="G40" s="34"/>
      <c r="H40" s="62">
        <v>0</v>
      </c>
      <c r="I40" s="102" t="s">
        <v>55</v>
      </c>
      <c r="J40" s="95">
        <f t="shared" si="1"/>
        <v>0</v>
      </c>
      <c r="K40" s="62" t="s">
        <v>174</v>
      </c>
    </row>
    <row r="41" s="1" customFormat="1" spans="1:11">
      <c r="A41" s="64"/>
      <c r="B41" s="49" t="s">
        <v>122</v>
      </c>
      <c r="C41" s="43" t="s">
        <v>62</v>
      </c>
      <c r="D41" s="33">
        <v>1</v>
      </c>
      <c r="E41" s="34"/>
      <c r="F41" s="33" t="s">
        <v>46</v>
      </c>
      <c r="G41" s="34"/>
      <c r="H41" s="62">
        <v>3600</v>
      </c>
      <c r="I41" s="102" t="s">
        <v>55</v>
      </c>
      <c r="J41" s="95">
        <f t="shared" si="1"/>
        <v>3600</v>
      </c>
      <c r="K41" s="62" t="s">
        <v>175</v>
      </c>
    </row>
    <row r="42" s="1" customFormat="1" spans="1:11">
      <c r="A42" s="64"/>
      <c r="B42" s="49" t="s">
        <v>124</v>
      </c>
      <c r="C42" s="43" t="s">
        <v>62</v>
      </c>
      <c r="D42" s="33">
        <v>16</v>
      </c>
      <c r="E42" s="34"/>
      <c r="F42" s="33" t="s">
        <v>46</v>
      </c>
      <c r="G42" s="34"/>
      <c r="H42" s="62">
        <v>100</v>
      </c>
      <c r="I42" s="102" t="s">
        <v>55</v>
      </c>
      <c r="J42" s="95">
        <f t="shared" si="1"/>
        <v>1600</v>
      </c>
      <c r="K42" s="62" t="s">
        <v>173</v>
      </c>
    </row>
    <row r="43" s="1" customFormat="1" spans="1:11">
      <c r="A43" s="39" t="s">
        <v>50</v>
      </c>
      <c r="B43" s="40"/>
      <c r="C43" s="40"/>
      <c r="D43" s="40"/>
      <c r="E43" s="40"/>
      <c r="F43" s="40"/>
      <c r="G43" s="40"/>
      <c r="H43" s="40"/>
      <c r="I43" s="85"/>
      <c r="J43" s="92">
        <f>SUM(J32:J42)</f>
        <v>21900</v>
      </c>
      <c r="K43" s="87"/>
    </row>
    <row r="44" s="1" customFormat="1" spans="1:11">
      <c r="A44" s="24" t="s">
        <v>39</v>
      </c>
      <c r="B44" s="25"/>
      <c r="C44" s="26" t="s">
        <v>71</v>
      </c>
      <c r="D44" s="27" t="s">
        <v>5</v>
      </c>
      <c r="E44" s="28"/>
      <c r="F44" s="27" t="s">
        <v>41</v>
      </c>
      <c r="G44" s="28"/>
      <c r="H44" s="27" t="s">
        <v>42</v>
      </c>
      <c r="I44" s="28"/>
      <c r="J44" s="80" t="s">
        <v>43</v>
      </c>
      <c r="K44" s="81" t="s">
        <v>7</v>
      </c>
    </row>
    <row r="45" s="1" customFormat="1" spans="1:11">
      <c r="A45" s="41" t="s">
        <v>15</v>
      </c>
      <c r="B45" s="49" t="s">
        <v>176</v>
      </c>
      <c r="C45" s="32" t="s">
        <v>62</v>
      </c>
      <c r="D45" s="49">
        <v>12</v>
      </c>
      <c r="E45" s="49"/>
      <c r="F45" s="33" t="s">
        <v>46</v>
      </c>
      <c r="G45" s="34"/>
      <c r="H45" s="59">
        <v>250</v>
      </c>
      <c r="I45" s="95" t="s">
        <v>55</v>
      </c>
      <c r="J45" s="96">
        <f>D45*H45</f>
        <v>3000</v>
      </c>
      <c r="K45" s="91" t="s">
        <v>177</v>
      </c>
    </row>
    <row r="46" s="1" customFormat="1" spans="1:11">
      <c r="A46" s="41"/>
      <c r="B46" s="49" t="s">
        <v>178</v>
      </c>
      <c r="C46" s="32" t="s">
        <v>62</v>
      </c>
      <c r="D46" s="49">
        <v>1</v>
      </c>
      <c r="E46" s="49"/>
      <c r="F46" s="33" t="s">
        <v>46</v>
      </c>
      <c r="G46" s="34"/>
      <c r="H46" s="59">
        <v>1180</v>
      </c>
      <c r="I46" s="95" t="s">
        <v>55</v>
      </c>
      <c r="J46" s="96">
        <f>D46*H46</f>
        <v>1180</v>
      </c>
      <c r="K46" s="91" t="s">
        <v>179</v>
      </c>
    </row>
    <row r="47" s="1" customFormat="1" spans="1:11">
      <c r="A47" s="41"/>
      <c r="B47" s="49" t="s">
        <v>131</v>
      </c>
      <c r="C47" s="32" t="s">
        <v>62</v>
      </c>
      <c r="D47" s="49">
        <v>12</v>
      </c>
      <c r="E47" s="49"/>
      <c r="F47" s="33" t="s">
        <v>46</v>
      </c>
      <c r="G47" s="34"/>
      <c r="H47" s="59">
        <v>180</v>
      </c>
      <c r="I47" s="95" t="s">
        <v>55</v>
      </c>
      <c r="J47" s="96">
        <f>D47*H47</f>
        <v>2160</v>
      </c>
      <c r="K47" s="91" t="s">
        <v>132</v>
      </c>
    </row>
    <row r="48" s="1" customFormat="1" spans="1:11">
      <c r="A48" s="41"/>
      <c r="B48" s="49" t="s">
        <v>180</v>
      </c>
      <c r="C48" s="32" t="s">
        <v>62</v>
      </c>
      <c r="D48" s="49">
        <v>8</v>
      </c>
      <c r="E48" s="49"/>
      <c r="F48" s="33" t="s">
        <v>46</v>
      </c>
      <c r="G48" s="34"/>
      <c r="H48" s="59">
        <v>100</v>
      </c>
      <c r="I48" s="95" t="s">
        <v>55</v>
      </c>
      <c r="J48" s="96">
        <f>D48*H48</f>
        <v>800</v>
      </c>
      <c r="K48" s="91" t="s">
        <v>181</v>
      </c>
    </row>
    <row r="49" s="1" customFormat="1" spans="1:11">
      <c r="A49" s="41"/>
      <c r="B49" s="49" t="s">
        <v>133</v>
      </c>
      <c r="C49" s="32" t="s">
        <v>62</v>
      </c>
      <c r="D49" s="49">
        <v>10</v>
      </c>
      <c r="E49" s="49"/>
      <c r="F49" s="33" t="s">
        <v>46</v>
      </c>
      <c r="G49" s="34"/>
      <c r="H49" s="59">
        <v>268</v>
      </c>
      <c r="I49" s="95" t="s">
        <v>55</v>
      </c>
      <c r="J49" s="96">
        <f>D49*H49</f>
        <v>2680</v>
      </c>
      <c r="K49" s="91" t="s">
        <v>182</v>
      </c>
    </row>
    <row r="50" s="1" customFormat="1" spans="1:11">
      <c r="A50" s="39" t="s">
        <v>50</v>
      </c>
      <c r="B50" s="40"/>
      <c r="C50" s="40"/>
      <c r="D50" s="40"/>
      <c r="E50" s="40"/>
      <c r="F50" s="40"/>
      <c r="G50" s="40"/>
      <c r="H50" s="40"/>
      <c r="I50" s="85"/>
      <c r="J50" s="92">
        <f>SUM(J45:J49)</f>
        <v>9820</v>
      </c>
      <c r="K50" s="87"/>
    </row>
    <row r="51" s="1" customFormat="1" spans="1:11">
      <c r="A51" s="65" t="s">
        <v>152</v>
      </c>
      <c r="B51" s="66"/>
      <c r="C51" s="66"/>
      <c r="D51" s="66"/>
      <c r="E51" s="66"/>
      <c r="F51" s="66"/>
      <c r="G51" s="66"/>
      <c r="H51" s="66"/>
      <c r="I51" s="103"/>
      <c r="J51" s="104">
        <f>J9+J14+J17+J23+J26+J30+J43+J50</f>
        <v>58864</v>
      </c>
      <c r="K51" s="105"/>
    </row>
    <row r="52" s="1" customFormat="1" ht="16.95" customHeight="1" spans="1:11">
      <c r="A52" s="67" t="s">
        <v>153</v>
      </c>
      <c r="B52" s="67"/>
      <c r="C52" s="67"/>
      <c r="D52" s="67"/>
      <c r="E52" s="67"/>
      <c r="F52" s="67"/>
      <c r="G52" s="67"/>
      <c r="H52" s="67"/>
      <c r="I52" s="106">
        <v>0.06</v>
      </c>
      <c r="J52" s="107">
        <f>J51*I52</f>
        <v>3531.84</v>
      </c>
      <c r="K52" s="108"/>
    </row>
    <row r="53" s="1" customFormat="1" spans="1:11">
      <c r="A53" s="68" t="s">
        <v>154</v>
      </c>
      <c r="B53" s="69"/>
      <c r="C53" s="69"/>
      <c r="D53" s="69"/>
      <c r="E53" s="69"/>
      <c r="F53" s="69"/>
      <c r="G53" s="69"/>
      <c r="H53" s="69"/>
      <c r="I53" s="109"/>
      <c r="J53" s="110">
        <f>(J51+J52)*6%</f>
        <v>3743.7504</v>
      </c>
      <c r="K53" s="111"/>
    </row>
    <row r="54" s="1" customFormat="1" ht="17.25" spans="1:11">
      <c r="A54" s="70" t="s">
        <v>155</v>
      </c>
      <c r="B54" s="71"/>
      <c r="C54" s="71"/>
      <c r="D54" s="71"/>
      <c r="E54" s="71"/>
      <c r="F54" s="71"/>
      <c r="G54" s="71"/>
      <c r="H54" s="71"/>
      <c r="I54" s="112"/>
      <c r="J54" s="113">
        <f>SUM(J51:J53)</f>
        <v>66139.5904</v>
      </c>
      <c r="K54" s="114"/>
    </row>
    <row r="55" s="1" customFormat="1" ht="17.25" spans="1:11">
      <c r="A55" s="70" t="s">
        <v>156</v>
      </c>
      <c r="B55" s="71"/>
      <c r="C55" s="71"/>
      <c r="D55" s="71"/>
      <c r="E55" s="71"/>
      <c r="F55" s="71"/>
      <c r="G55" s="71"/>
      <c r="H55" s="71"/>
      <c r="I55" s="112"/>
      <c r="J55" s="113">
        <f>J54/28</f>
        <v>2362.12822857143</v>
      </c>
      <c r="K55" s="114"/>
    </row>
  </sheetData>
  <mergeCells count="12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D12:E12"/>
    <mergeCell ref="F12:G12"/>
    <mergeCell ref="D13:E13"/>
    <mergeCell ref="F13:G13"/>
    <mergeCell ref="A14:I14"/>
    <mergeCell ref="A15:B15"/>
    <mergeCell ref="D15:E15"/>
    <mergeCell ref="F15:G15"/>
    <mergeCell ref="H15:I15"/>
    <mergeCell ref="A17:I17"/>
    <mergeCell ref="A18:B18"/>
    <mergeCell ref="D18:E18"/>
    <mergeCell ref="F18:G18"/>
    <mergeCell ref="H18:I18"/>
    <mergeCell ref="D19:E19"/>
    <mergeCell ref="F19:G19"/>
    <mergeCell ref="D20:E20"/>
    <mergeCell ref="F20:G20"/>
    <mergeCell ref="D21:E21"/>
    <mergeCell ref="F21:G21"/>
    <mergeCell ref="D22:E22"/>
    <mergeCell ref="F22:G22"/>
    <mergeCell ref="A23:I23"/>
    <mergeCell ref="A24:B24"/>
    <mergeCell ref="D24:E24"/>
    <mergeCell ref="F24:G24"/>
    <mergeCell ref="H24:I24"/>
    <mergeCell ref="D25:E25"/>
    <mergeCell ref="F25:G25"/>
    <mergeCell ref="A26:I26"/>
    <mergeCell ref="A27:B27"/>
    <mergeCell ref="D27:E27"/>
    <mergeCell ref="F27:G27"/>
    <mergeCell ref="H27:I27"/>
    <mergeCell ref="D28:E28"/>
    <mergeCell ref="F28:G28"/>
    <mergeCell ref="D29:E29"/>
    <mergeCell ref="F29:G29"/>
    <mergeCell ref="A30:I30"/>
    <mergeCell ref="A31:B31"/>
    <mergeCell ref="D31:E31"/>
    <mergeCell ref="F31:G31"/>
    <mergeCell ref="H31:I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I43"/>
    <mergeCell ref="A44:B44"/>
    <mergeCell ref="D44:E44"/>
    <mergeCell ref="F44:G44"/>
    <mergeCell ref="H44:I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A50:I50"/>
    <mergeCell ref="A51:I51"/>
    <mergeCell ref="A52:H52"/>
    <mergeCell ref="A53:I53"/>
    <mergeCell ref="A54:I54"/>
    <mergeCell ref="A55:I55"/>
    <mergeCell ref="A7:A8"/>
    <mergeCell ref="A11:A13"/>
    <mergeCell ref="A19:A22"/>
    <mergeCell ref="A28:A29"/>
    <mergeCell ref="A32:A38"/>
    <mergeCell ref="A39:A42"/>
    <mergeCell ref="A45:A49"/>
    <mergeCell ref="B11:B12"/>
    <mergeCell ref="K32:K34"/>
    <mergeCell ref="K35:K37"/>
  </mergeCells>
  <dataValidations count="7">
    <dataValidation type="list" allowBlank="1" showInputMessage="1" showErrorMessage="1" sqref="C16">
      <formula1>"高级大床,高级双床,豪华大床,豪华双床,行政大床,行政双床,小套房,加床,加餐,WIFI,单人房差,其他"</formula1>
    </dataValidation>
    <dataValidation type="list" allowBlank="1" showInputMessage="1" showErrorMessage="1" sqref="C25">
      <formula1>"签证服务费,旅游签证,商务签证,保险,其他"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1:C13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9:C22">
      <formula1>"酒店早餐,自助午餐,围桌午餐,自助晚餐,围桌晚餐,鸡尾酒会,酒水,特色餐,其他"</formula1>
    </dataValidation>
    <dataValidation type="list" allowBlank="1" showInputMessage="1" showErrorMessage="1" sqref="C28:C29">
      <formula1>"工作人员,餐费,住宿,交通,通信费,导游超时费,其他,物料"</formula1>
    </dataValidation>
    <dataValidation type="list" allowBlank="1" showInputMessage="1" showErrorMessage="1" sqref="C32:C42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结算汇总</vt:lpstr>
      <vt:lpstr>第一批次结算</vt:lpstr>
      <vt:lpstr>第二批次结算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岚岚</cp:lastModifiedBy>
  <dcterms:created xsi:type="dcterms:W3CDTF">2023-05-12T11:15:00Z</dcterms:created>
  <dcterms:modified xsi:type="dcterms:W3CDTF">2024-08-30T05:21:27Z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80B1CD97051F4FBC855FED9CB5FF1E59_12</vt:lpwstr>
  </property>
</Properties>
</file>