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50" windowHeight="6855"/>
  </bookViews>
  <sheets>
    <sheet name="报价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<sst xmlns="http://schemas.openxmlformats.org/spreadsheetml/2006/main" count="94">
  <si>
    <t>项目名称:</t>
  </si>
  <si>
    <t>雪佛兰二区 Q4区域会议</t>
  </si>
  <si>
    <t>供应商</t>
  </si>
  <si>
    <t>康辉集团北京国际会议展览有限公司</t>
  </si>
  <si>
    <t>时间:</t>
  </si>
  <si>
    <t>2018年11月19日-21日</t>
  </si>
  <si>
    <t>地点：</t>
  </si>
  <si>
    <t>天津</t>
  </si>
  <si>
    <t>酒店：</t>
  </si>
  <si>
    <t>天津京蓟圣光万豪酒店</t>
  </si>
  <si>
    <t>人数:</t>
  </si>
  <si>
    <t>330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</si>
  <si>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</si>
  <si>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</si>
  <si>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</si>
  <si>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</si>
  <si>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</si>
  <si>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</si>
  <si>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</si>
  <si>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</si>
  <si>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</si>
  <si>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住房</t>
  </si>
  <si>
    <t>大床房</t>
  </si>
  <si>
    <t>间</t>
  </si>
  <si>
    <t>天</t>
  </si>
  <si>
    <t>含双早</t>
  </si>
  <si>
    <t>双床房</t>
  </si>
  <si>
    <t>住宿费用合计</t>
  </si>
  <si>
    <t>会场</t>
  </si>
  <si>
    <t>20日全天   圣光宴会厅</t>
  </si>
  <si>
    <t>次</t>
  </si>
  <si>
    <t>470平，可容纳400人剧院式 提供纸笔水 ，5*7LED屏    翻台两小时</t>
  </si>
  <si>
    <t>会场费用合计</t>
  </si>
  <si>
    <t>餐饮</t>
  </si>
  <si>
    <t>20日自助午餐</t>
  </si>
  <si>
    <t>人</t>
  </si>
  <si>
    <t>20日桌餐晚宴</t>
  </si>
  <si>
    <t>桌</t>
  </si>
  <si>
    <t>每桌提供一瓶可乐和一瓶雪碧</t>
  </si>
  <si>
    <t>主桌</t>
  </si>
  <si>
    <t>20日中餐厅包厢</t>
  </si>
  <si>
    <t>可乐</t>
  </si>
  <si>
    <t>瓶</t>
  </si>
  <si>
    <t>雪碧</t>
  </si>
  <si>
    <t>白酒</t>
  </si>
  <si>
    <t>红酒</t>
  </si>
  <si>
    <t>箱</t>
  </si>
  <si>
    <t>长城五星G20</t>
  </si>
  <si>
    <t>五星干红</t>
  </si>
  <si>
    <t>啤酒</t>
  </si>
  <si>
    <t>餐费</t>
  </si>
  <si>
    <t>餐饮费用合计</t>
  </si>
  <si>
    <t>团建</t>
  </si>
  <si>
    <t>盘山风景区门票</t>
  </si>
  <si>
    <t xml:space="preserve">仅门票费用 </t>
  </si>
  <si>
    <t>缆车</t>
  </si>
  <si>
    <t>套</t>
  </si>
  <si>
    <t>保险</t>
  </si>
  <si>
    <t xml:space="preserve">团建保险  </t>
  </si>
  <si>
    <t>团建费用合计</t>
  </si>
  <si>
    <t>大巴</t>
  </si>
  <si>
    <t>天津高铁</t>
  </si>
  <si>
    <t>辆</t>
  </si>
  <si>
    <t>天津机场</t>
  </si>
  <si>
    <t>矿泉水</t>
  </si>
  <si>
    <t>大巴费用合计</t>
  </si>
  <si>
    <t>物料</t>
  </si>
  <si>
    <t>易拉宝</t>
  </si>
  <si>
    <t>个</t>
  </si>
  <si>
    <t>80*200</t>
  </si>
  <si>
    <t>鲜花</t>
  </si>
  <si>
    <t>束</t>
  </si>
  <si>
    <t>演讲夹</t>
  </si>
  <si>
    <t>蛋糕</t>
  </si>
  <si>
    <t>LED蜡烛</t>
  </si>
  <si>
    <t>配件</t>
  </si>
  <si>
    <t>件</t>
  </si>
  <si>
    <t>酒水快递费</t>
  </si>
  <si>
    <t>酒水快递费（天津到北京）</t>
  </si>
  <si>
    <t>物料费用合计</t>
  </si>
  <si>
    <t>执行人员</t>
  </si>
  <si>
    <t>执行人员费用</t>
  </si>
  <si>
    <t>18-21日</t>
  </si>
  <si>
    <t>执行人员大交通费（飞机/火车）</t>
  </si>
  <si>
    <t>去程+返程</t>
  </si>
  <si>
    <t>执行人员市内交通费</t>
  </si>
  <si>
    <t>执行人员住宿费</t>
  </si>
  <si>
    <t>晚</t>
  </si>
  <si>
    <t>执行人员餐饮费</t>
  </si>
  <si>
    <t>现地服务人员费用</t>
  </si>
  <si>
    <t>执行费用合计</t>
  </si>
  <si>
    <t>合计</t>
  </si>
  <si>
    <t>服务费10%</t>
  </si>
  <si>
    <t>含服务费总价</t>
  </si>
</sst>
</file>

<file path=xl/styles.xml><?xml version="1.0" encoding="utf-8"?>
<styleSheet xmlns="http://schemas.openxmlformats.org/spreadsheetml/2006/main">
  <numFmts count="8">
    <numFmt numFmtId="176" formatCode="\¥#,##0.00_);[Red]\(\¥#,##0.00\)"/>
    <numFmt numFmtId="42" formatCode="_ &quot;￥&quot;* #,##0_ ;_ &quot;￥&quot;* \-#,##0_ ;_ &quot;￥&quot;* &quot;-&quot;_ ;_ @_ "/>
    <numFmt numFmtId="7" formatCode="&quot;￥&quot;#,##0.00;&quot;￥&quot;\-#,##0.00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7" formatCode="\¥#,##0.00;\¥\-#,##0.00"/>
    <numFmt numFmtId="178" formatCode="0_ "/>
  </numFmts>
  <fonts count="25">
    <font>
      <sz val="11"/>
      <color theme="1"/>
      <name val="宋体"/>
      <charset val="134"/>
      <scheme val="minor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9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17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2" fillId="11" borderId="21" applyNumberFormat="0" applyAlignment="0" applyProtection="0">
      <alignment vertical="center"/>
    </xf>
    <xf numFmtId="0" fontId="9" fillId="11" borderId="16" applyNumberFormat="0" applyAlignment="0" applyProtection="0">
      <alignment vertical="center"/>
    </xf>
    <xf numFmtId="0" fontId="20" fillId="23" borderId="20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8" fillId="0" borderId="0" applyProtection="0"/>
  </cellStyleXfs>
  <cellXfs count="72">
    <xf numFmtId="0" fontId="0" fillId="0" borderId="0" xfId="0">
      <alignment vertical="center"/>
    </xf>
    <xf numFmtId="0" fontId="0" fillId="2" borderId="0" xfId="0" applyFont="1" applyFill="1" applyAlignment="1"/>
    <xf numFmtId="0" fontId="0" fillId="3" borderId="0" xfId="0" applyFont="1" applyFill="1" applyAlignment="1"/>
    <xf numFmtId="0" fontId="0" fillId="4" borderId="0" xfId="0" applyFont="1" applyFill="1" applyAlignment="1"/>
    <xf numFmtId="7" fontId="0" fillId="2" borderId="0" xfId="0" applyNumberFormat="1" applyFont="1" applyFill="1" applyAlignment="1">
      <alignment horizontal="right"/>
    </xf>
    <xf numFmtId="0" fontId="1" fillId="2" borderId="0" xfId="50" applyFont="1" applyFill="1" applyBorder="1" applyAlignment="1">
      <alignment horizontal="left" vertical="center"/>
    </xf>
    <xf numFmtId="49" fontId="1" fillId="2" borderId="0" xfId="50" applyNumberFormat="1" applyFont="1" applyFill="1" applyBorder="1" applyAlignment="1">
      <alignment vertical="center"/>
    </xf>
    <xf numFmtId="49" fontId="2" fillId="2" borderId="0" xfId="50" applyNumberFormat="1" applyFont="1" applyFill="1" applyBorder="1" applyAlignment="1">
      <alignment vertical="center"/>
    </xf>
    <xf numFmtId="7" fontId="2" fillId="2" borderId="0" xfId="50" applyNumberFormat="1" applyFont="1" applyFill="1" applyBorder="1" applyAlignment="1">
      <alignment horizontal="right" vertical="center"/>
    </xf>
    <xf numFmtId="49" fontId="1" fillId="2" borderId="0" xfId="50" applyNumberFormat="1" applyFont="1" applyFill="1" applyBorder="1" applyAlignment="1">
      <alignment vertical="top"/>
    </xf>
    <xf numFmtId="49" fontId="2" fillId="2" borderId="0" xfId="50" applyNumberFormat="1" applyFont="1" applyFill="1" applyBorder="1" applyAlignment="1">
      <alignment vertical="top"/>
    </xf>
    <xf numFmtId="7" fontId="2" fillId="2" borderId="0" xfId="50" applyNumberFormat="1" applyFont="1" applyFill="1" applyBorder="1" applyAlignment="1">
      <alignment horizontal="right" vertical="top"/>
    </xf>
    <xf numFmtId="0" fontId="1" fillId="3" borderId="1" xfId="50" applyFont="1" applyFill="1" applyBorder="1" applyAlignment="1">
      <alignment horizontal="left" vertical="center"/>
    </xf>
    <xf numFmtId="0" fontId="1" fillId="3" borderId="2" xfId="50" applyFont="1" applyFill="1" applyBorder="1" applyAlignment="1">
      <alignment horizontal="left" vertical="center"/>
    </xf>
    <xf numFmtId="0" fontId="1" fillId="3" borderId="2" xfId="50" applyFont="1" applyFill="1" applyBorder="1" applyAlignment="1">
      <alignment horizontal="center" vertical="center"/>
    </xf>
    <xf numFmtId="0" fontId="1" fillId="3" borderId="3" xfId="50" applyFont="1" applyFill="1" applyBorder="1" applyAlignment="1">
      <alignment horizontal="center" vertical="center"/>
    </xf>
    <xf numFmtId="7" fontId="1" fillId="3" borderId="3" xfId="50" applyNumberFormat="1" applyFont="1" applyFill="1" applyBorder="1" applyAlignment="1">
      <alignment horizontal="right" vertical="center"/>
    </xf>
    <xf numFmtId="0" fontId="1" fillId="3" borderId="4" xfId="50" applyFont="1" applyFill="1" applyBorder="1" applyAlignment="1">
      <alignment horizontal="left" vertical="center"/>
    </xf>
    <xf numFmtId="0" fontId="1" fillId="3" borderId="5" xfId="50" applyFont="1" applyFill="1" applyBorder="1" applyAlignment="1">
      <alignment horizontal="left" vertical="center"/>
    </xf>
    <xf numFmtId="0" fontId="1" fillId="3" borderId="5" xfId="50" applyFont="1" applyFill="1" applyBorder="1" applyAlignment="1">
      <alignment horizontal="center" vertical="center"/>
    </xf>
    <xf numFmtId="0" fontId="1" fillId="3" borderId="6" xfId="50" applyFont="1" applyFill="1" applyBorder="1" applyAlignment="1">
      <alignment horizontal="center" vertical="center"/>
    </xf>
    <xf numFmtId="7" fontId="1" fillId="3" borderId="7" xfId="50" applyNumberFormat="1" applyFont="1" applyFill="1" applyBorder="1" applyAlignment="1">
      <alignment horizontal="right" vertical="center"/>
    </xf>
    <xf numFmtId="7" fontId="1" fillId="3" borderId="6" xfId="50" applyNumberFormat="1" applyFont="1" applyFill="1" applyBorder="1" applyAlignment="1">
      <alignment horizontal="right" vertical="center"/>
    </xf>
    <xf numFmtId="176" fontId="3" fillId="2" borderId="4" xfId="8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5" xfId="50" applyFont="1" applyFill="1" applyBorder="1" applyAlignment="1">
      <alignment horizontal="center" vertical="center"/>
    </xf>
    <xf numFmtId="7" fontId="4" fillId="2" borderId="6" xfId="50" applyNumberFormat="1" applyFont="1" applyFill="1" applyBorder="1" applyAlignment="1">
      <alignment horizontal="right" vertical="center"/>
    </xf>
    <xf numFmtId="176" fontId="3" fillId="3" borderId="4" xfId="8" applyNumberFormat="1" applyFont="1" applyFill="1" applyBorder="1" applyAlignment="1">
      <alignment horizontal="left" vertical="center"/>
    </xf>
    <xf numFmtId="176" fontId="3" fillId="3" borderId="5" xfId="8" applyNumberFormat="1" applyFont="1" applyFill="1" applyBorder="1" applyAlignment="1">
      <alignment horizontal="left" vertical="center"/>
    </xf>
    <xf numFmtId="0" fontId="3" fillId="3" borderId="5" xfId="50" applyFont="1" applyFill="1" applyBorder="1" applyAlignment="1">
      <alignment horizontal="center" vertical="center"/>
    </xf>
    <xf numFmtId="7" fontId="3" fillId="3" borderId="6" xfId="50" applyNumberFormat="1" applyFont="1" applyFill="1" applyBorder="1" applyAlignment="1">
      <alignment horizontal="right" vertical="center"/>
    </xf>
    <xf numFmtId="176" fontId="3" fillId="2" borderId="8" xfId="8" applyNumberFormat="1" applyFont="1" applyFill="1" applyBorder="1" applyAlignment="1">
      <alignment horizontal="center" vertical="center"/>
    </xf>
    <xf numFmtId="176" fontId="4" fillId="2" borderId="9" xfId="8" applyNumberFormat="1" applyFont="1" applyFill="1" applyBorder="1" applyAlignment="1">
      <alignment horizontal="center" vertical="center"/>
    </xf>
    <xf numFmtId="0" fontId="4" fillId="2" borderId="5" xfId="50" applyNumberFormat="1" applyFont="1" applyFill="1" applyBorder="1" applyAlignment="1">
      <alignment horizontal="center" vertical="center"/>
    </xf>
    <xf numFmtId="176" fontId="3" fillId="2" borderId="9" xfId="8" applyNumberFormat="1" applyFont="1" applyFill="1" applyBorder="1" applyAlignment="1">
      <alignment horizontal="center" vertical="center"/>
    </xf>
    <xf numFmtId="0" fontId="2" fillId="2" borderId="5" xfId="44" applyFont="1" applyFill="1" applyBorder="1" applyAlignment="1" applyProtection="1">
      <alignment horizontal="center" vertical="center" wrapText="1"/>
      <protection hidden="1"/>
    </xf>
    <xf numFmtId="0" fontId="4" fillId="2" borderId="5" xfId="44" applyFont="1" applyFill="1" applyBorder="1" applyAlignment="1" applyProtection="1">
      <alignment horizontal="center" vertical="center" wrapText="1"/>
      <protection hidden="1"/>
    </xf>
    <xf numFmtId="177" fontId="4" fillId="2" borderId="5" xfId="50" applyNumberFormat="1" applyFont="1" applyFill="1" applyBorder="1" applyAlignment="1">
      <alignment horizontal="right" vertical="center"/>
    </xf>
    <xf numFmtId="0" fontId="3" fillId="3" borderId="6" xfId="50" applyFont="1" applyFill="1" applyBorder="1" applyAlignment="1">
      <alignment horizontal="right" vertical="center"/>
    </xf>
    <xf numFmtId="176" fontId="3" fillId="2" borderId="5" xfId="8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176" fontId="4" fillId="2" borderId="9" xfId="8" applyNumberFormat="1" applyFont="1" applyFill="1" applyBorder="1" applyAlignment="1">
      <alignment vertical="center"/>
    </xf>
    <xf numFmtId="0" fontId="3" fillId="2" borderId="11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4" borderId="12" xfId="50" applyFont="1" applyFill="1" applyBorder="1" applyAlignment="1">
      <alignment horizontal="left" vertical="center"/>
    </xf>
    <xf numFmtId="0" fontId="3" fillId="4" borderId="7" xfId="50" applyFont="1" applyFill="1" applyBorder="1" applyAlignment="1">
      <alignment horizontal="left" vertical="center"/>
    </xf>
    <xf numFmtId="7" fontId="3" fillId="4" borderId="7" xfId="50" applyNumberFormat="1" applyFont="1" applyFill="1" applyBorder="1" applyAlignment="1">
      <alignment horizontal="right" vertical="center"/>
    </xf>
    <xf numFmtId="0" fontId="3" fillId="4" borderId="4" xfId="50" applyFont="1" applyFill="1" applyBorder="1" applyAlignment="1">
      <alignment horizontal="left" vertical="center"/>
    </xf>
    <xf numFmtId="0" fontId="3" fillId="4" borderId="5" xfId="50" applyFont="1" applyFill="1" applyBorder="1" applyAlignment="1">
      <alignment horizontal="left" vertical="center"/>
    </xf>
    <xf numFmtId="0" fontId="3" fillId="4" borderId="6" xfId="50" applyFont="1" applyFill="1" applyBorder="1" applyAlignment="1">
      <alignment horizontal="left" vertical="center"/>
    </xf>
    <xf numFmtId="7" fontId="3" fillId="4" borderId="6" xfId="50" applyNumberFormat="1" applyFont="1" applyFill="1" applyBorder="1" applyAlignment="1">
      <alignment horizontal="right" vertical="center"/>
    </xf>
    <xf numFmtId="0" fontId="1" fillId="2" borderId="0" xfId="50" applyFont="1" applyFill="1" applyBorder="1" applyAlignment="1">
      <alignment vertical="center"/>
    </xf>
    <xf numFmtId="0" fontId="1" fillId="2" borderId="0" xfId="50" applyFont="1" applyFill="1" applyAlignment="1">
      <alignment vertical="center"/>
    </xf>
    <xf numFmtId="178" fontId="2" fillId="2" borderId="0" xfId="50" applyNumberFormat="1" applyFont="1" applyFill="1" applyBorder="1" applyAlignment="1">
      <alignment vertical="center"/>
    </xf>
    <xf numFmtId="0" fontId="1" fillId="3" borderId="13" xfId="50" applyFont="1" applyFill="1" applyBorder="1" applyAlignment="1">
      <alignment vertical="center"/>
    </xf>
    <xf numFmtId="0" fontId="2" fillId="3" borderId="0" xfId="50" applyFont="1" applyFill="1" applyBorder="1" applyAlignment="1">
      <alignment vertical="center"/>
    </xf>
    <xf numFmtId="0" fontId="1" fillId="3" borderId="14" xfId="50" applyFont="1" applyFill="1" applyBorder="1" applyAlignment="1">
      <alignment vertical="center"/>
    </xf>
    <xf numFmtId="0" fontId="2" fillId="3" borderId="0" xfId="50" applyFont="1" applyFill="1" applyBorder="1" applyAlignment="1">
      <alignment horizontal="center" vertical="center"/>
    </xf>
    <xf numFmtId="176" fontId="4" fillId="2" borderId="14" xfId="50" applyNumberFormat="1" applyFont="1" applyFill="1" applyBorder="1" applyAlignment="1">
      <alignment vertical="center"/>
    </xf>
    <xf numFmtId="0" fontId="2" fillId="2" borderId="0" xfId="50" applyFont="1" applyFill="1" applyBorder="1" applyAlignment="1">
      <alignment horizontal="center" vertical="center"/>
    </xf>
    <xf numFmtId="176" fontId="3" fillId="3" borderId="14" xfId="50" applyNumberFormat="1" applyFont="1" applyFill="1" applyBorder="1" applyAlignment="1">
      <alignment horizontal="left" vertical="center"/>
    </xf>
    <xf numFmtId="176" fontId="4" fillId="2" borderId="14" xfId="50" applyNumberFormat="1" applyFont="1" applyFill="1" applyBorder="1" applyAlignment="1">
      <alignment vertical="center" wrapText="1"/>
    </xf>
    <xf numFmtId="176" fontId="4" fillId="2" borderId="14" xfId="50" applyNumberFormat="1" applyFont="1" applyFill="1" applyBorder="1" applyAlignment="1">
      <alignment horizontal="left" vertical="center"/>
    </xf>
    <xf numFmtId="0" fontId="4" fillId="2" borderId="14" xfId="0" applyNumberFormat="1" applyFont="1" applyFill="1" applyBorder="1" applyAlignment="1">
      <alignment vertical="center" wrapText="1"/>
    </xf>
    <xf numFmtId="176" fontId="3" fillId="2" borderId="14" xfId="50" applyNumberFormat="1" applyFont="1" applyFill="1" applyBorder="1" applyAlignment="1">
      <alignment horizontal="left" vertical="center"/>
    </xf>
    <xf numFmtId="0" fontId="4" fillId="2" borderId="14" xfId="44" applyFont="1" applyFill="1" applyBorder="1" applyAlignment="1" applyProtection="1">
      <alignment horizontal="left" vertical="center" wrapText="1"/>
      <protection hidden="1"/>
    </xf>
    <xf numFmtId="0" fontId="2" fillId="2" borderId="0" xfId="50" applyFont="1" applyFill="1" applyAlignment="1">
      <alignment horizontal="center" vertical="center"/>
    </xf>
    <xf numFmtId="0" fontId="2" fillId="3" borderId="0" xfId="50" applyFont="1" applyFill="1" applyAlignment="1">
      <alignment horizontal="center" vertical="center"/>
    </xf>
    <xf numFmtId="176" fontId="4" fillId="2" borderId="15" xfId="50" applyNumberFormat="1" applyFont="1" applyFill="1" applyBorder="1" applyAlignment="1">
      <alignment vertical="center" wrapText="1"/>
    </xf>
    <xf numFmtId="176" fontId="3" fillId="4" borderId="14" xfId="50" applyNumberFormat="1" applyFont="1" applyFill="1" applyBorder="1" applyAlignment="1">
      <alignment horizontal="left" vertical="center"/>
    </xf>
    <xf numFmtId="0" fontId="2" fillId="4" borderId="0" xfId="5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Normal 3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2"/>
  <sheetViews>
    <sheetView tabSelected="1" workbookViewId="0">
      <selection activeCell="B46" sqref="B46"/>
    </sheetView>
  </sheetViews>
  <sheetFormatPr defaultColWidth="9" defaultRowHeight="13.5"/>
  <cols>
    <col min="1" max="1" width="11.6333333333333" style="1" customWidth="1"/>
    <col min="2" max="2" width="32.375" style="1" customWidth="1"/>
    <col min="3" max="7" width="11.6333333333333" style="1" customWidth="1"/>
    <col min="8" max="8" width="14" style="4" customWidth="1"/>
    <col min="9" max="9" width="58.3833333333333" style="1" customWidth="1"/>
    <col min="10" max="10" width="13.3833333333333" style="1" customWidth="1"/>
    <col min="11" max="16384" width="9" style="1"/>
  </cols>
  <sheetData>
    <row r="1" s="1" customFormat="1" ht="16.5" spans="1:22">
      <c r="A1" s="5" t="s">
        <v>0</v>
      </c>
      <c r="B1" s="6" t="s">
        <v>1</v>
      </c>
      <c r="C1" s="7"/>
      <c r="D1" s="7"/>
      <c r="E1" s="7"/>
      <c r="F1" s="7"/>
      <c r="G1" s="7"/>
      <c r="H1" s="8"/>
      <c r="I1" s="7"/>
      <c r="J1" s="52"/>
      <c r="K1" s="52"/>
      <c r="L1" s="52"/>
      <c r="M1" s="53"/>
      <c r="N1" s="53"/>
      <c r="O1" s="53"/>
      <c r="P1" s="53"/>
      <c r="Q1" s="53"/>
      <c r="R1" s="53"/>
      <c r="S1" s="53"/>
      <c r="T1" s="53"/>
      <c r="U1" s="53"/>
      <c r="V1" s="53"/>
    </row>
    <row r="2" s="1" customFormat="1" ht="16.5" spans="1:22">
      <c r="A2" s="5" t="s">
        <v>2</v>
      </c>
      <c r="B2" s="6" t="s">
        <v>3</v>
      </c>
      <c r="C2" s="7"/>
      <c r="D2" s="7"/>
      <c r="E2" s="7"/>
      <c r="F2" s="7"/>
      <c r="G2" s="7"/>
      <c r="H2" s="8"/>
      <c r="I2" s="7"/>
      <c r="J2" s="52"/>
      <c r="K2" s="52"/>
      <c r="L2" s="52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s="1" customFormat="1" ht="16.5" spans="1:22">
      <c r="A3" s="5" t="s">
        <v>4</v>
      </c>
      <c r="B3" s="6" t="s">
        <v>5</v>
      </c>
      <c r="C3" s="7"/>
      <c r="D3" s="7"/>
      <c r="E3" s="7"/>
      <c r="F3" s="7"/>
      <c r="G3" s="7"/>
      <c r="H3" s="8"/>
      <c r="I3" s="54"/>
      <c r="J3" s="52"/>
      <c r="K3" s="52"/>
      <c r="L3" s="52"/>
      <c r="M3" s="53"/>
      <c r="N3" s="53"/>
      <c r="O3" s="53"/>
      <c r="P3" s="53"/>
      <c r="Q3" s="53"/>
      <c r="R3" s="53"/>
      <c r="S3" s="53"/>
      <c r="T3" s="53"/>
      <c r="U3" s="53"/>
      <c r="V3" s="53"/>
    </row>
    <row r="4" s="1" customFormat="1" ht="16.5" spans="1:22">
      <c r="A4" s="5" t="s">
        <v>6</v>
      </c>
      <c r="B4" s="9" t="s">
        <v>7</v>
      </c>
      <c r="C4" s="10"/>
      <c r="D4" s="10"/>
      <c r="E4" s="10"/>
      <c r="F4" s="10"/>
      <c r="G4" s="10"/>
      <c r="H4" s="11"/>
      <c r="I4" s="10"/>
      <c r="J4" s="52"/>
      <c r="K4" s="52"/>
      <c r="L4" s="52"/>
      <c r="M4" s="53"/>
      <c r="N4" s="53"/>
      <c r="O4" s="53"/>
      <c r="P4" s="53"/>
      <c r="Q4" s="53"/>
      <c r="R4" s="53"/>
      <c r="S4" s="53"/>
      <c r="T4" s="53"/>
      <c r="U4" s="53"/>
      <c r="V4" s="53"/>
    </row>
    <row r="5" s="1" customFormat="1" ht="16.5" spans="1:22">
      <c r="A5" s="5" t="s">
        <v>8</v>
      </c>
      <c r="B5" s="9" t="s">
        <v>9</v>
      </c>
      <c r="C5" s="10"/>
      <c r="D5" s="10"/>
      <c r="E5" s="10"/>
      <c r="F5" s="10"/>
      <c r="G5" s="10"/>
      <c r="H5" s="11"/>
      <c r="I5" s="10"/>
      <c r="J5" s="52"/>
      <c r="K5" s="52"/>
      <c r="L5" s="52"/>
      <c r="M5" s="53"/>
      <c r="N5" s="53"/>
      <c r="O5" s="53"/>
      <c r="P5" s="53"/>
      <c r="Q5" s="53"/>
      <c r="R5" s="53"/>
      <c r="S5" s="53"/>
      <c r="T5" s="53"/>
      <c r="U5" s="53"/>
      <c r="V5" s="53"/>
    </row>
    <row r="6" s="1" customFormat="1" ht="15.75" customHeight="1" spans="1:22">
      <c r="A6" s="5" t="s">
        <v>10</v>
      </c>
      <c r="B6" s="6" t="s">
        <v>11</v>
      </c>
      <c r="C6" s="7"/>
      <c r="D6" s="7"/>
      <c r="E6" s="7"/>
      <c r="F6" s="7"/>
      <c r="G6" s="7"/>
      <c r="H6" s="8"/>
      <c r="I6" s="7"/>
      <c r="J6" s="52"/>
      <c r="K6" s="52"/>
      <c r="L6" s="52"/>
      <c r="M6" s="53"/>
      <c r="N6" s="53"/>
      <c r="O6" s="53"/>
      <c r="P6" s="53"/>
      <c r="Q6" s="53"/>
      <c r="R6" s="53"/>
      <c r="S6" s="53"/>
      <c r="T6" s="53"/>
      <c r="U6" s="53"/>
      <c r="V6" s="53"/>
    </row>
    <row r="7" s="2" customFormat="1" ht="15.95" customHeight="1" spans="1:22">
      <c r="A7" s="12" t="s">
        <v>12</v>
      </c>
      <c r="B7" s="13"/>
      <c r="C7" s="14" t="s">
        <v>13</v>
      </c>
      <c r="D7" s="14"/>
      <c r="E7" s="14"/>
      <c r="F7" s="14"/>
      <c r="G7" s="15"/>
      <c r="H7" s="16"/>
      <c r="I7" s="55" t="s">
        <v>14</v>
      </c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</row>
    <row r="8" s="2" customFormat="1" ht="15.95" customHeight="1" spans="1:22">
      <c r="A8" s="17"/>
      <c r="B8" s="18"/>
      <c r="C8" s="19" t="s">
        <v>15</v>
      </c>
      <c r="D8" s="19"/>
      <c r="E8" s="19"/>
      <c r="F8" s="19"/>
      <c r="G8" s="20" t="s">
        <v>16</v>
      </c>
      <c r="H8" s="21"/>
      <c r="I8" s="57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</row>
    <row r="9" s="2" customFormat="1" ht="15.95" customHeight="1" spans="1:22">
      <c r="A9" s="17"/>
      <c r="B9" s="18"/>
      <c r="C9" s="19" t="s">
        <v>17</v>
      </c>
      <c r="D9" s="19" t="s">
        <v>18</v>
      </c>
      <c r="E9" s="19" t="s">
        <v>17</v>
      </c>
      <c r="F9" s="19" t="s">
        <v>18</v>
      </c>
      <c r="G9" s="20" t="s">
        <v>19</v>
      </c>
      <c r="H9" s="22" t="s">
        <v>20</v>
      </c>
      <c r="I9" s="57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</row>
    <row r="10" s="1" customFormat="1" ht="16.5" spans="1:22">
      <c r="A10" s="23" t="s">
        <v>21</v>
      </c>
      <c r="B10" s="24" t="s">
        <v>22</v>
      </c>
      <c r="C10" s="25">
        <v>1</v>
      </c>
      <c r="D10" s="25" t="s">
        <v>23</v>
      </c>
      <c r="E10" s="25">
        <v>1</v>
      </c>
      <c r="F10" s="25" t="s">
        <v>24</v>
      </c>
      <c r="G10" s="26">
        <v>550</v>
      </c>
      <c r="H10" s="26">
        <f>E10*G10</f>
        <v>550</v>
      </c>
      <c r="I10" s="59" t="s">
        <v>25</v>
      </c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</row>
    <row r="11" s="1" customFormat="1" ht="16.5" spans="1:22">
      <c r="A11" s="23"/>
      <c r="B11" s="24" t="s">
        <v>26</v>
      </c>
      <c r="C11" s="25">
        <v>1</v>
      </c>
      <c r="D11" s="25" t="s">
        <v>23</v>
      </c>
      <c r="E11" s="25">
        <v>1</v>
      </c>
      <c r="F11" s="25" t="s">
        <v>24</v>
      </c>
      <c r="G11" s="26">
        <v>550</v>
      </c>
      <c r="H11" s="26">
        <f>E11*G11</f>
        <v>550</v>
      </c>
      <c r="I11" s="59" t="s">
        <v>25</v>
      </c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</row>
    <row r="12" s="1" customFormat="1" ht="15.95" customHeight="1" spans="1:22">
      <c r="A12" s="23"/>
      <c r="B12" s="24" t="s">
        <v>26</v>
      </c>
      <c r="C12" s="25">
        <v>2</v>
      </c>
      <c r="D12" s="25" t="s">
        <v>23</v>
      </c>
      <c r="E12" s="25">
        <v>2</v>
      </c>
      <c r="F12" s="25" t="s">
        <v>24</v>
      </c>
      <c r="G12" s="26">
        <v>550</v>
      </c>
      <c r="H12" s="26">
        <f>C12*E12*G12</f>
        <v>2200</v>
      </c>
      <c r="I12" s="59" t="s">
        <v>25</v>
      </c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</row>
    <row r="13" s="2" customFormat="1" ht="15.95" customHeight="1" spans="1:22">
      <c r="A13" s="27" t="s">
        <v>27</v>
      </c>
      <c r="B13" s="28"/>
      <c r="C13" s="29"/>
      <c r="D13" s="29"/>
      <c r="E13" s="29"/>
      <c r="F13" s="29"/>
      <c r="G13" s="30"/>
      <c r="H13" s="30">
        <f>H10+H11+H12</f>
        <v>3300</v>
      </c>
      <c r="I13" s="61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</row>
    <row r="14" s="1" customFormat="1" ht="15.95" customHeight="1" spans="1:22">
      <c r="A14" s="23" t="s">
        <v>28</v>
      </c>
      <c r="B14" s="24" t="s">
        <v>29</v>
      </c>
      <c r="C14" s="25">
        <v>1</v>
      </c>
      <c r="D14" s="25" t="s">
        <v>30</v>
      </c>
      <c r="E14" s="25">
        <v>1</v>
      </c>
      <c r="F14" s="25" t="s">
        <v>24</v>
      </c>
      <c r="G14" s="26">
        <v>30000</v>
      </c>
      <c r="H14" s="26">
        <f>C14*E14*G14</f>
        <v>30000</v>
      </c>
      <c r="I14" s="62" t="s">
        <v>31</v>
      </c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</row>
    <row r="15" s="2" customFormat="1" ht="15.95" customHeight="1" spans="1:22">
      <c r="A15" s="27" t="s">
        <v>32</v>
      </c>
      <c r="B15" s="28"/>
      <c r="C15" s="29"/>
      <c r="D15" s="29"/>
      <c r="E15" s="29"/>
      <c r="F15" s="29"/>
      <c r="G15" s="30"/>
      <c r="H15" s="30">
        <f>SUM(H14:H14)</f>
        <v>30000</v>
      </c>
      <c r="I15" s="61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</row>
    <row r="16" s="1" customFormat="1" ht="15.95" customHeight="1" spans="1:22">
      <c r="A16" s="31" t="s">
        <v>33</v>
      </c>
      <c r="B16" s="32" t="s">
        <v>34</v>
      </c>
      <c r="C16" s="33">
        <v>280</v>
      </c>
      <c r="D16" s="25" t="s">
        <v>35</v>
      </c>
      <c r="E16" s="25">
        <v>1</v>
      </c>
      <c r="F16" s="25" t="s">
        <v>30</v>
      </c>
      <c r="G16" s="26">
        <v>188</v>
      </c>
      <c r="H16" s="26">
        <f>C16*E16*G16</f>
        <v>52640</v>
      </c>
      <c r="I16" s="63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</row>
    <row r="17" s="1" customFormat="1" ht="15.95" customHeight="1" spans="1:22">
      <c r="A17" s="34"/>
      <c r="B17" s="32" t="s">
        <v>36</v>
      </c>
      <c r="C17" s="33">
        <v>29</v>
      </c>
      <c r="D17" s="25" t="s">
        <v>37</v>
      </c>
      <c r="E17" s="25">
        <v>1</v>
      </c>
      <c r="F17" s="25" t="s">
        <v>30</v>
      </c>
      <c r="G17" s="26">
        <v>2288</v>
      </c>
      <c r="H17" s="26">
        <f>C17*E17*G17</f>
        <v>66352</v>
      </c>
      <c r="I17" s="64" t="s">
        <v>38</v>
      </c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</row>
    <row r="18" s="1" customFormat="1" ht="15.95" customHeight="1" spans="1:22">
      <c r="A18" s="31"/>
      <c r="B18" s="32" t="s">
        <v>36</v>
      </c>
      <c r="C18" s="33">
        <v>1</v>
      </c>
      <c r="D18" s="25" t="s">
        <v>37</v>
      </c>
      <c r="E18" s="25">
        <v>1</v>
      </c>
      <c r="F18" s="25" t="s">
        <v>30</v>
      </c>
      <c r="G18" s="26">
        <v>3000</v>
      </c>
      <c r="H18" s="26">
        <f>C18*G18</f>
        <v>3000</v>
      </c>
      <c r="I18" s="64" t="s">
        <v>39</v>
      </c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</row>
    <row r="19" s="1" customFormat="1" ht="15.95" customHeight="1" spans="1:22">
      <c r="A19" s="31"/>
      <c r="B19" s="32" t="s">
        <v>40</v>
      </c>
      <c r="C19" s="33">
        <v>2</v>
      </c>
      <c r="D19" s="25" t="s">
        <v>37</v>
      </c>
      <c r="E19" s="25">
        <v>1</v>
      </c>
      <c r="F19" s="25" t="s">
        <v>30</v>
      </c>
      <c r="G19" s="26">
        <v>2000</v>
      </c>
      <c r="H19" s="26">
        <f>C19*G19</f>
        <v>4000</v>
      </c>
      <c r="I19" s="63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</row>
    <row r="20" s="1" customFormat="1" ht="15.95" customHeight="1" spans="1:22">
      <c r="A20" s="31"/>
      <c r="B20" s="32" t="s">
        <v>41</v>
      </c>
      <c r="C20" s="33">
        <v>30</v>
      </c>
      <c r="D20" s="25" t="s">
        <v>42</v>
      </c>
      <c r="E20" s="25">
        <v>1</v>
      </c>
      <c r="F20" s="25" t="s">
        <v>30</v>
      </c>
      <c r="G20" s="26">
        <v>10</v>
      </c>
      <c r="H20" s="26">
        <f>G20*C20</f>
        <v>300</v>
      </c>
      <c r="I20" s="63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</row>
    <row r="21" s="1" customFormat="1" ht="15.95" customHeight="1" spans="1:22">
      <c r="A21" s="31"/>
      <c r="B21" s="32" t="s">
        <v>43</v>
      </c>
      <c r="C21" s="33">
        <v>30</v>
      </c>
      <c r="D21" s="25" t="s">
        <v>42</v>
      </c>
      <c r="E21" s="25">
        <v>1</v>
      </c>
      <c r="F21" s="25" t="s">
        <v>30</v>
      </c>
      <c r="G21" s="26">
        <v>10</v>
      </c>
      <c r="H21" s="26">
        <f>C21*G21</f>
        <v>300</v>
      </c>
      <c r="I21" s="63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</row>
    <row r="22" s="1" customFormat="1" ht="15.95" customHeight="1" spans="1:22">
      <c r="A22" s="31"/>
      <c r="B22" s="32" t="s">
        <v>44</v>
      </c>
      <c r="C22" s="33">
        <v>90</v>
      </c>
      <c r="D22" s="25" t="s">
        <v>42</v>
      </c>
      <c r="E22" s="25">
        <v>1</v>
      </c>
      <c r="F22" s="25" t="s">
        <v>30</v>
      </c>
      <c r="G22" s="26">
        <v>75</v>
      </c>
      <c r="H22" s="26">
        <f>C22*G22</f>
        <v>6750</v>
      </c>
      <c r="I22" s="63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</row>
    <row r="23" s="1" customFormat="1" ht="15.95" customHeight="1" spans="1:22">
      <c r="A23" s="31"/>
      <c r="B23" s="32" t="s">
        <v>45</v>
      </c>
      <c r="C23" s="33">
        <v>1</v>
      </c>
      <c r="D23" s="25" t="s">
        <v>46</v>
      </c>
      <c r="E23" s="25">
        <v>1</v>
      </c>
      <c r="F23" s="25" t="s">
        <v>30</v>
      </c>
      <c r="G23" s="26">
        <v>1133</v>
      </c>
      <c r="H23" s="26">
        <f>C23*G23</f>
        <v>1133</v>
      </c>
      <c r="I23" s="63" t="s">
        <v>47</v>
      </c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</row>
    <row r="24" s="1" customFormat="1" ht="15.95" customHeight="1" spans="1:22">
      <c r="A24" s="31"/>
      <c r="B24" s="32" t="s">
        <v>45</v>
      </c>
      <c r="C24" s="33">
        <v>5</v>
      </c>
      <c r="D24" s="25" t="s">
        <v>46</v>
      </c>
      <c r="E24" s="25">
        <v>1</v>
      </c>
      <c r="F24" s="25" t="s">
        <v>30</v>
      </c>
      <c r="G24" s="26">
        <v>618</v>
      </c>
      <c r="H24" s="26">
        <f>C24*G24</f>
        <v>3090</v>
      </c>
      <c r="I24" s="63" t="s">
        <v>48</v>
      </c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</row>
    <row r="25" s="1" customFormat="1" ht="15.95" customHeight="1" spans="1:22">
      <c r="A25" s="31"/>
      <c r="B25" s="32" t="s">
        <v>49</v>
      </c>
      <c r="C25" s="33">
        <v>372</v>
      </c>
      <c r="D25" s="25" t="s">
        <v>42</v>
      </c>
      <c r="E25" s="25">
        <v>1</v>
      </c>
      <c r="F25" s="25" t="s">
        <v>30</v>
      </c>
      <c r="G25" s="26">
        <v>10</v>
      </c>
      <c r="H25" s="26">
        <f>C25*G25</f>
        <v>3720</v>
      </c>
      <c r="I25" s="63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</row>
    <row r="26" s="1" customFormat="1" ht="15.95" customHeight="1" spans="1:22">
      <c r="A26" s="31"/>
      <c r="B26" s="32" t="s">
        <v>50</v>
      </c>
      <c r="C26" s="33">
        <v>1</v>
      </c>
      <c r="D26" s="25" t="s">
        <v>35</v>
      </c>
      <c r="E26" s="25">
        <v>1</v>
      </c>
      <c r="F26" s="25" t="s">
        <v>30</v>
      </c>
      <c r="G26" s="26">
        <v>3438</v>
      </c>
      <c r="H26" s="26">
        <f t="shared" ref="H26:H33" si="0">G26</f>
        <v>3438</v>
      </c>
      <c r="I26" s="63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</row>
    <row r="27" s="1" customFormat="1" ht="15.95" customHeight="1" spans="1:22">
      <c r="A27" s="31"/>
      <c r="B27" s="32" t="s">
        <v>50</v>
      </c>
      <c r="C27" s="33">
        <v>1</v>
      </c>
      <c r="D27" s="25" t="s">
        <v>35</v>
      </c>
      <c r="E27" s="25">
        <v>1</v>
      </c>
      <c r="F27" s="25" t="s">
        <v>30</v>
      </c>
      <c r="G27" s="26">
        <v>1420</v>
      </c>
      <c r="H27" s="26">
        <f t="shared" si="0"/>
        <v>1420</v>
      </c>
      <c r="I27" s="63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</row>
    <row r="28" s="1" customFormat="1" ht="15.95" customHeight="1" spans="1:22">
      <c r="A28" s="31"/>
      <c r="B28" s="32" t="s">
        <v>50</v>
      </c>
      <c r="C28" s="33">
        <v>1</v>
      </c>
      <c r="D28" s="25" t="s">
        <v>35</v>
      </c>
      <c r="E28" s="25">
        <v>1</v>
      </c>
      <c r="F28" s="25" t="s">
        <v>30</v>
      </c>
      <c r="G28" s="26">
        <v>715</v>
      </c>
      <c r="H28" s="26">
        <f t="shared" si="0"/>
        <v>715</v>
      </c>
      <c r="I28" s="63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</row>
    <row r="29" s="1" customFormat="1" ht="15.95" customHeight="1" spans="1:22">
      <c r="A29" s="31"/>
      <c r="B29" s="32" t="s">
        <v>50</v>
      </c>
      <c r="C29" s="33">
        <v>1</v>
      </c>
      <c r="D29" s="25" t="s">
        <v>35</v>
      </c>
      <c r="E29" s="25">
        <v>1</v>
      </c>
      <c r="F29" s="25" t="s">
        <v>30</v>
      </c>
      <c r="G29" s="26">
        <v>900</v>
      </c>
      <c r="H29" s="26">
        <f t="shared" si="0"/>
        <v>900</v>
      </c>
      <c r="I29" s="63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</row>
    <row r="30" s="1" customFormat="1" ht="15.95" customHeight="1" spans="1:22">
      <c r="A30" s="31"/>
      <c r="B30" s="32" t="s">
        <v>50</v>
      </c>
      <c r="C30" s="33">
        <v>1</v>
      </c>
      <c r="D30" s="25" t="s">
        <v>35</v>
      </c>
      <c r="E30" s="25">
        <v>1</v>
      </c>
      <c r="F30" s="25" t="s">
        <v>30</v>
      </c>
      <c r="G30" s="26">
        <v>900</v>
      </c>
      <c r="H30" s="26">
        <f t="shared" si="0"/>
        <v>900</v>
      </c>
      <c r="I30" s="63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</row>
    <row r="31" s="1" customFormat="1" ht="15.95" customHeight="1" spans="1:22">
      <c r="A31" s="31"/>
      <c r="B31" s="32" t="s">
        <v>50</v>
      </c>
      <c r="C31" s="33">
        <v>1</v>
      </c>
      <c r="D31" s="25" t="s">
        <v>35</v>
      </c>
      <c r="E31" s="25">
        <v>1</v>
      </c>
      <c r="F31" s="25" t="s">
        <v>30</v>
      </c>
      <c r="G31" s="26">
        <v>900</v>
      </c>
      <c r="H31" s="26">
        <f t="shared" si="0"/>
        <v>900</v>
      </c>
      <c r="I31" s="63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</row>
    <row r="32" s="1" customFormat="1" ht="15.95" customHeight="1" spans="1:22">
      <c r="A32" s="31"/>
      <c r="B32" s="32" t="s">
        <v>50</v>
      </c>
      <c r="C32" s="33">
        <v>1</v>
      </c>
      <c r="D32" s="25" t="s">
        <v>35</v>
      </c>
      <c r="E32" s="25">
        <v>1</v>
      </c>
      <c r="F32" s="25" t="s">
        <v>30</v>
      </c>
      <c r="G32" s="26">
        <v>525</v>
      </c>
      <c r="H32" s="26">
        <f t="shared" si="0"/>
        <v>525</v>
      </c>
      <c r="I32" s="63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</row>
    <row r="33" s="1" customFormat="1" ht="15.95" customHeight="1" spans="1:22">
      <c r="A33" s="31"/>
      <c r="B33" s="32" t="s">
        <v>50</v>
      </c>
      <c r="C33" s="33">
        <v>1</v>
      </c>
      <c r="D33" s="25" t="s">
        <v>35</v>
      </c>
      <c r="E33" s="25">
        <v>1</v>
      </c>
      <c r="F33" s="25" t="s">
        <v>30</v>
      </c>
      <c r="G33" s="26">
        <v>2600</v>
      </c>
      <c r="H33" s="26">
        <f t="shared" si="0"/>
        <v>2600</v>
      </c>
      <c r="I33" s="63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</row>
    <row r="34" s="2" customFormat="1" ht="15.95" customHeight="1" spans="1:22">
      <c r="A34" s="27" t="s">
        <v>51</v>
      </c>
      <c r="B34" s="28"/>
      <c r="C34" s="29"/>
      <c r="D34" s="29"/>
      <c r="E34" s="29"/>
      <c r="F34" s="29"/>
      <c r="G34" s="30"/>
      <c r="H34" s="30">
        <f>H16+H17+H19+H18+H21+H20+H22+H23+H25+H24+H26+H27+H28+H29+H30+H31+H33+H32</f>
        <v>152683</v>
      </c>
      <c r="I34" s="61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</row>
    <row r="35" s="1" customFormat="1" ht="18" customHeight="1" spans="1:22">
      <c r="A35" s="34" t="s">
        <v>52</v>
      </c>
      <c r="B35" s="32" t="s">
        <v>53</v>
      </c>
      <c r="C35" s="33">
        <v>265</v>
      </c>
      <c r="D35" s="25" t="s">
        <v>35</v>
      </c>
      <c r="E35" s="25">
        <v>1</v>
      </c>
      <c r="F35" s="25" t="s">
        <v>30</v>
      </c>
      <c r="G35" s="26">
        <v>60</v>
      </c>
      <c r="H35" s="26">
        <f>C35*E35*G35</f>
        <v>15900</v>
      </c>
      <c r="I35" s="64" t="s">
        <v>54</v>
      </c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</row>
    <row r="36" s="1" customFormat="1" ht="18" customHeight="1" spans="1:22">
      <c r="A36" s="34"/>
      <c r="B36" s="32" t="s">
        <v>55</v>
      </c>
      <c r="C36" s="25">
        <v>2</v>
      </c>
      <c r="D36" s="25" t="s">
        <v>56</v>
      </c>
      <c r="E36" s="25">
        <v>1</v>
      </c>
      <c r="F36" s="25" t="s">
        <v>30</v>
      </c>
      <c r="G36" s="26">
        <v>120</v>
      </c>
      <c r="H36" s="26">
        <f>C36*G36</f>
        <v>240</v>
      </c>
      <c r="I36" s="65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</row>
    <row r="37" s="1" customFormat="1" ht="18" customHeight="1" spans="1:22">
      <c r="A37" s="31"/>
      <c r="B37" s="35" t="s">
        <v>57</v>
      </c>
      <c r="C37" s="35">
        <v>265</v>
      </c>
      <c r="D37" s="36" t="s">
        <v>35</v>
      </c>
      <c r="E37" s="25">
        <v>1</v>
      </c>
      <c r="F37" s="25" t="s">
        <v>30</v>
      </c>
      <c r="G37" s="37">
        <v>10</v>
      </c>
      <c r="H37" s="26">
        <f>C37*E37*G37</f>
        <v>2650</v>
      </c>
      <c r="I37" s="66" t="s">
        <v>58</v>
      </c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</row>
    <row r="38" s="2" customFormat="1" ht="15.95" customHeight="1" spans="1:22">
      <c r="A38" s="27" t="s">
        <v>59</v>
      </c>
      <c r="B38" s="28"/>
      <c r="C38" s="29"/>
      <c r="D38" s="29"/>
      <c r="E38" s="29"/>
      <c r="F38" s="29"/>
      <c r="G38" s="38"/>
      <c r="H38" s="30">
        <f>SUM(H35+H36+H37)</f>
        <v>18790</v>
      </c>
      <c r="I38" s="61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</row>
    <row r="39" s="1" customFormat="1" ht="15.95" customHeight="1" spans="1:22">
      <c r="A39" s="39" t="s">
        <v>60</v>
      </c>
      <c r="B39" s="32" t="s">
        <v>61</v>
      </c>
      <c r="C39" s="33">
        <v>1</v>
      </c>
      <c r="D39" s="25" t="s">
        <v>62</v>
      </c>
      <c r="E39" s="25">
        <v>1</v>
      </c>
      <c r="F39" s="25" t="s">
        <v>30</v>
      </c>
      <c r="G39" s="26">
        <v>2200</v>
      </c>
      <c r="H39" s="26">
        <f>C39*E39*G39</f>
        <v>2200</v>
      </c>
      <c r="I39" s="64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</row>
    <row r="40" s="1" customFormat="1" ht="15.95" customHeight="1" spans="1:22">
      <c r="A40" s="39"/>
      <c r="B40" s="32" t="s">
        <v>63</v>
      </c>
      <c r="C40" s="33">
        <v>1</v>
      </c>
      <c r="D40" s="25" t="s">
        <v>62</v>
      </c>
      <c r="E40" s="25">
        <v>1</v>
      </c>
      <c r="F40" s="25" t="s">
        <v>30</v>
      </c>
      <c r="G40" s="26">
        <v>2200</v>
      </c>
      <c r="H40" s="26">
        <f>C40*G40</f>
        <v>2200</v>
      </c>
      <c r="I40" s="64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</row>
    <row r="41" s="1" customFormat="1" ht="15.95" customHeight="1" spans="1:22">
      <c r="A41" s="39"/>
      <c r="B41" s="32" t="s">
        <v>64</v>
      </c>
      <c r="C41" s="33">
        <v>10</v>
      </c>
      <c r="D41" s="25" t="s">
        <v>46</v>
      </c>
      <c r="E41" s="25">
        <v>1</v>
      </c>
      <c r="F41" s="25" t="s">
        <v>30</v>
      </c>
      <c r="G41" s="26">
        <v>50</v>
      </c>
      <c r="H41" s="26">
        <f>C41*G41</f>
        <v>500</v>
      </c>
      <c r="I41" s="64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</row>
    <row r="42" s="2" customFormat="1" ht="15.95" customHeight="1" spans="1:22">
      <c r="A42" s="27" t="s">
        <v>65</v>
      </c>
      <c r="B42" s="28"/>
      <c r="C42" s="29"/>
      <c r="D42" s="29"/>
      <c r="E42" s="29"/>
      <c r="F42" s="29"/>
      <c r="G42" s="38"/>
      <c r="H42" s="30">
        <f>H39+H41+H40</f>
        <v>4900</v>
      </c>
      <c r="I42" s="61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</row>
    <row r="43" s="1" customFormat="1" ht="14" customHeight="1" spans="1:22">
      <c r="A43" s="40" t="s">
        <v>66</v>
      </c>
      <c r="B43" s="35" t="s">
        <v>67</v>
      </c>
      <c r="C43" s="35">
        <v>3</v>
      </c>
      <c r="D43" s="36" t="s">
        <v>68</v>
      </c>
      <c r="E43" s="25">
        <v>1</v>
      </c>
      <c r="F43" s="25" t="s">
        <v>30</v>
      </c>
      <c r="G43" s="37">
        <v>220</v>
      </c>
      <c r="H43" s="26">
        <f>C43*E43*G43</f>
        <v>660</v>
      </c>
      <c r="I43" s="66" t="s">
        <v>69</v>
      </c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</row>
    <row r="44" s="1" customFormat="1" ht="14" customHeight="1" spans="1:22">
      <c r="A44" s="40"/>
      <c r="B44" s="35" t="s">
        <v>70</v>
      </c>
      <c r="C44" s="35">
        <v>3</v>
      </c>
      <c r="D44" s="36" t="s">
        <v>71</v>
      </c>
      <c r="E44" s="25">
        <v>1</v>
      </c>
      <c r="F44" s="25" t="s">
        <v>30</v>
      </c>
      <c r="G44" s="37">
        <v>220</v>
      </c>
      <c r="H44" s="26">
        <f t="shared" ref="H44:H49" si="1">C44*G44</f>
        <v>660</v>
      </c>
      <c r="I44" s="66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</row>
    <row r="45" s="1" customFormat="1" ht="14" customHeight="1" spans="1:22">
      <c r="A45" s="40"/>
      <c r="B45" s="35" t="s">
        <v>72</v>
      </c>
      <c r="C45" s="35">
        <v>6</v>
      </c>
      <c r="D45" s="36" t="s">
        <v>68</v>
      </c>
      <c r="E45" s="25">
        <v>1</v>
      </c>
      <c r="F45" s="25" t="s">
        <v>30</v>
      </c>
      <c r="G45" s="37">
        <v>25</v>
      </c>
      <c r="H45" s="26">
        <f t="shared" si="1"/>
        <v>150</v>
      </c>
      <c r="I45" s="66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</row>
    <row r="46" s="1" customFormat="1" ht="14" customHeight="1" spans="1:22">
      <c r="A46" s="40"/>
      <c r="B46" s="35" t="s">
        <v>73</v>
      </c>
      <c r="C46" s="35">
        <v>1</v>
      </c>
      <c r="D46" s="36" t="s">
        <v>68</v>
      </c>
      <c r="E46" s="25">
        <v>1</v>
      </c>
      <c r="F46" s="25" t="s">
        <v>30</v>
      </c>
      <c r="G46" s="37">
        <v>2000</v>
      </c>
      <c r="H46" s="26">
        <f t="shared" si="1"/>
        <v>2000</v>
      </c>
      <c r="I46" s="66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</row>
    <row r="47" s="1" customFormat="1" ht="14" customHeight="1" spans="1:22">
      <c r="A47" s="40"/>
      <c r="B47" s="35" t="s">
        <v>74</v>
      </c>
      <c r="C47" s="35">
        <v>330</v>
      </c>
      <c r="D47" s="36" t="s">
        <v>68</v>
      </c>
      <c r="E47" s="25">
        <v>1</v>
      </c>
      <c r="F47" s="25" t="s">
        <v>30</v>
      </c>
      <c r="G47" s="37">
        <v>10</v>
      </c>
      <c r="H47" s="26">
        <f t="shared" si="1"/>
        <v>3300</v>
      </c>
      <c r="I47" s="66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</row>
    <row r="48" s="1" customFormat="1" ht="14" customHeight="1" spans="1:22">
      <c r="A48" s="40"/>
      <c r="B48" s="35" t="s">
        <v>75</v>
      </c>
      <c r="C48" s="35">
        <v>6</v>
      </c>
      <c r="D48" s="36" t="s">
        <v>76</v>
      </c>
      <c r="E48" s="25">
        <v>1</v>
      </c>
      <c r="F48" s="25" t="s">
        <v>30</v>
      </c>
      <c r="G48" s="37">
        <v>1600</v>
      </c>
      <c r="H48" s="26">
        <f t="shared" si="1"/>
        <v>9600</v>
      </c>
      <c r="I48" s="66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</row>
    <row r="49" s="1" customFormat="1" ht="14" customHeight="1" spans="1:22">
      <c r="A49" s="40"/>
      <c r="B49" s="35" t="s">
        <v>77</v>
      </c>
      <c r="C49" s="35">
        <v>1</v>
      </c>
      <c r="D49" s="36" t="s">
        <v>30</v>
      </c>
      <c r="E49" s="25">
        <v>1</v>
      </c>
      <c r="F49" s="25" t="s">
        <v>30</v>
      </c>
      <c r="G49" s="37">
        <v>495</v>
      </c>
      <c r="H49" s="26">
        <f t="shared" si="1"/>
        <v>495</v>
      </c>
      <c r="I49" s="66" t="s">
        <v>78</v>
      </c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</row>
    <row r="50" s="2" customFormat="1" ht="16.5" spans="1:22">
      <c r="A50" s="27" t="s">
        <v>79</v>
      </c>
      <c r="B50" s="28"/>
      <c r="C50" s="29"/>
      <c r="D50" s="29"/>
      <c r="E50" s="29"/>
      <c r="F50" s="29"/>
      <c r="G50" s="38"/>
      <c r="H50" s="30">
        <f>SUM(H43+H44+H46+H46+H45+H47+H49+H48)</f>
        <v>18865</v>
      </c>
      <c r="I50" s="61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</row>
    <row r="51" s="1" customFormat="1" ht="16.5" spans="1:22">
      <c r="A51" s="41" t="s">
        <v>80</v>
      </c>
      <c r="B51" s="32" t="s">
        <v>81</v>
      </c>
      <c r="C51" s="25">
        <v>2</v>
      </c>
      <c r="D51" s="25" t="s">
        <v>35</v>
      </c>
      <c r="E51" s="25">
        <v>4</v>
      </c>
      <c r="F51" s="25" t="s">
        <v>24</v>
      </c>
      <c r="G51" s="37">
        <v>400</v>
      </c>
      <c r="H51" s="26">
        <f>C51*E51*G51</f>
        <v>3200</v>
      </c>
      <c r="I51" s="69" t="s">
        <v>82</v>
      </c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</row>
    <row r="52" s="1" customFormat="1" ht="16.5" spans="1:22">
      <c r="A52" s="41"/>
      <c r="B52" s="42" t="s">
        <v>83</v>
      </c>
      <c r="C52" s="25">
        <v>2</v>
      </c>
      <c r="D52" s="25" t="s">
        <v>35</v>
      </c>
      <c r="E52" s="25">
        <v>2</v>
      </c>
      <c r="F52" s="25" t="s">
        <v>30</v>
      </c>
      <c r="G52" s="37">
        <v>1500</v>
      </c>
      <c r="H52" s="26">
        <f>C52*E52*G52</f>
        <v>6000</v>
      </c>
      <c r="I52" s="69" t="s">
        <v>84</v>
      </c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</row>
    <row r="53" s="1" customFormat="1" ht="16.5" spans="1:22">
      <c r="A53" s="41"/>
      <c r="B53" s="32" t="s">
        <v>85</v>
      </c>
      <c r="C53" s="25">
        <v>2</v>
      </c>
      <c r="D53" s="25" t="s">
        <v>35</v>
      </c>
      <c r="E53" s="25">
        <v>4</v>
      </c>
      <c r="F53" s="25" t="s">
        <v>24</v>
      </c>
      <c r="G53" s="37">
        <v>100</v>
      </c>
      <c r="H53" s="26">
        <f>C53*E53*G53</f>
        <v>800</v>
      </c>
      <c r="I53" s="69" t="s">
        <v>82</v>
      </c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</row>
    <row r="54" s="1" customFormat="1" ht="16.5" spans="1:22">
      <c r="A54" s="41"/>
      <c r="B54" s="32" t="s">
        <v>86</v>
      </c>
      <c r="C54" s="25">
        <v>1</v>
      </c>
      <c r="D54" s="25" t="s">
        <v>23</v>
      </c>
      <c r="E54" s="25">
        <v>3</v>
      </c>
      <c r="F54" s="25" t="s">
        <v>87</v>
      </c>
      <c r="G54" s="37">
        <v>500</v>
      </c>
      <c r="H54" s="26">
        <f>E54*G54</f>
        <v>1500</v>
      </c>
      <c r="I54" s="69" t="s">
        <v>82</v>
      </c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</row>
    <row r="55" s="1" customFormat="1" ht="16.5" spans="1:22">
      <c r="A55" s="41"/>
      <c r="B55" s="32" t="s">
        <v>88</v>
      </c>
      <c r="C55" s="25">
        <v>2</v>
      </c>
      <c r="D55" s="25" t="s">
        <v>35</v>
      </c>
      <c r="E55" s="25">
        <v>4</v>
      </c>
      <c r="F55" s="25" t="s">
        <v>24</v>
      </c>
      <c r="G55" s="37">
        <v>100</v>
      </c>
      <c r="H55" s="26">
        <f>C55*E55*G55</f>
        <v>800</v>
      </c>
      <c r="I55" s="69" t="s">
        <v>82</v>
      </c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</row>
    <row r="56" s="1" customFormat="1" ht="16.5" spans="1:22">
      <c r="A56" s="43"/>
      <c r="B56" s="32" t="s">
        <v>89</v>
      </c>
      <c r="C56" s="25">
        <v>1</v>
      </c>
      <c r="D56" s="25" t="s">
        <v>35</v>
      </c>
      <c r="E56" s="25">
        <v>1</v>
      </c>
      <c r="F56" s="25" t="s">
        <v>24</v>
      </c>
      <c r="G56" s="37">
        <v>500</v>
      </c>
      <c r="H56" s="26">
        <f>C56*E56*G56</f>
        <v>500</v>
      </c>
      <c r="I56" s="69" t="s">
        <v>82</v>
      </c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</row>
    <row r="57" s="2" customFormat="1" ht="16.5" spans="1:22">
      <c r="A57" s="27" t="s">
        <v>90</v>
      </c>
      <c r="B57" s="28"/>
      <c r="C57" s="29"/>
      <c r="D57" s="29"/>
      <c r="E57" s="29"/>
      <c r="F57" s="29"/>
      <c r="G57" s="44"/>
      <c r="H57" s="30">
        <f>SUM(H51:H56)</f>
        <v>12800</v>
      </c>
      <c r="I57" s="61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</row>
    <row r="58" s="3" customFormat="1" ht="16.5" spans="1:22">
      <c r="A58" s="45" t="s">
        <v>91</v>
      </c>
      <c r="B58" s="46"/>
      <c r="C58" s="46"/>
      <c r="D58" s="46"/>
      <c r="E58" s="46"/>
      <c r="F58" s="46"/>
      <c r="G58" s="46"/>
      <c r="H58" s="47">
        <f>H13+H15+H34+H42++H57+H38+H50</f>
        <v>241338</v>
      </c>
      <c r="I58" s="70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</row>
    <row r="59" s="3" customFormat="1" ht="16.5" spans="1:9">
      <c r="A59" s="45" t="s">
        <v>92</v>
      </c>
      <c r="B59" s="46"/>
      <c r="C59" s="46"/>
      <c r="D59" s="46"/>
      <c r="E59" s="46"/>
      <c r="F59" s="46"/>
      <c r="G59" s="46"/>
      <c r="H59" s="47">
        <f>H58*0.1</f>
        <v>24133.8</v>
      </c>
      <c r="I59" s="70"/>
    </row>
    <row r="60" s="3" customFormat="1" ht="16.5" spans="1:9">
      <c r="A60" s="48" t="s">
        <v>93</v>
      </c>
      <c r="B60" s="49"/>
      <c r="C60" s="49"/>
      <c r="D60" s="49"/>
      <c r="E60" s="49"/>
      <c r="F60" s="49"/>
      <c r="G60" s="50"/>
      <c r="H60" s="51">
        <f>H58+H59</f>
        <v>265471.8</v>
      </c>
      <c r="I60" s="70"/>
    </row>
    <row r="61" s="1" customFormat="1"/>
    <row r="62" s="1" customFormat="1"/>
  </sheetData>
  <mergeCells count="20">
    <mergeCell ref="C7:F7"/>
    <mergeCell ref="C8:F8"/>
    <mergeCell ref="G8:H8"/>
    <mergeCell ref="A13:B13"/>
    <mergeCell ref="A15:B15"/>
    <mergeCell ref="A34:B34"/>
    <mergeCell ref="A38:B38"/>
    <mergeCell ref="A42:B42"/>
    <mergeCell ref="A50:B50"/>
    <mergeCell ref="A57:B57"/>
    <mergeCell ref="A58:F58"/>
    <mergeCell ref="A59:F59"/>
    <mergeCell ref="A60:F60"/>
    <mergeCell ref="A10:A12"/>
    <mergeCell ref="A16:A33"/>
    <mergeCell ref="A35:A37"/>
    <mergeCell ref="A39:A41"/>
    <mergeCell ref="A43:A49"/>
    <mergeCell ref="A51:A56"/>
    <mergeCell ref="A7:B9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" workbookViewId="0">
      <selection activeCell="C26" sqref="C26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报价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linyujie</dc:creator>
  <cp:lastModifiedBy>Zy1415668824</cp:lastModifiedBy>
  <dcterms:created xsi:type="dcterms:W3CDTF">2018-10-23T05:36:00Z</dcterms:created>
  <dcterms:modified xsi:type="dcterms:W3CDTF">2018-12-04T02:20:53Z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2052-11.1.0.7967</vt:lpwstr>
  </property>
</Properties>
</file>