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<sst xmlns="http://schemas.openxmlformats.org/spreadsheetml/2006/main" count="106" uniqueCount="86">
  <si>
    <t>【借款报销单】</t>
  </si>
  <si>
    <t>团号：HMEA-210101-STY235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</si>
  <si>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</si>
  <si>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</si>
  <si>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</si>
  <si>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</si>
  <si>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</si>
  <si>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</si>
  <si>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</si>
  <si>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</si>
  <si>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</si>
  <si>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</si>
  <si>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</si>
  <si>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</si>
  <si>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</si>
  <si>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</si>
  <si>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</t>
  </si>
  <si>
    <t>可用项目：租车费、大交通、过路费、过桥费。
加油费（仅试驾活动可用，且只可使用活动当时当地的加油票）</t>
  </si>
  <si>
    <t>汽油</t>
  </si>
  <si>
    <t>代驾</t>
  </si>
  <si>
    <t>高铁</t>
  </si>
  <si>
    <t>客车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</si>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</sst>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41" formatCode="_ * #,##0_ ;_ * \-#,##0_ ;_ * &quot;-&quot;_ ;_ @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1" borderId="2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26" borderId="22" applyNumberFormat="0" applyAlignment="0" applyProtection="0">
      <alignment vertical="center"/>
    </xf>
    <xf numFmtId="0" fontId="24" fillId="26" borderId="18" applyNumberFormat="0" applyAlignment="0" applyProtection="0">
      <alignment vertical="center"/>
    </xf>
    <xf numFmtId="0" fontId="25" fillId="28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59" sqref="I59"/>
    </sheetView>
  </sheetViews>
  <sheetFormatPr defaultColWidth="9" defaultRowHeight="21" customHeight="1"/>
  <cols>
    <col min="1" max="1" width="9" style="53"/>
    <col min="2" max="2" width="16.75" customWidth="1"/>
    <col min="3" max="3" width="12.875" style="54" customWidth="1"/>
    <col min="5" max="5" width="12.875" customWidth="1"/>
    <col min="6" max="6" width="11.5"/>
    <col min="8" max="8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20699.16</v>
      </c>
      <c r="G8" s="65">
        <v>0</v>
      </c>
      <c r="H8" s="65">
        <v>20699.16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7557.39</v>
      </c>
      <c r="G9" s="65">
        <v>0</v>
      </c>
      <c r="H9" s="65">
        <f t="shared" ref="H8:H45" si="0">F9+G9</f>
        <v>7557.39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500</v>
      </c>
      <c r="G10" s="65">
        <v>0</v>
      </c>
      <c r="H10" s="65">
        <f t="shared" si="0"/>
        <v>500</v>
      </c>
      <c r="I10" s="86" t="s">
        <v>19</v>
      </c>
      <c r="J10" s="88"/>
    </row>
    <row r="11" customHeight="1" spans="1:10">
      <c r="A11" s="63"/>
      <c r="B11" s="64"/>
      <c r="C11" s="65"/>
      <c r="D11" s="66"/>
      <c r="E11" s="65"/>
      <c r="F11" s="65">
        <v>3268.5</v>
      </c>
      <c r="G11" s="65">
        <v>0</v>
      </c>
      <c r="H11" s="65">
        <f t="shared" si="0"/>
        <v>3268.5</v>
      </c>
      <c r="I11" s="86" t="s">
        <v>20</v>
      </c>
      <c r="J11" s="88"/>
    </row>
    <row r="12" customHeight="1" spans="1:10">
      <c r="A12" s="63"/>
      <c r="B12" s="64"/>
      <c r="C12" s="65"/>
      <c r="D12" s="66"/>
      <c r="E12" s="65"/>
      <c r="F12" s="65">
        <v>59</v>
      </c>
      <c r="G12" s="65">
        <v>0</v>
      </c>
      <c r="H12" s="65">
        <f t="shared" si="0"/>
        <v>59</v>
      </c>
      <c r="I12" s="86" t="s">
        <v>21</v>
      </c>
      <c r="J12" s="88"/>
    </row>
    <row r="13" s="52" customFormat="1" customHeight="1" spans="1:10">
      <c r="A13" s="67"/>
      <c r="B13" s="68" t="s">
        <v>22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32084.05</v>
      </c>
      <c r="G13" s="69">
        <f t="shared" ref="G13:H13" si="1">SUM(G8:G12)</f>
        <v>0</v>
      </c>
      <c r="H13" s="69">
        <f t="shared" si="1"/>
        <v>32084.05</v>
      </c>
      <c r="I13" s="89"/>
      <c r="J13" s="90"/>
    </row>
    <row r="14" customHeight="1" spans="1:10">
      <c r="A14" s="70">
        <v>2</v>
      </c>
      <c r="B14" s="71" t="s">
        <v>23</v>
      </c>
      <c r="C14" s="72">
        <v>32631.8</v>
      </c>
      <c r="D14" s="70"/>
      <c r="E14" s="72">
        <v>32631.8</v>
      </c>
      <c r="F14" s="65">
        <v>0</v>
      </c>
      <c r="G14" s="65">
        <v>0</v>
      </c>
      <c r="H14" s="65">
        <f t="shared" si="0"/>
        <v>0</v>
      </c>
      <c r="I14" s="86"/>
      <c r="J14" s="87" t="s">
        <v>24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25</v>
      </c>
      <c r="C16" s="69">
        <f>SUM(C14)</f>
        <v>32631.8</v>
      </c>
      <c r="D16" s="69">
        <f>SUM(D14)</f>
        <v>0</v>
      </c>
      <c r="E16" s="69">
        <f>SUM(E14)</f>
        <v>32631.8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26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27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28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29</v>
      </c>
      <c r="C22" s="65">
        <v>0</v>
      </c>
      <c r="D22" s="66"/>
      <c r="E22" s="65">
        <f>C22*D22</f>
        <v>0</v>
      </c>
      <c r="F22" s="65">
        <v>793</v>
      </c>
      <c r="G22" s="65">
        <v>0</v>
      </c>
      <c r="H22" s="65">
        <f t="shared" si="0"/>
        <v>793</v>
      </c>
      <c r="I22" s="86"/>
      <c r="J22" s="91" t="s">
        <v>30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31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793</v>
      </c>
      <c r="G24" s="69">
        <f t="shared" ref="G24:H24" si="6">SUM(G22:G23)</f>
        <v>0</v>
      </c>
      <c r="H24" s="69">
        <f t="shared" si="6"/>
        <v>793</v>
      </c>
      <c r="I24" s="89"/>
      <c r="J24" s="93"/>
    </row>
    <row r="25" customHeight="1" spans="1:10">
      <c r="A25" s="70">
        <v>5</v>
      </c>
      <c r="B25" s="71" t="s">
        <v>32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33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35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>C45*D45</f>
        <v>0</v>
      </c>
      <c r="F45" s="65">
        <v>36</v>
      </c>
      <c r="G45" s="65">
        <v>0</v>
      </c>
      <c r="H45" s="65">
        <f t="shared" si="0"/>
        <v>36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36</v>
      </c>
      <c r="G52" s="69">
        <f t="shared" ref="G52:H52" si="20">SUM(G45:G51)</f>
        <v>0</v>
      </c>
      <c r="H52" s="69">
        <f t="shared" si="20"/>
        <v>36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32631.8</v>
      </c>
      <c r="D53" s="69">
        <f t="shared" ref="D53:H53" si="21">SUM(D52,D44,D40,D37,D32,D27,D24,D21,D16,D13)</f>
        <v>0</v>
      </c>
      <c r="E53" s="69">
        <f t="shared" si="21"/>
        <v>32631.8</v>
      </c>
      <c r="F53" s="69">
        <f t="shared" si="21"/>
        <v>32913.05</v>
      </c>
      <c r="G53" s="69">
        <f t="shared" si="21"/>
        <v>0</v>
      </c>
      <c r="H53" s="69">
        <f t="shared" si="21"/>
        <v>32913.05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32631.8</v>
      </c>
      <c r="B58" s="81"/>
      <c r="C58" s="81">
        <v>32888.8</v>
      </c>
      <c r="D58" s="81"/>
      <c r="E58" s="81">
        <v>32888.8</v>
      </c>
      <c r="F58" s="81"/>
      <c r="G58" s="81">
        <f>G53</f>
        <v>0</v>
      </c>
      <c r="H58" s="81"/>
      <c r="I58" s="99">
        <f>A58-C58</f>
        <v>-257.000000000004</v>
      </c>
    </row>
    <row r="60" customHeight="1" spans="1:9">
      <c r="A60" s="82" t="s">
        <v>55</v>
      </c>
      <c r="B60" s="83"/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76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46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49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70</v>
      </c>
      <c r="C27" s="21"/>
      <c r="D27" s="21"/>
      <c r="E27" s="21"/>
      <c r="F27" s="21"/>
      <c r="G27" s="21" t="s">
        <v>77</v>
      </c>
      <c r="H27" s="21"/>
      <c r="I27" s="21"/>
      <c r="J27" s="21"/>
      <c r="K27" s="21" t="s">
        <v>78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79</v>
      </c>
      <c r="C30" s="16"/>
      <c r="D30" s="16"/>
      <c r="E30" s="16"/>
      <c r="F30" s="16" t="s">
        <v>56</v>
      </c>
      <c r="G30" s="16" t="s">
        <v>80</v>
      </c>
      <c r="H30" s="16"/>
      <c r="I30" s="16"/>
      <c r="J30" s="16" t="s">
        <v>58</v>
      </c>
      <c r="K30" s="16"/>
    </row>
    <row r="33" ht="18.75" spans="1:11">
      <c r="A33" s="2" t="s">
        <v>81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60</v>
      </c>
      <c r="E35" s="6"/>
      <c r="F35" s="7">
        <f>F5</f>
        <v>0</v>
      </c>
      <c r="G35" s="7"/>
      <c r="H35" s="6" t="s">
        <v>61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62</v>
      </c>
      <c r="E36" s="10"/>
      <c r="F36" s="11">
        <f>F6</f>
        <v>0</v>
      </c>
      <c r="G36" s="11"/>
      <c r="H36" s="10" t="s">
        <v>63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64</v>
      </c>
      <c r="E37" s="10"/>
      <c r="F37" s="11">
        <f>F7</f>
        <v>0</v>
      </c>
      <c r="G37" s="11"/>
      <c r="H37" s="10" t="s">
        <v>65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66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82</v>
      </c>
      <c r="E40" s="27" t="s">
        <v>83</v>
      </c>
      <c r="F40" s="27"/>
      <c r="G40" s="25" t="s">
        <v>84</v>
      </c>
      <c r="H40" s="25" t="s">
        <v>85</v>
      </c>
      <c r="I40" s="25" t="s">
        <v>49</v>
      </c>
      <c r="J40" s="25"/>
      <c r="K40" s="50" t="s">
        <v>72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49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79</v>
      </c>
      <c r="C45" s="16"/>
      <c r="D45" s="16"/>
      <c r="E45" s="16"/>
      <c r="F45" s="16" t="s">
        <v>56</v>
      </c>
      <c r="G45" s="16" t="s">
        <v>80</v>
      </c>
      <c r="H45" s="16"/>
      <c r="I45" s="16"/>
      <c r="J45" s="16" t="s">
        <v>58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2021-02-19T06:15:42Z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