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<sst xmlns="http://schemas.openxmlformats.org/spreadsheetml/2006/main" count="94">
  <si>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</si>
  <si>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</si>
  <si>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</si>
  <si>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</si>
  <si>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</si>
  <si>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</si>
  <si>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</si>
  <si>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</si>
  <si>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</si>
  <si>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</si>
  <si>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</si>
  <si>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</si>
  <si>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</si>
  <si>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</si>
  <si>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</si>
  <si>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</si>
  <si>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给客户送物料</t>
  </si>
  <si>
    <t>可用项目：租车费、大交通、过路费、过桥费。
加油费（仅试驾活动可用，且只可使用活动当时当地的加油票）</t>
  </si>
  <si>
    <t>给客户送活动视频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</si>
  <si>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</si>
  <si>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</si>
  <si>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</si>
  <si>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</si>
  <si>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</si>
  <si>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</si>
  <si>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</si>
  <si>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</si>
  <si>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</si>
  <si>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</si>
  <si>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</si>
  <si>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</si>
  <si>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</si>
  <si>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</si>
  <si>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</si>
  <si>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</si>
  <si>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</si>
  <si>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</si>
  <si>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</si>
  <si>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</si>
  <si>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</si>
  <si>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</si>
  <si>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</si>
  <si>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</si>
  <si>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</si>
  <si>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</si>
  <si>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</si>
  <si>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</si>
  <si>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</si>
  <si>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</si>
  <si>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</si>
  <si>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</si>
  <si>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</si>
  <si>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</si>
  <si>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</si>
  <si>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</si>
  <si>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</si>
  <si>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</si>
  <si>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</si>
  <si>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</si>
  <si>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</si>
  <si>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</si>
  <si>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</si>
  <si>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</si>
  <si>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</si>
  <si>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</si>
  <si>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4.12-4.15</t>
  </si>
  <si>
    <t>报销日期:</t>
  </si>
  <si>
    <t>团号:</t>
  </si>
  <si>
    <t>KMJB-180412-XLT291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</si>
  <si>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</si>
  <si>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</si>
  <si>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</si>
  <si>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</si>
  <si>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</si>
  <si>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</si>
  <si>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</si>
  <si>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</si>
  <si>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</si>
  <si>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</si>
  <si>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</si>
  <si>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</si>
  <si>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</si>
  <si>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</si>
  <si>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</si>
  <si>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</si>
  <si>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</si>
  <si>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</si>
  <si>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</si>
  <si>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</si>
  <si>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</si>
  <si>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</si>
  <si>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</si>
  <si>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周四周五</t>
  </si>
  <si>
    <t>周六周日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</si>
</sst>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9" fillId="31" borderId="17" applyNumberFormat="0" applyAlignment="0" applyProtection="0">
      <alignment vertical="center"/>
    </xf>
    <xf numFmtId="0" fontId="25" fillId="34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C3" sqref="$A2:$XFD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19</v>
      </c>
      <c r="G8" s="63">
        <v>0</v>
      </c>
      <c r="H8" s="63">
        <f t="shared" ref="H8:H45" si="0">F8+G8</f>
        <v>19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13</v>
      </c>
      <c r="G9" s="63">
        <v>0</v>
      </c>
      <c r="H9" s="63">
        <f t="shared" si="0"/>
        <v>13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32</v>
      </c>
      <c r="G13" s="67">
        <f t="shared" ref="G13:H13" si="1">SUM(G8:G12)</f>
        <v>0</v>
      </c>
      <c r="H13" s="67">
        <f t="shared" si="1"/>
        <v>32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400</v>
      </c>
      <c r="G22" s="63">
        <v>0</v>
      </c>
      <c r="H22" s="63">
        <f t="shared" si="0"/>
        <v>400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400</v>
      </c>
      <c r="G24" s="67">
        <f t="shared" ref="G24:H24" si="7">SUM(G22:G23)</f>
        <v>0</v>
      </c>
      <c r="H24" s="67">
        <f t="shared" si="7"/>
        <v>400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234</v>
      </c>
      <c r="G25" s="63">
        <v>0</v>
      </c>
      <c r="H25" s="63">
        <f t="shared" si="0"/>
        <v>234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78</v>
      </c>
      <c r="G26" s="63">
        <v>0</v>
      </c>
      <c r="H26" s="63">
        <f t="shared" ref="H26" si="8">F26+G26</f>
        <v>78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312</v>
      </c>
      <c r="G27" s="67">
        <f>SUM(G25:G26)</f>
        <v>0</v>
      </c>
      <c r="H27" s="67">
        <f t="shared" ref="H27" si="10">SUM(H25:H26)</f>
        <v>312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744</v>
      </c>
      <c r="G53" s="67">
        <f t="shared" si="22"/>
        <v>0</v>
      </c>
      <c r="H53" s="67">
        <f t="shared" si="22"/>
        <v>744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744</v>
      </c>
      <c r="D58" s="79"/>
      <c r="E58" s="79">
        <f>F53</f>
        <v>744</v>
      </c>
      <c r="F58" s="79"/>
      <c r="G58" s="79">
        <f>G53</f>
        <v>0</v>
      </c>
      <c r="H58" s="79"/>
      <c r="I58" s="97">
        <f>A58-C58</f>
        <v>-744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4.18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王帅</v>
      </c>
      <c r="G28" s="7"/>
      <c r="H28" s="6" t="s">
        <v>58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4.12-4.15</v>
      </c>
      <c r="G30" s="11"/>
      <c r="H30" s="10" t="s">
        <v>66</v>
      </c>
      <c r="I30" s="37"/>
      <c r="J30" s="11">
        <f>J7</f>
        <v>4.18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KMJB-180412-XLT291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 t="s">
        <v>61</v>
      </c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 t="s">
        <v>92</v>
      </c>
    </row>
    <row r="35" ht="20.1" customHeight="1" spans="2:11">
      <c r="B35" s="27">
        <v>2</v>
      </c>
      <c r="C35" s="27"/>
      <c r="D35" s="33" t="s">
        <v>61</v>
      </c>
      <c r="E35" s="27"/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9" t="s">
        <v>93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600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2018-04-18T05:37:12Z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