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🇰🇷釜山报销&amp;报账/杨苗苗/报销/"/>
    </mc:Choice>
  </mc:AlternateContent>
  <xr:revisionPtr revIDLastSave="0" documentId="13_ncr:1_{DB9A0D92-DF83-824E-BB03-860A4713E10B}" xr6:coauthVersionLast="47" xr6:coauthVersionMax="47" xr10:uidLastSave="{00000000-0000-0000-0000-000000000000}"/>
  <bookViews>
    <workbookView xWindow="29260" yWindow="1000" windowWidth="19700" windowHeight="17380" xr2:uid="{00000000-000D-0000-FFFF-FFFF00000000}"/>
  </bookViews>
  <sheets>
    <sheet name="员工差旅明细" sheetId="2" r:id="rId1"/>
    <sheet name="其他报销明细" sheetId="4" r:id="rId2"/>
  </sheets>
  <definedNames>
    <definedName name="_xlnm.Print_Area" localSheetId="1">其他报销明细!$A$1:$K$27</definedName>
    <definedName name="_xlnm.Print_Area" localSheetId="0">员工差旅明细!$A$1:$K$68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2" l="1"/>
  <c r="I63" i="2"/>
  <c r="G63" i="2"/>
  <c r="G21" i="2" l="1"/>
  <c r="H60" i="2"/>
  <c r="G60" i="2"/>
  <c r="H57" i="2"/>
  <c r="G57" i="2"/>
  <c r="H56" i="2"/>
  <c r="H55" i="2"/>
  <c r="G56" i="2"/>
  <c r="G55" i="2"/>
  <c r="H54" i="2"/>
  <c r="G54" i="2"/>
  <c r="H53" i="2"/>
  <c r="G53" i="2"/>
  <c r="H48" i="2"/>
  <c r="G48" i="2"/>
  <c r="G27" i="2"/>
  <c r="G32" i="2"/>
  <c r="H39" i="2"/>
  <c r="G39" i="2"/>
  <c r="G37" i="2"/>
  <c r="H37" i="2"/>
  <c r="G33" i="2"/>
  <c r="H33" i="2"/>
  <c r="H32" i="2"/>
  <c r="H22" i="2"/>
  <c r="G22" i="2" l="1"/>
  <c r="I22" i="4" l="1"/>
  <c r="G25" i="4" s="1"/>
  <c r="H22" i="4"/>
  <c r="B25" i="4" s="1"/>
  <c r="K25" i="4" s="1"/>
  <c r="G22" i="4"/>
  <c r="G66" i="2" l="1"/>
  <c r="B66" i="2"/>
  <c r="K66" i="2" l="1"/>
</calcChain>
</file>

<file path=xl/sharedStrings.xml><?xml version="1.0" encoding="utf-8"?>
<sst xmlns="http://schemas.openxmlformats.org/spreadsheetml/2006/main" count="105" uniqueCount="83">
  <si>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</si>
  <si>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</si>
  <si>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</si>
  <si>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</si>
  <si>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</si>
  <si>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</si>
  <si>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</si>
  <si>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</si>
  <si>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</si>
  <si>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</si>
  <si>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</si>
  <si>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</si>
  <si>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</si>
  <si>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</si>
  <si>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</si>
  <si>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</si>
  <si>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</si>
  <si>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</si>
  <si>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</si>
  <si>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</si>
  <si>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</si>
  <si>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</si>
  <si>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</si>
  <si>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</si>
  <si>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</si>
  <si>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</si>
  <si>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</si>
  <si>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</si>
  <si>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</si>
  <si>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</si>
  <si>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</si>
  <si>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</si>
  <si>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【其他报销单】</t>
    <phoneticPr fontId="1" type="noConversion"/>
  </si>
  <si>
    <t>交通</t>
    <phoneticPr fontId="1" type="noConversion"/>
  </si>
  <si>
    <t>市内交通（打车）</t>
    <phoneticPr fontId="1" type="noConversion"/>
  </si>
  <si>
    <t>0922晚餐，75500韩元</t>
    <phoneticPr fontId="1" type="noConversion"/>
  </si>
  <si>
    <t>0921晚餐，8200韩元</t>
    <phoneticPr fontId="1" type="noConversion"/>
  </si>
  <si>
    <t>0922早餐，15500韩元</t>
    <phoneticPr fontId="1" type="noConversion"/>
  </si>
  <si>
    <t>0920午餐，70000韩元</t>
    <phoneticPr fontId="1" type="noConversion"/>
  </si>
  <si>
    <t>0923午餐，9700韩元</t>
    <phoneticPr fontId="1" type="noConversion"/>
  </si>
  <si>
    <t>0923，2500韩元</t>
    <phoneticPr fontId="1" type="noConversion"/>
  </si>
  <si>
    <t>0919-0921住宿，两晚</t>
    <phoneticPr fontId="1" type="noConversion"/>
  </si>
  <si>
    <t>0921-0924，三晚</t>
    <phoneticPr fontId="1" type="noConversion"/>
  </si>
  <si>
    <t>0924，机场-家</t>
    <phoneticPr fontId="1" type="noConversion"/>
  </si>
  <si>
    <t>0916，家-公司</t>
    <phoneticPr fontId="1" type="noConversion"/>
  </si>
  <si>
    <t>0916，公司-字节</t>
    <phoneticPr fontId="1" type="noConversion"/>
  </si>
  <si>
    <t>0916，字节-家</t>
    <phoneticPr fontId="1" type="noConversion"/>
  </si>
  <si>
    <t>闪送</t>
    <phoneticPr fontId="1" type="noConversion"/>
  </si>
  <si>
    <t>流量包</t>
    <phoneticPr fontId="1" type="noConversion"/>
  </si>
  <si>
    <t>0919，机场-入住酒店，17300韩元</t>
    <phoneticPr fontId="1" type="noConversion"/>
  </si>
  <si>
    <t>0919，入住酒店-乐天酒店，8700韩元</t>
    <phoneticPr fontId="1" type="noConversion"/>
  </si>
  <si>
    <t>0919，乐天酒店-入住酒店，8100韩元</t>
    <phoneticPr fontId="1" type="noConversion"/>
  </si>
  <si>
    <t>0920，入住酒店-bexco，15200韩元</t>
    <phoneticPr fontId="1" type="noConversion"/>
  </si>
  <si>
    <t>0920，bexco-晚餐餐厅，18200韩元</t>
    <phoneticPr fontId="1" type="noConversion"/>
  </si>
  <si>
    <t>0920，甘川文化村-机场，18300韩元</t>
    <phoneticPr fontId="1" type="noConversion"/>
  </si>
  <si>
    <t>0920，乐天酒店-入住酒店，9100韩元</t>
    <phoneticPr fontId="1" type="noConversion"/>
  </si>
  <si>
    <t>0921，bexco-乐天，11800韩元</t>
    <phoneticPr fontId="1" type="noConversion"/>
  </si>
  <si>
    <t>0921，乐天-入住酒店，15600韩元</t>
    <phoneticPr fontId="1" type="noConversion"/>
  </si>
  <si>
    <t>0922，入住酒店-bexco，5600韩元</t>
    <phoneticPr fontId="1" type="noConversion"/>
  </si>
  <si>
    <t>0923，入住酒店-乐天，15000韩元</t>
    <phoneticPr fontId="1" type="noConversion"/>
  </si>
  <si>
    <t>0923，釜山站-文化村，3400韩元</t>
    <phoneticPr fontId="1" type="noConversion"/>
  </si>
  <si>
    <t>0923，文化村-入住酒店，6500韩元</t>
    <phoneticPr fontId="1" type="noConversion"/>
  </si>
  <si>
    <t>0924，入住酒店-乐天，14700韩元</t>
    <phoneticPr fontId="1" type="noConversion"/>
  </si>
  <si>
    <t>0920，机场-乐天</t>
    <phoneticPr fontId="1" type="noConversion"/>
  </si>
  <si>
    <t>0921，入住酒店-乐天，8300韩元，美金5.98</t>
    <phoneticPr fontId="1" type="noConversion"/>
  </si>
  <si>
    <t>0921，乐天-bexco，24500韩元，美金17.66</t>
    <phoneticPr fontId="1" type="noConversion"/>
  </si>
  <si>
    <t>0922，bexco-乐天，13900韩元，美金10.02</t>
    <phoneticPr fontId="1" type="noConversion"/>
  </si>
  <si>
    <t>0922，乐天--入住酒店，15200韩元，美金10.96</t>
    <phoneticPr fontId="1" type="noConversion"/>
  </si>
  <si>
    <t>0922，乐天-bexco，13600韩元</t>
    <phoneticPr fontId="1" type="noConversion"/>
  </si>
  <si>
    <t>0920，晚餐餐厅-乐天，18200韩元，美金13.12</t>
    <phoneticPr fontId="1" type="noConversion"/>
  </si>
  <si>
    <t>0920，晚餐餐厅-甘川文化村，12400韩元</t>
    <phoneticPr fontId="1" type="noConversion"/>
  </si>
  <si>
    <t>0925，乐天-机场</t>
    <phoneticPr fontId="1" type="noConversion"/>
  </si>
  <si>
    <t>兑换手续费</t>
    <phoneticPr fontId="1" type="noConversion"/>
  </si>
  <si>
    <t>签证</t>
    <phoneticPr fontId="1" type="noConversion"/>
  </si>
  <si>
    <t>0920早餐，6200韩元，现金，汇率0.005092</t>
    <phoneticPr fontId="1" type="noConversion"/>
  </si>
  <si>
    <t>0919早餐，27900韩元，现金，汇率 0.005133</t>
    <phoneticPr fontId="1" type="noConversion"/>
  </si>
  <si>
    <t>0920，1200韩元，现金，汇率0.005092</t>
    <phoneticPr fontId="1" type="noConversion"/>
  </si>
  <si>
    <t>0923晚餐，28800韩元，现金，汇率0.0051086</t>
    <phoneticPr fontId="1" type="noConversion"/>
  </si>
  <si>
    <t xml:space="preserve">0924，咖啡5800韩元，现金，汇率0.005101 </t>
    <phoneticPr fontId="1" type="noConversion"/>
  </si>
  <si>
    <t>0918，公司-印厂-机场</t>
    <phoneticPr fontId="1" type="noConversion"/>
  </si>
  <si>
    <t>0918，家-公司</t>
    <phoneticPr fontId="1" type="noConversion"/>
  </si>
  <si>
    <t>可昕+杨苗苗</t>
    <phoneticPr fontId="1" type="noConversion"/>
  </si>
  <si>
    <t>高速费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</si>
</sst>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10" fillId="0" borderId="0" xfId="4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179" fontId="8" fillId="0" borderId="5" xfId="1" applyNumberFormat="1" applyFont="1" applyFill="1" applyBorder="1" applyAlignment="1">
      <alignment horizontal="center" vertical="center"/>
    </xf>
    <xf numFmtId="179" fontId="8" fillId="0" borderId="7" xfId="1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tabSelected="1" topLeftCell="A51" zoomScale="144" zoomScaleNormal="144" workbookViewId="0">
      <selection activeCell="H64" sqref="H64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7.16406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"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>
      <c r="B8" s="7"/>
      <c r="C8" s="8"/>
      <c r="D8" s="9" t="s">
        <v>0</v>
      </c>
      <c r="E8" s="9"/>
      <c r="F8" s="43"/>
      <c r="G8" s="43"/>
      <c r="H8" s="9" t="s">
        <v>2</v>
      </c>
      <c r="I8" s="8"/>
      <c r="J8" s="43"/>
      <c r="K8" s="44"/>
    </row>
    <row r="9" spans="2:11" ht="18.75" customHeight="1">
      <c r="B9" s="7"/>
      <c r="C9" s="8"/>
      <c r="D9" s="9" t="s">
        <v>1</v>
      </c>
      <c r="E9" s="9"/>
      <c r="F9" s="43"/>
      <c r="G9" s="43"/>
      <c r="H9" s="9" t="s">
        <v>4</v>
      </c>
      <c r="I9" s="8"/>
      <c r="J9" s="43"/>
      <c r="K9" s="44"/>
    </row>
    <row r="10" spans="2:11" ht="18.75" customHeight="1">
      <c r="B10" s="7"/>
      <c r="C10" s="8"/>
      <c r="D10" s="9" t="s">
        <v>3</v>
      </c>
      <c r="E10" s="9"/>
      <c r="F10" s="43"/>
      <c r="G10" s="43"/>
      <c r="H10" s="9" t="s">
        <v>30</v>
      </c>
      <c r="I10" s="8"/>
      <c r="J10" s="43"/>
      <c r="K10" s="44"/>
    </row>
    <row r="11" spans="2:11" ht="18.75" customHeight="1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45" t="s">
        <v>5</v>
      </c>
      <c r="C13" s="46"/>
      <c r="D13" s="13" t="s">
        <v>6</v>
      </c>
      <c r="E13" s="45" t="s">
        <v>7</v>
      </c>
      <c r="F13" s="46"/>
      <c r="G13" s="14" t="s">
        <v>8</v>
      </c>
      <c r="H13" s="15" t="s">
        <v>9</v>
      </c>
      <c r="I13" s="45" t="s">
        <v>10</v>
      </c>
      <c r="J13" s="46"/>
      <c r="K13" s="14" t="s">
        <v>11</v>
      </c>
    </row>
    <row r="14" spans="2:11" ht="18" customHeight="1">
      <c r="B14" s="27">
        <v>1</v>
      </c>
      <c r="C14" s="28"/>
      <c r="D14" s="41" t="s">
        <v>12</v>
      </c>
      <c r="E14" s="41" t="s">
        <v>13</v>
      </c>
      <c r="F14" s="41"/>
      <c r="G14" s="16">
        <v>0</v>
      </c>
      <c r="H14" s="16"/>
      <c r="I14" s="29"/>
      <c r="J14" s="29"/>
      <c r="K14" s="17" t="s">
        <v>31</v>
      </c>
    </row>
    <row r="15" spans="2:11" ht="18" customHeight="1">
      <c r="B15" s="27">
        <v>3</v>
      </c>
      <c r="C15" s="28"/>
      <c r="D15" s="41"/>
      <c r="E15" s="30" t="s">
        <v>34</v>
      </c>
      <c r="F15" s="31"/>
      <c r="G15" s="52">
        <v>105</v>
      </c>
      <c r="H15" s="52"/>
      <c r="I15" s="53">
        <v>105</v>
      </c>
      <c r="J15" s="53"/>
      <c r="K15" s="17" t="s">
        <v>44</v>
      </c>
    </row>
    <row r="16" spans="2:11" ht="18" customHeight="1">
      <c r="B16" s="27">
        <v>4</v>
      </c>
      <c r="C16" s="28"/>
      <c r="D16" s="41"/>
      <c r="E16" s="32"/>
      <c r="F16" s="33"/>
      <c r="G16" s="52">
        <v>40</v>
      </c>
      <c r="H16" s="52">
        <v>40</v>
      </c>
      <c r="I16" s="53"/>
      <c r="J16" s="53"/>
      <c r="K16" s="17" t="s">
        <v>45</v>
      </c>
    </row>
    <row r="17" spans="2:11" ht="18" customHeight="1">
      <c r="B17" s="27">
        <v>5</v>
      </c>
      <c r="C17" s="28"/>
      <c r="D17" s="41"/>
      <c r="E17" s="32"/>
      <c r="F17" s="33"/>
      <c r="G17" s="52">
        <v>121</v>
      </c>
      <c r="H17" s="52"/>
      <c r="I17" s="54">
        <v>121</v>
      </c>
      <c r="J17" s="55"/>
      <c r="K17" s="17" t="s">
        <v>46</v>
      </c>
    </row>
    <row r="18" spans="2:11" ht="18" customHeight="1">
      <c r="B18" s="24"/>
      <c r="C18" s="25"/>
      <c r="D18" s="41"/>
      <c r="E18" s="32"/>
      <c r="F18" s="33"/>
      <c r="G18" s="52">
        <v>214.9</v>
      </c>
      <c r="H18" s="52">
        <v>214.9</v>
      </c>
      <c r="I18" s="53"/>
      <c r="J18" s="53"/>
      <c r="K18" s="17" t="s">
        <v>80</v>
      </c>
    </row>
    <row r="19" spans="2:11" ht="18" customHeight="1">
      <c r="B19" s="24"/>
      <c r="C19" s="25"/>
      <c r="D19" s="41"/>
      <c r="E19" s="32"/>
      <c r="F19" s="33"/>
      <c r="G19" s="52">
        <v>188.7</v>
      </c>
      <c r="H19" s="52">
        <v>188.7</v>
      </c>
      <c r="I19" s="53"/>
      <c r="J19" s="53"/>
      <c r="K19" s="17" t="s">
        <v>79</v>
      </c>
    </row>
    <row r="20" spans="2:11" ht="18" customHeight="1">
      <c r="B20" s="27">
        <v>6</v>
      </c>
      <c r="C20" s="28"/>
      <c r="D20" s="41"/>
      <c r="E20" s="32"/>
      <c r="F20" s="33"/>
      <c r="G20" s="52">
        <v>164</v>
      </c>
      <c r="H20" s="52"/>
      <c r="I20" s="54">
        <v>164</v>
      </c>
      <c r="J20" s="55"/>
      <c r="K20" s="17" t="s">
        <v>43</v>
      </c>
    </row>
    <row r="21" spans="2:11" ht="18" customHeight="1">
      <c r="B21" s="24"/>
      <c r="C21" s="25"/>
      <c r="D21" s="41"/>
      <c r="E21" s="32"/>
      <c r="F21" s="33"/>
      <c r="G21" s="52">
        <f>44+5+13</f>
        <v>62</v>
      </c>
      <c r="H21" s="52">
        <v>62</v>
      </c>
      <c r="I21" s="53"/>
      <c r="J21" s="53"/>
      <c r="K21" s="17" t="s">
        <v>82</v>
      </c>
    </row>
    <row r="22" spans="2:11" ht="18" customHeight="1">
      <c r="B22" s="27">
        <v>7</v>
      </c>
      <c r="C22" s="28"/>
      <c r="D22" s="41"/>
      <c r="E22" s="32"/>
      <c r="F22" s="33"/>
      <c r="G22" s="52">
        <f>12.59*7</f>
        <v>88.13</v>
      </c>
      <c r="H22" s="52">
        <f>12.59*7</f>
        <v>88.13</v>
      </c>
      <c r="I22" s="53"/>
      <c r="J22" s="53"/>
      <c r="K22" s="17" t="s">
        <v>49</v>
      </c>
    </row>
    <row r="23" spans="2:11" ht="18" customHeight="1">
      <c r="B23" s="27">
        <v>8</v>
      </c>
      <c r="C23" s="28"/>
      <c r="D23" s="41"/>
      <c r="E23" s="32"/>
      <c r="F23" s="33"/>
      <c r="G23" s="52">
        <v>44.95</v>
      </c>
      <c r="H23" s="52">
        <v>44.95</v>
      </c>
      <c r="I23" s="53"/>
      <c r="J23" s="53"/>
      <c r="K23" s="17" t="s">
        <v>50</v>
      </c>
    </row>
    <row r="24" spans="2:11" ht="18" customHeight="1">
      <c r="B24" s="27">
        <v>9</v>
      </c>
      <c r="C24" s="28"/>
      <c r="D24" s="41"/>
      <c r="E24" s="32"/>
      <c r="F24" s="33"/>
      <c r="G24" s="52">
        <v>41.54</v>
      </c>
      <c r="H24" s="52">
        <v>41.54</v>
      </c>
      <c r="I24" s="53"/>
      <c r="J24" s="53"/>
      <c r="K24" s="17" t="s">
        <v>51</v>
      </c>
    </row>
    <row r="25" spans="2:11" ht="18" customHeight="1">
      <c r="B25" s="27">
        <v>10</v>
      </c>
      <c r="C25" s="28"/>
      <c r="D25" s="41"/>
      <c r="E25" s="32"/>
      <c r="F25" s="33"/>
      <c r="G25" s="52">
        <v>77.959999999999994</v>
      </c>
      <c r="H25" s="52">
        <v>77.959999999999994</v>
      </c>
      <c r="I25" s="53"/>
      <c r="J25" s="53"/>
      <c r="K25" s="17" t="s">
        <v>52</v>
      </c>
    </row>
    <row r="26" spans="2:11" ht="18" customHeight="1">
      <c r="B26" s="27">
        <v>11</v>
      </c>
      <c r="C26" s="28"/>
      <c r="D26" s="41"/>
      <c r="E26" s="32"/>
      <c r="F26" s="33"/>
      <c r="G26" s="52">
        <v>93.35</v>
      </c>
      <c r="H26" s="52">
        <v>93.35</v>
      </c>
      <c r="I26" s="53"/>
      <c r="J26" s="53"/>
      <c r="K26" s="17" t="s">
        <v>53</v>
      </c>
    </row>
    <row r="27" spans="2:11" ht="18" customHeight="1">
      <c r="B27" s="27">
        <v>11</v>
      </c>
      <c r="C27" s="28"/>
      <c r="D27" s="41"/>
      <c r="E27" s="32"/>
      <c r="F27" s="33"/>
      <c r="G27" s="52">
        <f>13.12*7.153</f>
        <v>93.847359999999995</v>
      </c>
      <c r="H27" s="52">
        <v>93.35</v>
      </c>
      <c r="I27" s="53"/>
      <c r="J27" s="53"/>
      <c r="K27" s="17" t="s">
        <v>69</v>
      </c>
    </row>
    <row r="28" spans="2:11" ht="18" customHeight="1">
      <c r="B28" s="27">
        <v>12</v>
      </c>
      <c r="C28" s="28"/>
      <c r="D28" s="41"/>
      <c r="E28" s="32"/>
      <c r="F28" s="33"/>
      <c r="G28" s="52">
        <v>63.6</v>
      </c>
      <c r="H28" s="52">
        <v>63.6</v>
      </c>
      <c r="I28" s="53"/>
      <c r="J28" s="53"/>
      <c r="K28" s="17" t="s">
        <v>70</v>
      </c>
    </row>
    <row r="29" spans="2:11" ht="18" customHeight="1">
      <c r="B29" s="27">
        <v>13</v>
      </c>
      <c r="C29" s="28"/>
      <c r="D29" s="41"/>
      <c r="E29" s="32"/>
      <c r="F29" s="33"/>
      <c r="G29" s="52">
        <v>93.86</v>
      </c>
      <c r="H29" s="52">
        <v>93.86</v>
      </c>
      <c r="I29" s="53"/>
      <c r="J29" s="53"/>
      <c r="K29" s="17" t="s">
        <v>54</v>
      </c>
    </row>
    <row r="30" spans="2:11" ht="18" customHeight="1">
      <c r="B30" s="27">
        <v>14</v>
      </c>
      <c r="C30" s="28"/>
      <c r="D30" s="41"/>
      <c r="E30" s="32"/>
      <c r="F30" s="33"/>
      <c r="G30" s="52">
        <v>120.57</v>
      </c>
      <c r="H30" s="52">
        <v>120.57</v>
      </c>
      <c r="I30" s="53"/>
      <c r="J30" s="53"/>
      <c r="K30" s="17" t="s">
        <v>63</v>
      </c>
    </row>
    <row r="31" spans="2:11" ht="18" customHeight="1">
      <c r="B31" s="27">
        <v>15</v>
      </c>
      <c r="C31" s="28"/>
      <c r="D31" s="41"/>
      <c r="E31" s="32"/>
      <c r="F31" s="33"/>
      <c r="G31" s="52">
        <v>46.67</v>
      </c>
      <c r="H31" s="52">
        <v>46.67</v>
      </c>
      <c r="I31" s="53"/>
      <c r="J31" s="53"/>
      <c r="K31" s="17" t="s">
        <v>55</v>
      </c>
    </row>
    <row r="32" spans="2:11" ht="18" customHeight="1">
      <c r="B32" s="27">
        <v>16</v>
      </c>
      <c r="C32" s="28"/>
      <c r="D32" s="41"/>
      <c r="E32" s="32"/>
      <c r="F32" s="33"/>
      <c r="G32" s="52">
        <f>5.98*7.153</f>
        <v>42.774940000000001</v>
      </c>
      <c r="H32" s="52">
        <f>5.98*7.153</f>
        <v>42.774940000000001</v>
      </c>
      <c r="I32" s="54"/>
      <c r="J32" s="55"/>
      <c r="K32" s="17" t="s">
        <v>64</v>
      </c>
    </row>
    <row r="33" spans="2:11" ht="18" customHeight="1">
      <c r="B33" s="27">
        <v>17</v>
      </c>
      <c r="C33" s="28"/>
      <c r="D33" s="41"/>
      <c r="E33" s="32"/>
      <c r="F33" s="33"/>
      <c r="G33" s="52">
        <f>17.66*7.153</f>
        <v>126.32198</v>
      </c>
      <c r="H33" s="52">
        <f>17.66*7.153</f>
        <v>126.32198</v>
      </c>
      <c r="I33" s="53"/>
      <c r="J33" s="53"/>
      <c r="K33" s="17" t="s">
        <v>65</v>
      </c>
    </row>
    <row r="34" spans="2:11" ht="18" customHeight="1">
      <c r="B34" s="27">
        <v>18</v>
      </c>
      <c r="C34" s="28"/>
      <c r="D34" s="41"/>
      <c r="E34" s="32"/>
      <c r="F34" s="33"/>
      <c r="G34" s="52">
        <v>60.52</v>
      </c>
      <c r="H34" s="52">
        <v>60.52</v>
      </c>
      <c r="I34" s="53"/>
      <c r="J34" s="53"/>
      <c r="K34" s="17" t="s">
        <v>56</v>
      </c>
    </row>
    <row r="35" spans="2:11" ht="18" customHeight="1">
      <c r="B35" s="27">
        <v>19</v>
      </c>
      <c r="C35" s="28"/>
      <c r="D35" s="41"/>
      <c r="E35" s="32"/>
      <c r="F35" s="33"/>
      <c r="G35" s="52">
        <v>80.010000000000005</v>
      </c>
      <c r="H35" s="52">
        <v>80.010000000000005</v>
      </c>
      <c r="I35" s="53"/>
      <c r="J35" s="53"/>
      <c r="K35" s="17" t="s">
        <v>57</v>
      </c>
    </row>
    <row r="36" spans="2:11" ht="18" customHeight="1">
      <c r="B36" s="27">
        <v>20</v>
      </c>
      <c r="C36" s="28"/>
      <c r="D36" s="41"/>
      <c r="E36" s="32"/>
      <c r="F36" s="33"/>
      <c r="G36" s="52">
        <v>28.27</v>
      </c>
      <c r="H36" s="52">
        <v>28.27</v>
      </c>
      <c r="I36" s="53"/>
      <c r="J36" s="53"/>
      <c r="K36" s="17" t="s">
        <v>58</v>
      </c>
    </row>
    <row r="37" spans="2:11" ht="18" customHeight="1">
      <c r="B37" s="27">
        <v>21</v>
      </c>
      <c r="C37" s="28"/>
      <c r="D37" s="41"/>
      <c r="E37" s="32"/>
      <c r="F37" s="33"/>
      <c r="G37" s="52">
        <f>10.02*7.153</f>
        <v>71.673059999999992</v>
      </c>
      <c r="H37" s="52">
        <f>10.02*7.153</f>
        <v>71.673059999999992</v>
      </c>
      <c r="I37" s="53"/>
      <c r="J37" s="53"/>
      <c r="K37" s="17" t="s">
        <v>66</v>
      </c>
    </row>
    <row r="38" spans="2:11" ht="18" customHeight="1">
      <c r="B38" s="27">
        <v>22</v>
      </c>
      <c r="C38" s="28"/>
      <c r="D38" s="41"/>
      <c r="E38" s="32"/>
      <c r="F38" s="33"/>
      <c r="G38" s="52">
        <v>69.77</v>
      </c>
      <c r="H38" s="52">
        <v>69.77</v>
      </c>
      <c r="I38" s="53"/>
      <c r="J38" s="53"/>
      <c r="K38" s="17" t="s">
        <v>68</v>
      </c>
    </row>
    <row r="39" spans="2:11" ht="18" customHeight="1">
      <c r="B39" s="27">
        <v>23</v>
      </c>
      <c r="C39" s="28"/>
      <c r="D39" s="41"/>
      <c r="E39" s="32"/>
      <c r="F39" s="33"/>
      <c r="G39" s="52">
        <f>10.96*7.153</f>
        <v>78.396879999999996</v>
      </c>
      <c r="H39" s="52">
        <f>10.96*7.153</f>
        <v>78.396879999999996</v>
      </c>
      <c r="I39" s="53"/>
      <c r="J39" s="53"/>
      <c r="K39" s="17" t="s">
        <v>67</v>
      </c>
    </row>
    <row r="40" spans="2:11" ht="18" customHeight="1">
      <c r="B40" s="27">
        <v>24</v>
      </c>
      <c r="C40" s="28"/>
      <c r="D40" s="41"/>
      <c r="E40" s="32"/>
      <c r="F40" s="33"/>
      <c r="G40" s="52">
        <v>76.88</v>
      </c>
      <c r="H40" s="52">
        <v>76.88</v>
      </c>
      <c r="I40" s="53"/>
      <c r="J40" s="53"/>
      <c r="K40" s="17" t="s">
        <v>59</v>
      </c>
    </row>
    <row r="41" spans="2:11" ht="18" customHeight="1">
      <c r="B41" s="27">
        <v>25</v>
      </c>
      <c r="C41" s="28"/>
      <c r="D41" s="41"/>
      <c r="E41" s="32"/>
      <c r="F41" s="33"/>
      <c r="G41" s="52">
        <v>17.43</v>
      </c>
      <c r="H41" s="52">
        <v>17.43</v>
      </c>
      <c r="I41" s="53"/>
      <c r="J41" s="53"/>
      <c r="K41" s="17" t="s">
        <v>60</v>
      </c>
    </row>
    <row r="42" spans="2:11" ht="18" customHeight="1">
      <c r="B42" s="27">
        <v>26</v>
      </c>
      <c r="C42" s="28"/>
      <c r="D42" s="41"/>
      <c r="E42" s="32"/>
      <c r="F42" s="33"/>
      <c r="G42" s="52">
        <v>33.31</v>
      </c>
      <c r="H42" s="52">
        <v>33.31</v>
      </c>
      <c r="I42" s="53"/>
      <c r="J42" s="53"/>
      <c r="K42" s="17" t="s">
        <v>61</v>
      </c>
    </row>
    <row r="43" spans="2:11" ht="18" customHeight="1">
      <c r="B43" s="27">
        <v>27</v>
      </c>
      <c r="C43" s="28"/>
      <c r="D43" s="41"/>
      <c r="E43" s="32"/>
      <c r="F43" s="33"/>
      <c r="G43" s="52">
        <v>75.34</v>
      </c>
      <c r="H43" s="52">
        <v>75.34</v>
      </c>
      <c r="I43" s="53"/>
      <c r="J43" s="53"/>
      <c r="K43" s="17" t="s">
        <v>62</v>
      </c>
    </row>
    <row r="44" spans="2:11" ht="18" customHeight="1">
      <c r="B44" s="27">
        <v>27</v>
      </c>
      <c r="C44" s="28"/>
      <c r="D44" s="41"/>
      <c r="E44" s="34"/>
      <c r="F44" s="35"/>
      <c r="G44" s="52">
        <v>106.78</v>
      </c>
      <c r="H44" s="52">
        <v>106.78</v>
      </c>
      <c r="I44" s="53"/>
      <c r="J44" s="53"/>
      <c r="K44" s="17" t="s">
        <v>71</v>
      </c>
    </row>
    <row r="45" spans="2:11" ht="18" customHeight="1">
      <c r="B45" s="27">
        <v>28</v>
      </c>
      <c r="C45" s="28"/>
      <c r="D45" s="41"/>
      <c r="E45" s="30" t="s">
        <v>17</v>
      </c>
      <c r="F45" s="31"/>
      <c r="G45" s="52">
        <v>2336.56</v>
      </c>
      <c r="H45" s="52">
        <v>2336.56</v>
      </c>
      <c r="I45" s="53"/>
      <c r="J45" s="53"/>
      <c r="K45" s="17" t="s">
        <v>41</v>
      </c>
    </row>
    <row r="46" spans="2:11" ht="18" customHeight="1">
      <c r="B46" s="27">
        <v>29</v>
      </c>
      <c r="C46" s="28"/>
      <c r="D46" s="41"/>
      <c r="E46" s="34"/>
      <c r="F46" s="35"/>
      <c r="G46" s="52">
        <v>2312.79</v>
      </c>
      <c r="H46" s="52">
        <v>2312.79</v>
      </c>
      <c r="I46" s="53"/>
      <c r="J46" s="53"/>
      <c r="K46" s="17" t="s">
        <v>42</v>
      </c>
    </row>
    <row r="47" spans="2:11" ht="18" customHeight="1">
      <c r="B47" s="27">
        <v>30</v>
      </c>
      <c r="C47" s="28"/>
      <c r="D47" s="41"/>
      <c r="E47" s="30" t="s">
        <v>18</v>
      </c>
      <c r="F47" s="31"/>
      <c r="G47" s="52">
        <v>395.16</v>
      </c>
      <c r="H47" s="52">
        <v>395.16</v>
      </c>
      <c r="I47" s="53"/>
      <c r="J47" s="53"/>
      <c r="K47" s="17" t="s">
        <v>35</v>
      </c>
    </row>
    <row r="48" spans="2:11" ht="18" customHeight="1">
      <c r="B48" s="27">
        <v>31</v>
      </c>
      <c r="C48" s="28"/>
      <c r="D48" s="41"/>
      <c r="E48" s="32"/>
      <c r="F48" s="33"/>
      <c r="G48" s="52">
        <f>6200*0.005092</f>
        <v>31.570399999999999</v>
      </c>
      <c r="H48" s="52">
        <f>6200*0.005092</f>
        <v>31.570399999999999</v>
      </c>
      <c r="I48" s="53"/>
      <c r="J48" s="53"/>
      <c r="K48" s="17" t="s">
        <v>74</v>
      </c>
    </row>
    <row r="49" spans="2:11" ht="18" customHeight="1">
      <c r="B49" s="27">
        <v>32</v>
      </c>
      <c r="C49" s="28"/>
      <c r="D49" s="41"/>
      <c r="E49" s="32"/>
      <c r="F49" s="33"/>
      <c r="G49" s="52">
        <v>42.04</v>
      </c>
      <c r="H49" s="52">
        <v>42.04</v>
      </c>
      <c r="I49" s="53"/>
      <c r="J49" s="53"/>
      <c r="K49" s="17" t="s">
        <v>36</v>
      </c>
    </row>
    <row r="50" spans="2:11" ht="18" customHeight="1">
      <c r="B50" s="27">
        <v>33</v>
      </c>
      <c r="C50" s="28"/>
      <c r="D50" s="41"/>
      <c r="E50" s="32"/>
      <c r="F50" s="33"/>
      <c r="G50" s="52">
        <v>79.459999999999994</v>
      </c>
      <c r="H50" s="52">
        <v>79.459999999999994</v>
      </c>
      <c r="I50" s="53"/>
      <c r="J50" s="53"/>
      <c r="K50" s="17" t="s">
        <v>37</v>
      </c>
    </row>
    <row r="51" spans="2:11" ht="18" customHeight="1">
      <c r="B51" s="27">
        <v>34</v>
      </c>
      <c r="C51" s="28"/>
      <c r="D51" s="41"/>
      <c r="E51" s="32"/>
      <c r="F51" s="33"/>
      <c r="G51" s="52">
        <v>358.85</v>
      </c>
      <c r="H51" s="52">
        <v>358.85</v>
      </c>
      <c r="I51" s="53"/>
      <c r="J51" s="53"/>
      <c r="K51" s="26" t="s">
        <v>38</v>
      </c>
    </row>
    <row r="52" spans="2:11" ht="18" customHeight="1">
      <c r="B52" s="27">
        <v>35</v>
      </c>
      <c r="C52" s="28"/>
      <c r="D52" s="41"/>
      <c r="E52" s="32"/>
      <c r="F52" s="33"/>
      <c r="G52" s="52">
        <v>49.69</v>
      </c>
      <c r="H52" s="52">
        <v>49.69</v>
      </c>
      <c r="I52" s="53"/>
      <c r="J52" s="53"/>
      <c r="K52" s="17" t="s">
        <v>39</v>
      </c>
    </row>
    <row r="53" spans="2:11" ht="18" customHeight="1">
      <c r="B53" s="27">
        <v>36</v>
      </c>
      <c r="C53" s="28"/>
      <c r="D53" s="41"/>
      <c r="E53" s="32"/>
      <c r="F53" s="33"/>
      <c r="G53" s="52">
        <f>27900* 0.005133</f>
        <v>143.2107</v>
      </c>
      <c r="H53" s="52">
        <f>27900* 0.005133</f>
        <v>143.2107</v>
      </c>
      <c r="I53" s="53"/>
      <c r="J53" s="53"/>
      <c r="K53" s="17" t="s">
        <v>75</v>
      </c>
    </row>
    <row r="54" spans="2:11" ht="18" customHeight="1">
      <c r="B54" s="27">
        <v>37</v>
      </c>
      <c r="C54" s="28"/>
      <c r="D54" s="41"/>
      <c r="E54" s="32"/>
      <c r="F54" s="33"/>
      <c r="G54" s="52">
        <f>1200*0.005092</f>
        <v>6.1104000000000003</v>
      </c>
      <c r="H54" s="52">
        <f>1200*0.005092</f>
        <v>6.1104000000000003</v>
      </c>
      <c r="I54" s="53"/>
      <c r="J54" s="53"/>
      <c r="K54" s="17" t="s">
        <v>76</v>
      </c>
    </row>
    <row r="55" spans="2:11" ht="18" customHeight="1">
      <c r="B55" s="27">
        <v>38</v>
      </c>
      <c r="C55" s="28"/>
      <c r="D55" s="41"/>
      <c r="E55" s="32"/>
      <c r="F55" s="33"/>
      <c r="G55" s="52">
        <f>28800*0.0051086</f>
        <v>147.12768</v>
      </c>
      <c r="H55" s="52">
        <f>28800*0.0051086</f>
        <v>147.12768</v>
      </c>
      <c r="I55" s="53"/>
      <c r="J55" s="53"/>
      <c r="K55" s="17" t="s">
        <v>77</v>
      </c>
    </row>
    <row r="56" spans="2:11" ht="18" customHeight="1">
      <c r="B56" s="27">
        <v>39</v>
      </c>
      <c r="C56" s="28"/>
      <c r="D56" s="41"/>
      <c r="E56" s="32"/>
      <c r="F56" s="33"/>
      <c r="G56" s="52">
        <f>2500*0.0051086</f>
        <v>12.7715</v>
      </c>
      <c r="H56" s="52">
        <f>2500*0.0051086</f>
        <v>12.7715</v>
      </c>
      <c r="I56" s="53"/>
      <c r="J56" s="53"/>
      <c r="K56" s="17" t="s">
        <v>40</v>
      </c>
    </row>
    <row r="57" spans="2:11" ht="18" customHeight="1">
      <c r="B57" s="27">
        <v>41</v>
      </c>
      <c r="C57" s="28"/>
      <c r="D57" s="41"/>
      <c r="E57" s="34"/>
      <c r="F57" s="35"/>
      <c r="G57" s="52">
        <f>5800*0.005101</f>
        <v>29.585799999999999</v>
      </c>
      <c r="H57" s="52">
        <f>5800*0.005101</f>
        <v>29.585799999999999</v>
      </c>
      <c r="I57" s="53"/>
      <c r="J57" s="53"/>
      <c r="K57" s="17" t="s">
        <v>78</v>
      </c>
    </row>
    <row r="58" spans="2:11" ht="18" customHeight="1">
      <c r="B58" s="27">
        <v>42</v>
      </c>
      <c r="C58" s="28"/>
      <c r="D58" s="39"/>
      <c r="E58" s="41" t="s">
        <v>47</v>
      </c>
      <c r="F58" s="41"/>
      <c r="G58" s="16">
        <v>73.400000000000006</v>
      </c>
      <c r="H58" s="16">
        <v>73.400000000000006</v>
      </c>
      <c r="I58" s="29"/>
      <c r="J58" s="29"/>
      <c r="K58" s="17"/>
    </row>
    <row r="59" spans="2:11" ht="18" customHeight="1">
      <c r="B59" s="27">
        <v>43</v>
      </c>
      <c r="C59" s="28"/>
      <c r="D59" s="39"/>
      <c r="E59" s="41"/>
      <c r="F59" s="41"/>
      <c r="G59" s="16">
        <v>17</v>
      </c>
      <c r="H59" s="16">
        <v>17</v>
      </c>
      <c r="I59" s="29"/>
      <c r="J59" s="29"/>
      <c r="K59" s="17"/>
    </row>
    <row r="60" spans="2:11" ht="18" customHeight="1">
      <c r="B60" s="24"/>
      <c r="C60" s="25"/>
      <c r="D60" s="39"/>
      <c r="E60" s="24"/>
      <c r="F60" s="25" t="s">
        <v>73</v>
      </c>
      <c r="G60" s="16">
        <f>600+800</f>
        <v>1400</v>
      </c>
      <c r="H60" s="16">
        <f>600+800</f>
        <v>1400</v>
      </c>
      <c r="I60" s="36"/>
      <c r="J60" s="37"/>
      <c r="K60" s="17" t="s">
        <v>81</v>
      </c>
    </row>
    <row r="61" spans="2:11" ht="18" customHeight="1">
      <c r="B61" s="24"/>
      <c r="C61" s="25"/>
      <c r="D61" s="39"/>
      <c r="E61" s="24"/>
      <c r="F61" s="25" t="s">
        <v>48</v>
      </c>
      <c r="G61" s="16">
        <v>119.94</v>
      </c>
      <c r="H61" s="16"/>
      <c r="I61" s="29">
        <v>119.94</v>
      </c>
      <c r="J61" s="29"/>
      <c r="K61" s="17"/>
    </row>
    <row r="62" spans="2:11" ht="18" customHeight="1">
      <c r="B62" s="27">
        <v>44</v>
      </c>
      <c r="C62" s="28"/>
      <c r="D62" s="40"/>
      <c r="E62" s="27" t="s">
        <v>72</v>
      </c>
      <c r="F62" s="28"/>
      <c r="G62" s="16">
        <v>60</v>
      </c>
      <c r="H62" s="16"/>
      <c r="I62" s="29">
        <v>60</v>
      </c>
      <c r="J62" s="29"/>
      <c r="K62" s="17"/>
    </row>
    <row r="63" spans="2:11" ht="18" customHeight="1">
      <c r="B63" s="45" t="s">
        <v>21</v>
      </c>
      <c r="C63" s="50"/>
      <c r="D63" s="50"/>
      <c r="E63" s="50"/>
      <c r="F63" s="46"/>
      <c r="G63" s="18">
        <f>SUM(G14:G62)</f>
        <v>10142.8207</v>
      </c>
      <c r="H63" s="18">
        <f>SUM(H14:H62)</f>
        <v>9572.3833399999967</v>
      </c>
      <c r="I63" s="48">
        <f>SUM(I14:J62)</f>
        <v>569.94000000000005</v>
      </c>
      <c r="J63" s="49"/>
      <c r="K63" s="19"/>
    </row>
    <row r="64" spans="2:11" ht="18" customHeight="1">
      <c r="B64" s="8"/>
      <c r="C64" s="8"/>
      <c r="D64" s="8"/>
      <c r="E64" s="8"/>
      <c r="F64" s="8"/>
      <c r="G64" s="8"/>
      <c r="H64" s="8"/>
      <c r="I64" s="29"/>
      <c r="J64" s="29"/>
      <c r="K64" s="8"/>
    </row>
    <row r="65" spans="2:11" ht="18" customHeight="1">
      <c r="B65" s="51" t="s">
        <v>9</v>
      </c>
      <c r="C65" s="51"/>
      <c r="D65" s="51"/>
      <c r="E65" s="51"/>
      <c r="F65" s="51"/>
      <c r="G65" s="51" t="s">
        <v>22</v>
      </c>
      <c r="H65" s="51"/>
      <c r="I65" s="51"/>
      <c r="J65" s="51"/>
      <c r="K65" s="14" t="s">
        <v>23</v>
      </c>
    </row>
    <row r="66" spans="2:11" ht="18" customHeight="1">
      <c r="B66" s="47">
        <f>H63</f>
        <v>9572.3833399999967</v>
      </c>
      <c r="C66" s="47"/>
      <c r="D66" s="47"/>
      <c r="E66" s="47"/>
      <c r="F66" s="47"/>
      <c r="G66" s="47">
        <f>I63</f>
        <v>569.94000000000005</v>
      </c>
      <c r="H66" s="47"/>
      <c r="I66" s="47"/>
      <c r="J66" s="47"/>
      <c r="K66" s="21">
        <f>SUM(B66:J66)</f>
        <v>10142.323339999997</v>
      </c>
    </row>
    <row r="67" spans="2:11"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2:11">
      <c r="B68" s="8" t="s">
        <v>24</v>
      </c>
      <c r="C68" s="8"/>
      <c r="D68" s="8"/>
      <c r="E68" s="8"/>
      <c r="F68" s="8" t="s">
        <v>25</v>
      </c>
      <c r="G68" s="8" t="s">
        <v>26</v>
      </c>
      <c r="H68" s="8"/>
      <c r="I68" s="8"/>
      <c r="J68" s="8" t="s">
        <v>27</v>
      </c>
      <c r="K68" s="8"/>
    </row>
  </sheetData>
  <mergeCells count="118">
    <mergeCell ref="G66:J66"/>
    <mergeCell ref="B66:F66"/>
    <mergeCell ref="I58:J58"/>
    <mergeCell ref="I63:J63"/>
    <mergeCell ref="I53:J53"/>
    <mergeCell ref="I54:J54"/>
    <mergeCell ref="B63:F63"/>
    <mergeCell ref="B65:F65"/>
    <mergeCell ref="G65:J65"/>
    <mergeCell ref="E58:F59"/>
    <mergeCell ref="E62:F62"/>
    <mergeCell ref="I59:J59"/>
    <mergeCell ref="I62:J62"/>
    <mergeCell ref="I64:J64"/>
    <mergeCell ref="B53:C53"/>
    <mergeCell ref="B5:K5"/>
    <mergeCell ref="J8:K8"/>
    <mergeCell ref="J9:K9"/>
    <mergeCell ref="J10:K10"/>
    <mergeCell ref="I45:J45"/>
    <mergeCell ref="F8:G8"/>
    <mergeCell ref="F9:G9"/>
    <mergeCell ref="F10:G10"/>
    <mergeCell ref="I13:J13"/>
    <mergeCell ref="I14:J14"/>
    <mergeCell ref="E13:F13"/>
    <mergeCell ref="E14:F14"/>
    <mergeCell ref="B13:C13"/>
    <mergeCell ref="D14:D57"/>
    <mergeCell ref="E15:F44"/>
    <mergeCell ref="I18:J18"/>
    <mergeCell ref="I19:J19"/>
    <mergeCell ref="I21:J21"/>
    <mergeCell ref="I28:J28"/>
    <mergeCell ref="I27:J27"/>
    <mergeCell ref="I15:J15"/>
    <mergeCell ref="I17:J17"/>
    <mergeCell ref="I20:J20"/>
    <mergeCell ref="I16:J16"/>
    <mergeCell ref="I22:J22"/>
    <mergeCell ref="E45:F46"/>
    <mergeCell ref="E47:F57"/>
    <mergeCell ref="I46:J46"/>
    <mergeCell ref="I50:J50"/>
    <mergeCell ref="I51:J51"/>
    <mergeCell ref="I52:J52"/>
    <mergeCell ref="I55:J55"/>
    <mergeCell ref="I47:J47"/>
    <mergeCell ref="I48:J48"/>
    <mergeCell ref="I49:J49"/>
    <mergeCell ref="I56:J56"/>
    <mergeCell ref="I57:J57"/>
    <mergeCell ref="B14:C14"/>
    <mergeCell ref="B15:C15"/>
    <mergeCell ref="B16:C16"/>
    <mergeCell ref="B17:C17"/>
    <mergeCell ref="I35:J35"/>
    <mergeCell ref="I36:J36"/>
    <mergeCell ref="I42:J42"/>
    <mergeCell ref="I43:J43"/>
    <mergeCell ref="I37:J37"/>
    <mergeCell ref="I39:J39"/>
    <mergeCell ref="I40:J40"/>
    <mergeCell ref="I41:J41"/>
    <mergeCell ref="I38:J38"/>
    <mergeCell ref="I29:J29"/>
    <mergeCell ref="I31:J31"/>
    <mergeCell ref="I32:J32"/>
    <mergeCell ref="I33:J33"/>
    <mergeCell ref="I34:J34"/>
    <mergeCell ref="I30:J30"/>
    <mergeCell ref="I23:J23"/>
    <mergeCell ref="I24:J24"/>
    <mergeCell ref="I25:J25"/>
    <mergeCell ref="I26:J26"/>
    <mergeCell ref="B26:C26"/>
    <mergeCell ref="B28:C28"/>
    <mergeCell ref="B29:C29"/>
    <mergeCell ref="B30:C30"/>
    <mergeCell ref="B31:C31"/>
    <mergeCell ref="B20:C20"/>
    <mergeCell ref="B22:C22"/>
    <mergeCell ref="B23:C23"/>
    <mergeCell ref="B24:C24"/>
    <mergeCell ref="B25:C25"/>
    <mergeCell ref="B45:C45"/>
    <mergeCell ref="B46:C46"/>
    <mergeCell ref="B47:C47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58:C58"/>
    <mergeCell ref="B59:C59"/>
    <mergeCell ref="B62:C62"/>
    <mergeCell ref="B27:C27"/>
    <mergeCell ref="I44:J44"/>
    <mergeCell ref="B44:C44"/>
    <mergeCell ref="I61:J61"/>
    <mergeCell ref="I60:J60"/>
    <mergeCell ref="D58:D62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2:C42"/>
    <mergeCell ref="B43:C43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topLeftCell="D4" zoomScale="150" zoomScaleNormal="100" workbookViewId="0">
      <selection activeCell="H14" sqref="H14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7">
      <c r="B5" s="42" t="s">
        <v>32</v>
      </c>
      <c r="C5" s="42"/>
      <c r="D5" s="42"/>
      <c r="E5" s="42"/>
      <c r="F5" s="42"/>
      <c r="G5" s="42"/>
      <c r="H5" s="42"/>
      <c r="I5" s="42"/>
      <c r="J5" s="42"/>
      <c r="K5" s="42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 ht="18.75" customHeight="1">
      <c r="B8" s="7"/>
      <c r="C8" s="8"/>
      <c r="D8" s="9" t="s">
        <v>0</v>
      </c>
      <c r="E8" s="9"/>
      <c r="F8" s="43"/>
      <c r="G8" s="43"/>
      <c r="H8" s="9" t="s">
        <v>2</v>
      </c>
      <c r="I8" s="8"/>
      <c r="J8" s="43"/>
      <c r="K8" s="44"/>
    </row>
    <row r="9" spans="2:16" ht="18.75" customHeight="1">
      <c r="B9" s="7"/>
      <c r="C9" s="8"/>
      <c r="D9" s="9" t="s">
        <v>1</v>
      </c>
      <c r="E9" s="9"/>
      <c r="F9" s="43"/>
      <c r="G9" s="43"/>
      <c r="H9" s="9" t="s">
        <v>4</v>
      </c>
      <c r="I9" s="8"/>
      <c r="J9" s="43"/>
      <c r="K9" s="44"/>
    </row>
    <row r="10" spans="2:16" ht="18.75" customHeight="1">
      <c r="B10" s="7"/>
      <c r="C10" s="8"/>
      <c r="D10" s="9" t="s">
        <v>3</v>
      </c>
      <c r="E10" s="9"/>
      <c r="F10" s="43"/>
      <c r="G10" s="43"/>
      <c r="H10" s="9" t="s">
        <v>29</v>
      </c>
      <c r="I10" s="8"/>
      <c r="J10" s="43"/>
      <c r="K10" s="44"/>
    </row>
    <row r="11" spans="2:16" ht="18.75" customHeight="1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45" t="s">
        <v>5</v>
      </c>
      <c r="C13" s="46"/>
      <c r="D13" s="13" t="s">
        <v>6</v>
      </c>
      <c r="E13" s="45" t="s">
        <v>7</v>
      </c>
      <c r="F13" s="46"/>
      <c r="G13" s="14" t="s">
        <v>8</v>
      </c>
      <c r="H13" s="15" t="s">
        <v>9</v>
      </c>
      <c r="I13" s="45" t="s">
        <v>10</v>
      </c>
      <c r="J13" s="46"/>
      <c r="K13" s="14" t="s">
        <v>11</v>
      </c>
    </row>
    <row r="14" spans="2:16" ht="18" customHeight="1">
      <c r="B14" s="27">
        <v>1</v>
      </c>
      <c r="C14" s="28"/>
      <c r="D14" s="38" t="s">
        <v>33</v>
      </c>
      <c r="E14" s="41" t="s">
        <v>15</v>
      </c>
      <c r="F14" s="41"/>
      <c r="G14" s="16">
        <v>0</v>
      </c>
      <c r="H14" s="16"/>
      <c r="I14" s="36"/>
      <c r="J14" s="37"/>
      <c r="K14" s="17" t="s">
        <v>14</v>
      </c>
    </row>
    <row r="15" spans="2:16" ht="18" customHeight="1">
      <c r="B15" s="27">
        <v>2</v>
      </c>
      <c r="C15" s="28"/>
      <c r="D15" s="39"/>
      <c r="G15" s="16">
        <v>0</v>
      </c>
      <c r="H15" s="16"/>
      <c r="I15" s="36"/>
      <c r="J15" s="37"/>
      <c r="K15" s="17" t="s">
        <v>16</v>
      </c>
    </row>
    <row r="16" spans="2:16" ht="18" customHeight="1">
      <c r="B16" s="27">
        <v>3</v>
      </c>
      <c r="C16" s="28"/>
      <c r="D16" s="39"/>
      <c r="E16" s="27"/>
      <c r="F16" s="28"/>
      <c r="G16" s="16">
        <v>0</v>
      </c>
      <c r="H16" s="16"/>
      <c r="I16" s="36"/>
      <c r="J16" s="37"/>
      <c r="K16" s="17" t="s">
        <v>14</v>
      </c>
      <c r="P16" s="23"/>
    </row>
    <row r="17" spans="2:11" ht="18" customHeight="1">
      <c r="B17" s="27">
        <v>4</v>
      </c>
      <c r="C17" s="28"/>
      <c r="D17" s="39"/>
      <c r="E17" s="27"/>
      <c r="F17" s="28"/>
      <c r="G17" s="16">
        <v>0</v>
      </c>
      <c r="H17" s="16"/>
      <c r="I17" s="36"/>
      <c r="J17" s="37"/>
      <c r="K17" s="17" t="s">
        <v>19</v>
      </c>
    </row>
    <row r="18" spans="2:11" ht="18" customHeight="1">
      <c r="B18" s="27">
        <v>5</v>
      </c>
      <c r="C18" s="28"/>
      <c r="D18" s="40"/>
      <c r="E18" s="27"/>
      <c r="F18" s="28"/>
      <c r="G18" s="16">
        <v>0</v>
      </c>
      <c r="H18" s="16"/>
      <c r="I18" s="36"/>
      <c r="J18" s="37"/>
      <c r="K18" s="22"/>
    </row>
    <row r="19" spans="2:11" ht="18" customHeight="1">
      <c r="B19" s="27">
        <v>6</v>
      </c>
      <c r="C19" s="28"/>
      <c r="D19" s="38" t="s">
        <v>20</v>
      </c>
      <c r="E19" s="41"/>
      <c r="F19" s="41"/>
      <c r="G19" s="16">
        <v>0</v>
      </c>
      <c r="H19" s="16"/>
      <c r="I19" s="36"/>
      <c r="J19" s="37"/>
      <c r="K19" s="17"/>
    </row>
    <row r="20" spans="2:11" ht="18" customHeight="1">
      <c r="B20" s="27">
        <v>7</v>
      </c>
      <c r="C20" s="28"/>
      <c r="D20" s="39"/>
      <c r="E20" s="41"/>
      <c r="F20" s="41"/>
      <c r="G20" s="16">
        <v>0</v>
      </c>
      <c r="H20" s="16"/>
      <c r="I20" s="36"/>
      <c r="J20" s="37"/>
      <c r="K20" s="17"/>
    </row>
    <row r="21" spans="2:11" ht="18" customHeight="1">
      <c r="B21" s="27">
        <v>8</v>
      </c>
      <c r="C21" s="28"/>
      <c r="D21" s="40"/>
      <c r="E21" s="41"/>
      <c r="F21" s="41"/>
      <c r="G21" s="16">
        <v>0</v>
      </c>
      <c r="H21" s="16"/>
      <c r="I21" s="36"/>
      <c r="J21" s="37"/>
      <c r="K21" s="17"/>
    </row>
    <row r="22" spans="2:11" ht="18" customHeight="1">
      <c r="B22" s="45" t="s">
        <v>21</v>
      </c>
      <c r="C22" s="50"/>
      <c r="D22" s="50"/>
      <c r="E22" s="50"/>
      <c r="F22" s="46"/>
      <c r="G22" s="18">
        <f>SUM(G15:G21)</f>
        <v>0</v>
      </c>
      <c r="H22" s="18">
        <f>SUM(H14:H21)</f>
        <v>0</v>
      </c>
      <c r="I22" s="48">
        <f>SUM(I14:J21)</f>
        <v>0</v>
      </c>
      <c r="J22" s="49"/>
      <c r="K22" s="19"/>
    </row>
    <row r="23" spans="2:11" ht="18" customHeight="1">
      <c r="B23" s="8"/>
      <c r="C23" s="8"/>
      <c r="D23" s="8"/>
      <c r="E23" s="8"/>
      <c r="F23" s="8"/>
      <c r="G23" s="8"/>
      <c r="H23" s="8"/>
      <c r="I23" s="8"/>
      <c r="J23" s="20"/>
      <c r="K23" s="8"/>
    </row>
    <row r="24" spans="2:11" ht="18" customHeight="1">
      <c r="B24" s="51" t="s">
        <v>9</v>
      </c>
      <c r="C24" s="51"/>
      <c r="D24" s="51"/>
      <c r="E24" s="51"/>
      <c r="F24" s="51"/>
      <c r="G24" s="51" t="s">
        <v>22</v>
      </c>
      <c r="H24" s="51"/>
      <c r="I24" s="51"/>
      <c r="J24" s="51"/>
      <c r="K24" s="14" t="s">
        <v>23</v>
      </c>
    </row>
    <row r="25" spans="2:11" ht="18" customHeight="1">
      <c r="B25" s="47">
        <f>H22</f>
        <v>0</v>
      </c>
      <c r="C25" s="47"/>
      <c r="D25" s="47"/>
      <c r="E25" s="47"/>
      <c r="F25" s="47"/>
      <c r="G25" s="47">
        <f>I22</f>
        <v>0</v>
      </c>
      <c r="H25" s="47"/>
      <c r="I25" s="47"/>
      <c r="J25" s="47"/>
      <c r="K25" s="21">
        <f>SUM(B25:J25)</f>
        <v>0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24</v>
      </c>
      <c r="C27" s="8"/>
      <c r="D27" s="8"/>
      <c r="E27" s="8"/>
      <c r="F27" s="8" t="s">
        <v>25</v>
      </c>
      <c r="G27" s="8" t="s">
        <v>26</v>
      </c>
      <c r="H27" s="8"/>
      <c r="I27" s="8"/>
      <c r="J27" s="8" t="s">
        <v>27</v>
      </c>
      <c r="K27" s="8"/>
    </row>
  </sheetData>
  <mergeCells count="41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2025-11-13T08:09:18Z</dcterms:modified>
</cp:coreProperties>
</file>