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730" windowHeight="9600"/>
  </bookViews>
  <sheets>
    <sheet name="Hotel" sheetId="7" r:id="rId1"/>
    <sheet name="希尔顿" sheetId="8" state="hidden" r:id="rId2"/>
  </sheets>
  <calcPr calcId="125725" concurrentCalc="0"/>
</workbook>
</file>

<file path=xl/calcChain.xml><?xml version="1.0" encoding="utf-8"?>
<calcChain xmlns="http://schemas.openxmlformats.org/spreadsheetml/2006/main">
  <c r="D18" i="7"/>
  <c r="D17"/>
  <c r="D19"/>
  <c r="G23"/>
  <c r="G15"/>
  <c r="G16"/>
  <c r="G18"/>
  <c r="G22"/>
  <c r="G8"/>
  <c r="G9"/>
  <c r="G10"/>
  <c r="G11"/>
  <c r="G12"/>
  <c r="G13"/>
  <c r="G17"/>
  <c r="G19"/>
  <c r="G20"/>
  <c r="G21"/>
  <c r="G7"/>
  <c r="G24"/>
  <c r="G25"/>
  <c r="G26"/>
  <c r="G41" i="8"/>
  <c r="G14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9"/>
  <c r="G10"/>
  <c r="G11"/>
  <c r="G12"/>
  <c r="G13"/>
  <c r="G15"/>
  <c r="G16"/>
  <c r="G17"/>
  <c r="G19"/>
  <c r="G40"/>
  <c r="G43"/>
  <c r="G44"/>
  <c r="G45"/>
  <c r="G46"/>
  <c r="G47"/>
  <c r="G48"/>
  <c r="G49"/>
</calcChain>
</file>

<file path=xl/sharedStrings.xml><?xml version="1.0" encoding="utf-8"?>
<sst xmlns="http://schemas.openxmlformats.org/spreadsheetml/2006/main" count="125" uniqueCount="113">
  <si>
    <t xml:space="preserve">Event:                 </t>
  </si>
  <si>
    <t xml:space="preserve">Date:                  </t>
  </si>
  <si>
    <t>项目</t>
  </si>
  <si>
    <t>规格</t>
  </si>
  <si>
    <t xml:space="preserve">VENUE:                  </t>
    <phoneticPr fontId="1" type="noConversion"/>
  </si>
  <si>
    <t>数量</t>
  </si>
  <si>
    <t>公付房费</t>
    <phoneticPr fontId="1" type="noConversion"/>
  </si>
  <si>
    <t xml:space="preserve">Project No:               </t>
    <phoneticPr fontId="1" type="noConversion"/>
  </si>
  <si>
    <t xml:space="preserve">Number of person:       </t>
    <phoneticPr fontId="1" type="noConversion"/>
  </si>
  <si>
    <t>单价</t>
  </si>
  <si>
    <t>次数</t>
  </si>
  <si>
    <t>备注</t>
    <phoneticPr fontId="1" type="noConversion"/>
  </si>
  <si>
    <t>会议室门口媒体签到台，允许背板搭建，酒店提供签到桌、桌布座椅、鲜花，酒店大堂不允许有其他竞品的相关签到物品</t>
    <phoneticPr fontId="1" type="noConversion"/>
  </si>
  <si>
    <t>媒体相关</t>
    <phoneticPr fontId="1" type="noConversion"/>
  </si>
  <si>
    <t>其他</t>
    <phoneticPr fontId="1" type="noConversion"/>
  </si>
  <si>
    <t>服务费</t>
  </si>
  <si>
    <t>税金</t>
  </si>
  <si>
    <t>会议室及用餐
1、餐厅门口需放置与活动相关的指示牌，方便客人找寻。
2、酒店需事先准备自助午餐和晚餐券。酒店在媒体用餐后根据收集到的实际餐券与SGM结算费用。</t>
    <phoneticPr fontId="1" type="noConversion"/>
  </si>
  <si>
    <r>
      <t xml:space="preserve">媒体自助餐
</t>
    </r>
    <r>
      <rPr>
        <sz val="9"/>
        <color indexed="10"/>
        <rFont val="微软雅黑"/>
        <family val="2"/>
        <charset val="134"/>
      </rPr>
      <t>需</t>
    </r>
    <r>
      <rPr>
        <sz val="9"/>
        <color indexed="10"/>
        <rFont val="微软雅黑"/>
        <family val="2"/>
        <charset val="134"/>
      </rPr>
      <t>均含软饮畅饮</t>
    </r>
    <phoneticPr fontId="1" type="noConversion"/>
  </si>
  <si>
    <t>存放媒体礼品等物料</t>
    <phoneticPr fontId="1" type="noConversion"/>
  </si>
  <si>
    <t>大巴需求（根据媒体具体航班调整需求）</t>
    <phoneticPr fontId="1" type="noConversion"/>
  </si>
  <si>
    <t>媒体交通费用报销</t>
    <phoneticPr fontId="1" type="noConversion"/>
  </si>
  <si>
    <r>
      <rPr>
        <sz val="9"/>
        <rFont val="微软雅黑"/>
        <family val="2"/>
        <charset val="134"/>
      </rPr>
      <t>总计（Net）</t>
    </r>
  </si>
  <si>
    <r>
      <rPr>
        <b/>
        <sz val="9"/>
        <rFont val="宋体"/>
        <charset val="134"/>
      </rPr>
      <t>总计</t>
    </r>
    <phoneticPr fontId="1" type="noConversion"/>
  </si>
  <si>
    <t>客房要求：
1、电话：开通国内长途、关闭国际长途
2、网络：可宽带上网
3、关闭MINI BAR、洗衣服务、签单权以及房间内可能有的收费项目（如收费电视等）
4、早餐：均含双早
5、环境：干净、舒适、相对安静（尤其针是媒体）。媒体房间尽量保证大床房，房型统一
6、客房数量：确定好数量后允许再上下浮动10％</t>
    <phoneticPr fontId="1" type="noConversion"/>
  </si>
  <si>
    <t>合计</t>
    <phoneticPr fontId="1" type="noConversion"/>
  </si>
  <si>
    <t>储藏室
提供一间较大的空置会议室</t>
    <phoneticPr fontId="1" type="noConversion"/>
  </si>
  <si>
    <t>车内备品</t>
    <phoneticPr fontId="1" type="noConversion"/>
  </si>
  <si>
    <t>摄像费</t>
    <phoneticPr fontId="1" type="noConversion"/>
  </si>
  <si>
    <t>固定费用</t>
    <phoneticPr fontId="1" type="noConversion"/>
  </si>
  <si>
    <t>Final Image</t>
    <phoneticPr fontId="1" type="noConversion"/>
  </si>
  <si>
    <t>8月23日-27日</t>
    <phoneticPr fontId="1" type="noConversion"/>
  </si>
  <si>
    <t>8月23日大床房</t>
    <phoneticPr fontId="1" type="noConversion"/>
  </si>
  <si>
    <t>8月24日大床房</t>
  </si>
  <si>
    <t>8月25日大床房</t>
  </si>
  <si>
    <t>8月26日大床房</t>
  </si>
  <si>
    <t>工作人员标间8月22日-27日</t>
    <phoneticPr fontId="1" type="noConversion"/>
  </si>
  <si>
    <t>8月22日 下午工作人员踩点</t>
  </si>
  <si>
    <t>考斯特（全天）</t>
  </si>
  <si>
    <t>考斯特（仅接机）</t>
  </si>
  <si>
    <t>GL8全天</t>
  </si>
  <si>
    <t>大巴</t>
  </si>
  <si>
    <t>大巴（仅送机）</t>
  </si>
  <si>
    <t>考斯特全天</t>
  </si>
  <si>
    <t>大巴（仅接机）</t>
  </si>
  <si>
    <t>酒店相关：希尔顿</t>
    <phoneticPr fontId="1" type="noConversion"/>
  </si>
  <si>
    <t>300平米的纳斯卡厅  8月22日入场搭建
8月23日-26日四天会议室晚上撤场</t>
    <phoneticPr fontId="1" type="noConversion"/>
  </si>
  <si>
    <t>8月26日第一批试驾媒体送机（酒店-机场）</t>
    <phoneticPr fontId="1" type="noConversion"/>
  </si>
  <si>
    <t>8月26日第二批试驾媒体送机（酒店-机场）</t>
    <phoneticPr fontId="1" type="noConversion"/>
  </si>
  <si>
    <t>8月27日第三批试驾媒体送机（酒店-机场）</t>
    <phoneticPr fontId="1" type="noConversion"/>
  </si>
  <si>
    <t>8月25日第三批试驾媒体接机（机场-酒店）</t>
    <phoneticPr fontId="1" type="noConversion"/>
  </si>
  <si>
    <t>8月24日第二批试驾媒体\雪佛兰实拍媒体接机（机场--酒店）</t>
    <phoneticPr fontId="1" type="noConversion"/>
  </si>
  <si>
    <t>8月24日媒体（酒店-展馆-酒店）</t>
    <phoneticPr fontId="1" type="noConversion"/>
  </si>
  <si>
    <t>8月25日媒体（酒店-展馆-酒店）</t>
    <phoneticPr fontId="1" type="noConversion"/>
  </si>
  <si>
    <t>80人，45座旅游大巴</t>
    <phoneticPr fontId="1" type="noConversion"/>
  </si>
  <si>
    <t>8月25日雪佛兰实拍媒体送机（机场-酒店-酒店）</t>
    <phoneticPr fontId="1" type="noConversion"/>
  </si>
  <si>
    <t>考斯特（仅送机）</t>
    <phoneticPr fontId="1" type="noConversion"/>
  </si>
  <si>
    <t>实报实销</t>
    <phoneticPr fontId="1" type="noConversion"/>
  </si>
  <si>
    <t>工作人员标间8月23日-25日</t>
    <phoneticPr fontId="1" type="noConversion"/>
  </si>
  <si>
    <t>第一、三批试驾媒体午餐及过路过桥费用报销（以实际支出报销）（以车为单位）</t>
    <phoneticPr fontId="1" type="noConversion"/>
  </si>
  <si>
    <t>房内welcome package</t>
    <phoneticPr fontId="1" type="noConversion"/>
  </si>
  <si>
    <t>第二批试驾媒体过路过桥费用报销（以实际支出报销）（以车为单位）</t>
    <phoneticPr fontId="1" type="noConversion"/>
  </si>
  <si>
    <t>SGM2017成都车展&amp;凯迪拉克XT5试驾</t>
    <phoneticPr fontId="1" type="noConversion"/>
  </si>
  <si>
    <t>酒店自助餐
8月23日  25人25餐
8月24日  78人78餐
8月25日  75人75餐
8月26日  24人24餐</t>
    <phoneticPr fontId="1" type="noConversion"/>
  </si>
  <si>
    <t>8月23日第一批试驾媒体接机（机场-酒店）</t>
    <phoneticPr fontId="1" type="noConversion"/>
  </si>
  <si>
    <t xml:space="preserve">项目 Item </t>
    <phoneticPr fontId="1" type="noConversion"/>
  </si>
  <si>
    <t>明细 Description</t>
    <phoneticPr fontId="1" type="noConversion"/>
  </si>
  <si>
    <t>次数 Time</t>
    <phoneticPr fontId="1" type="noConversion"/>
  </si>
  <si>
    <t>数量 Qty.</t>
    <phoneticPr fontId="1" type="noConversion"/>
  </si>
  <si>
    <t>备注 Remark</t>
    <phoneticPr fontId="1" type="noConversion"/>
  </si>
  <si>
    <t>媒体交通费用报销 Transportation Reimbursement</t>
    <phoneticPr fontId="1" type="noConversion"/>
  </si>
  <si>
    <t>Hotel</t>
    <phoneticPr fontId="1" type="noConversion"/>
  </si>
  <si>
    <t>自付房费</t>
  </si>
  <si>
    <t>自付</t>
  </si>
  <si>
    <t>工作人员交通费 Staff Traffic Cost</t>
  </si>
  <si>
    <t>活动期间工作人员交通
Traffic</t>
  </si>
  <si>
    <t>西安站：8月16日-8月17日工作人员标间（含摄影摄像）
Standard Double room</t>
  </si>
  <si>
    <t>杭州站：7月5日-7月6日工作人员标间（含摄影摄像）
Standard Double room</t>
  </si>
  <si>
    <t>武汉站：6月28日-6月29日工作人员标间（含摄影摄像）
Standard Double room</t>
  </si>
  <si>
    <t>青岛站：9月21日-9月22日工作人员标间（含摄影摄像）
Standard Double room</t>
  </si>
  <si>
    <t>媒体用餐</t>
  </si>
  <si>
    <t>媒体午餐</t>
  </si>
  <si>
    <t>媒体晚餐</t>
  </si>
  <si>
    <r>
      <rPr>
        <sz val="9"/>
        <color indexed="8"/>
        <rFont val="微软雅黑"/>
        <family val="2"/>
        <charset val="134"/>
      </rPr>
      <t>杂费</t>
    </r>
    <r>
      <rPr>
        <sz val="9"/>
        <color indexed="8"/>
        <rFont val="Arial"/>
        <family val="2"/>
      </rPr>
      <t xml:space="preserve">
Others</t>
    </r>
  </si>
  <si>
    <r>
      <rPr>
        <sz val="9"/>
        <color indexed="8"/>
        <rFont val="微软雅黑"/>
        <family val="2"/>
        <charset val="134"/>
      </rPr>
      <t>物料快递费、打印等杂费</t>
    </r>
    <r>
      <rPr>
        <sz val="9"/>
        <color indexed="8"/>
        <rFont val="Arial"/>
        <family val="2"/>
      </rPr>
      <t xml:space="preserve">
delivery fee, print,etc</t>
    </r>
  </si>
  <si>
    <t>摄影师费用 Photographer</t>
  </si>
  <si>
    <t>广州站：9月13日-9月14日工作人员标间
Standard Double room</t>
  </si>
  <si>
    <t>鄂尔多斯站：7月19日-7月20日工作人员标间
Standard Double room</t>
  </si>
  <si>
    <t>活动期间工作人员用餐（每站运中工作人员3人，摄影1人）
Meals</t>
  </si>
  <si>
    <t>活动现场记录</t>
  </si>
  <si>
    <t>南京/武汉/杭州/鄂尔多斯/西安/广州/青岛大床房
one-bed room</t>
    <phoneticPr fontId="1" type="noConversion"/>
  </si>
  <si>
    <t>实报实销，每人上限500</t>
    <phoneticPr fontId="1" type="noConversion"/>
  </si>
  <si>
    <t>获胜媒体纪念品 Souvenir for Winners</t>
    <phoneticPr fontId="1" type="noConversion"/>
  </si>
  <si>
    <t>南京站：6月7日-6月9日工作人员标间（含摄影摄像）
Standard Double room</t>
    <phoneticPr fontId="1" type="noConversion"/>
  </si>
  <si>
    <t>活动场地附近桌餐</t>
    <phoneticPr fontId="1" type="noConversion"/>
  </si>
  <si>
    <t>因活动场地还未最终确认，酒店选择参考SGM在当地的协议酒店</t>
    <phoneticPr fontId="1" type="noConversion"/>
  </si>
  <si>
    <t>每次两批媒体，每批前3名获得</t>
    <phoneticPr fontId="1" type="noConversion"/>
  </si>
  <si>
    <t>工作人员餐费 Staff meals</t>
    <phoneticPr fontId="1" type="noConversion"/>
  </si>
  <si>
    <t>40000元，固定费用</t>
    <phoneticPr fontId="1" type="noConversion"/>
  </si>
  <si>
    <t>15000元，固定费用</t>
    <phoneticPr fontId="1" type="noConversion"/>
  </si>
  <si>
    <t>长短视频拍摄、视频拍摄、GIF制作</t>
    <phoneticPr fontId="1" type="noConversion"/>
  </si>
  <si>
    <t>单价</t>
    <phoneticPr fontId="1" type="noConversion"/>
  </si>
  <si>
    <t>小计</t>
    <phoneticPr fontId="1" type="noConversion"/>
  </si>
  <si>
    <t>总计（Net）</t>
  </si>
  <si>
    <t>服务费10%</t>
    <phoneticPr fontId="34" type="noConversion"/>
  </si>
  <si>
    <t>总计（不含增值税6%）</t>
    <phoneticPr fontId="34" type="noConversion"/>
  </si>
  <si>
    <t>康辉集团北京国际会议展览有限公司</t>
    <phoneticPr fontId="1" type="noConversion"/>
  </si>
  <si>
    <t>雪佛兰直通NASCAR城市赛 SOW-旅行社部分</t>
    <phoneticPr fontId="1" type="noConversion"/>
  </si>
  <si>
    <t>雪佛兰直通NASCAR城市赛</t>
    <phoneticPr fontId="1" type="noConversion"/>
  </si>
  <si>
    <t>马晓嵘，李昂火车票279元
李昂火车票139.5元</t>
    <phoneticPr fontId="1" type="noConversion"/>
  </si>
  <si>
    <t>6月21日报销5658.55元
7月18日报销3315.64</t>
    <phoneticPr fontId="1" type="noConversion"/>
  </si>
  <si>
    <t>南京10144元
杭州14040.5元</t>
    <phoneticPr fontId="1" type="noConversion"/>
  </si>
  <si>
    <r>
      <t xml:space="preserve">11550蓝牙耳机（11个）
799*5=3995元相机
880拼装车模
799*4=3196元相机
10500蓝牙耳机（10个）
</t>
    </r>
    <r>
      <rPr>
        <sz val="9"/>
        <color indexed="10"/>
        <rFont val="微软雅黑"/>
        <family val="2"/>
        <charset val="134"/>
      </rPr>
      <t xml:space="preserve">799*9=7191元相机
</t>
    </r>
    <r>
      <rPr>
        <sz val="9"/>
        <color indexed="10"/>
        <rFont val="微软雅黑"/>
        <family val="2"/>
        <charset val="134"/>
      </rPr>
      <t>799*3=2397元相机
4320元蓝牙耳机（4个）</t>
    </r>
    <phoneticPr fontId="1" type="noConversion"/>
  </si>
</sst>
</file>

<file path=xl/styles.xml><?xml version="1.0" encoding="utf-8"?>
<styleSheet xmlns="http://schemas.openxmlformats.org/spreadsheetml/2006/main">
  <numFmts count="4">
    <numFmt numFmtId="44" formatCode="_ &quot;¥&quot;* #,##0.00_ ;_ &quot;¥&quot;* \-#,##0.00_ ;_ &quot;¥&quot;* &quot;-&quot;??_ ;_ @_ "/>
    <numFmt numFmtId="190" formatCode="#,##0_ "/>
    <numFmt numFmtId="191" formatCode="0_ "/>
    <numFmt numFmtId="208" formatCode="#,##0_);[Red]\(#,##0\)"/>
  </numFmts>
  <fonts count="40">
    <font>
      <sz val="12"/>
      <name val="宋体"/>
      <charset val="134"/>
    </font>
    <font>
      <sz val="9"/>
      <name val="宋体"/>
      <charset val="134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2"/>
      <name val="宋体"/>
      <charset val="134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b/>
      <sz val="11"/>
      <name val="微软雅黑"/>
      <family val="2"/>
      <charset val="134"/>
    </font>
    <font>
      <sz val="9"/>
      <name val="Arial"/>
      <family val="2"/>
    </font>
    <font>
      <sz val="9"/>
      <color indexed="8"/>
      <name val="微软雅黑"/>
      <family val="2"/>
      <charset val="134"/>
    </font>
    <font>
      <b/>
      <sz val="9"/>
      <name val="Arial"/>
      <family val="2"/>
    </font>
    <font>
      <b/>
      <sz val="9"/>
      <name val="宋体"/>
      <charset val="134"/>
    </font>
    <font>
      <sz val="9"/>
      <color indexed="10"/>
      <name val="微软雅黑"/>
      <family val="2"/>
      <charset val="134"/>
    </font>
    <font>
      <sz val="10"/>
      <name val="Verdana"/>
      <family val="2"/>
    </font>
    <font>
      <b/>
      <sz val="12"/>
      <name val="微软雅黑"/>
      <family val="2"/>
      <charset val="134"/>
    </font>
    <font>
      <sz val="9"/>
      <color indexed="8"/>
      <name val="Arial"/>
      <family val="2"/>
    </font>
    <font>
      <sz val="9"/>
      <color indexed="8"/>
      <name val="微软雅黑"/>
      <family val="2"/>
      <charset val="134"/>
    </font>
    <font>
      <sz val="9"/>
      <name val="宋体"/>
      <charset val="134"/>
    </font>
    <font>
      <sz val="9"/>
      <color indexed="10"/>
      <name val="微软雅黑"/>
      <family val="2"/>
      <charset val="134"/>
    </font>
    <font>
      <sz val="9"/>
      <color theme="1"/>
      <name val="Arial"/>
      <family val="2"/>
    </font>
    <font>
      <sz val="9"/>
      <color theme="1"/>
      <name val="微软雅黑"/>
      <family val="2"/>
      <charset val="134"/>
    </font>
    <font>
      <sz val="11"/>
      <color theme="0"/>
      <name val="DengXian"/>
      <family val="2"/>
      <charset val="134"/>
      <scheme val="minor"/>
    </font>
    <font>
      <sz val="11"/>
      <color theme="1"/>
      <name val="DengXian"/>
      <family val="2"/>
      <charset val="134"/>
      <scheme val="minor"/>
    </font>
  </fonts>
  <fills count="5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81">
    <xf numFmtId="0" fontId="0" fillId="0" borderId="0">
      <alignment vertical="center"/>
    </xf>
    <xf numFmtId="0" fontId="2" fillId="0" borderId="0" applyNumberFormat="0" applyBorder="0" applyAlignment="0" applyProtection="0">
      <alignment vertical="center"/>
    </xf>
    <xf numFmtId="0" fontId="25" fillId="0" borderId="0"/>
    <xf numFmtId="0" fontId="21" fillId="0" borderId="0"/>
    <xf numFmtId="0" fontId="3" fillId="0" borderId="0" applyNumberFormat="0" applyBorder="0" applyAlignment="0" applyProtection="0">
      <alignment vertical="center"/>
    </xf>
    <xf numFmtId="0" fontId="4" fillId="2" borderId="0" applyNumberFormat="0" applyBorder="0" applyProtection="0">
      <alignment vertical="center"/>
    </xf>
    <xf numFmtId="0" fontId="4" fillId="3" borderId="0" applyNumberFormat="0" applyBorder="0" applyProtection="0">
      <alignment vertical="center"/>
    </xf>
    <xf numFmtId="0" fontId="4" fillId="4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4" fillId="6" borderId="0" applyNumberFormat="0" applyBorder="0" applyProtection="0">
      <alignment vertical="center"/>
    </xf>
    <xf numFmtId="0" fontId="4" fillId="7" borderId="0" applyNumberFormat="0" applyBorder="0" applyProtection="0">
      <alignment vertical="center"/>
    </xf>
    <xf numFmtId="0" fontId="4" fillId="8" borderId="0" applyNumberFormat="0" applyBorder="0" applyProtection="0">
      <alignment vertical="center"/>
    </xf>
    <xf numFmtId="0" fontId="4" fillId="9" borderId="0" applyNumberFormat="0" applyBorder="0" applyProtection="0">
      <alignment vertical="center"/>
    </xf>
    <xf numFmtId="0" fontId="4" fillId="10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4" fillId="8" borderId="0" applyNumberFormat="0" applyBorder="0" applyProtection="0">
      <alignment vertical="center"/>
    </xf>
    <xf numFmtId="0" fontId="4" fillId="11" borderId="0" applyNumberFormat="0" applyBorder="0" applyProtection="0">
      <alignment vertical="center"/>
    </xf>
    <xf numFmtId="0" fontId="5" fillId="12" borderId="0" applyNumberFormat="0" applyBorder="0" applyProtection="0">
      <alignment vertical="center"/>
    </xf>
    <xf numFmtId="0" fontId="5" fillId="9" borderId="0" applyNumberFormat="0" applyBorder="0" applyProtection="0">
      <alignment vertical="center"/>
    </xf>
    <xf numFmtId="0" fontId="5" fillId="10" borderId="0" applyNumberFormat="0" applyBorder="0" applyProtection="0">
      <alignment vertical="center"/>
    </xf>
    <xf numFmtId="0" fontId="5" fillId="13" borderId="0" applyNumberFormat="0" applyBorder="0" applyProtection="0">
      <alignment vertical="center"/>
    </xf>
    <xf numFmtId="0" fontId="5" fillId="14" borderId="0" applyNumberFormat="0" applyBorder="0" applyProtection="0">
      <alignment vertical="center"/>
    </xf>
    <xf numFmtId="0" fontId="5" fillId="15" borderId="0" applyNumberFormat="0" applyBorder="0" applyProtection="0">
      <alignment vertical="center"/>
    </xf>
    <xf numFmtId="0" fontId="5" fillId="16" borderId="0" applyNumberFormat="0" applyBorder="0" applyProtection="0">
      <alignment vertical="center"/>
    </xf>
    <xf numFmtId="0" fontId="5" fillId="17" borderId="0" applyNumberFormat="0" applyBorder="0" applyProtection="0">
      <alignment vertical="center"/>
    </xf>
    <xf numFmtId="0" fontId="5" fillId="18" borderId="0" applyNumberFormat="0" applyBorder="0" applyProtection="0">
      <alignment vertical="center"/>
    </xf>
    <xf numFmtId="0" fontId="5" fillId="13" borderId="0" applyNumberFormat="0" applyBorder="0" applyProtection="0">
      <alignment vertical="center"/>
    </xf>
    <xf numFmtId="0" fontId="5" fillId="14" borderId="0" applyNumberFormat="0" applyBorder="0" applyProtection="0">
      <alignment vertical="center"/>
    </xf>
    <xf numFmtId="0" fontId="5" fillId="19" borderId="0" applyNumberFormat="0" applyBorder="0" applyProtection="0">
      <alignment vertical="center"/>
    </xf>
    <xf numFmtId="0" fontId="6" fillId="3" borderId="0" applyNumberFormat="0" applyBorder="0" applyProtection="0">
      <alignment vertical="center"/>
    </xf>
    <xf numFmtId="0" fontId="7" fillId="20" borderId="1" applyNumberFormat="0" applyProtection="0">
      <alignment vertical="center"/>
    </xf>
    <xf numFmtId="0" fontId="8" fillId="21" borderId="2" applyNumberFormat="0" applyProtection="0">
      <alignment vertical="center"/>
    </xf>
    <xf numFmtId="44" fontId="21" fillId="0" borderId="0" applyFont="0" applyFill="0" applyBorder="0" applyAlignment="0" applyProtection="0"/>
    <xf numFmtId="0" fontId="9" fillId="0" borderId="0" applyNumberFormat="0" applyBorder="0" applyProtection="0">
      <alignment vertical="center"/>
    </xf>
    <xf numFmtId="0" fontId="10" fillId="4" borderId="0" applyNumberFormat="0" applyBorder="0" applyProtection="0">
      <alignment vertical="center"/>
    </xf>
    <xf numFmtId="0" fontId="11" fillId="0" borderId="3" applyNumberFormat="0" applyProtection="0">
      <alignment vertical="center"/>
    </xf>
    <xf numFmtId="0" fontId="12" fillId="0" borderId="4" applyNumberFormat="0" applyProtection="0">
      <alignment vertical="center"/>
    </xf>
    <xf numFmtId="0" fontId="13" fillId="0" borderId="5" applyNumberFormat="0" applyProtection="0">
      <alignment vertical="center"/>
    </xf>
    <xf numFmtId="0" fontId="13" fillId="0" borderId="0" applyNumberFormat="0" applyBorder="0" applyProtection="0">
      <alignment vertical="center"/>
    </xf>
    <xf numFmtId="0" fontId="14" fillId="7" borderId="1" applyNumberFormat="0" applyProtection="0">
      <alignment vertical="center"/>
    </xf>
    <xf numFmtId="0" fontId="15" fillId="0" borderId="6" applyNumberFormat="0" applyProtection="0">
      <alignment vertical="center"/>
    </xf>
    <xf numFmtId="0" fontId="16" fillId="22" borderId="0" applyNumberFormat="0" applyBorder="0" applyProtection="0">
      <alignment vertical="center"/>
    </xf>
    <xf numFmtId="0" fontId="30" fillId="0" borderId="0"/>
    <xf numFmtId="0" fontId="21" fillId="23" borderId="7" applyNumberFormat="0" applyProtection="0">
      <alignment vertical="center"/>
    </xf>
    <xf numFmtId="0" fontId="17" fillId="20" borderId="8" applyNumberFormat="0" applyProtection="0">
      <alignment vertical="center"/>
    </xf>
    <xf numFmtId="0" fontId="2" fillId="0" borderId="0"/>
    <xf numFmtId="0" fontId="18" fillId="0" borderId="0" applyNumberFormat="0" applyBorder="0" applyProtection="0">
      <alignment vertical="center"/>
    </xf>
    <xf numFmtId="0" fontId="19" fillId="0" borderId="9" applyNumberFormat="0" applyProtection="0">
      <alignment vertical="center"/>
    </xf>
    <xf numFmtId="0" fontId="20" fillId="0" borderId="0" applyNumberFormat="0" applyBorder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1" fillId="0" borderId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3" fillId="0" borderId="0" applyNumberFormat="0" applyBorder="0" applyAlignment="0" applyProtection="0">
      <alignment vertical="center"/>
    </xf>
    <xf numFmtId="0" fontId="3" fillId="0" borderId="0"/>
    <xf numFmtId="0" fontId="2" fillId="0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190" fontId="22" fillId="0" borderId="10" xfId="0" applyNumberFormat="1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/>
    </xf>
    <xf numFmtId="0" fontId="22" fillId="26" borderId="0" xfId="0" applyFont="1" applyFill="1" applyAlignment="1">
      <alignment horizontal="center" vertical="center"/>
    </xf>
    <xf numFmtId="190" fontId="22" fillId="26" borderId="0" xfId="0" applyNumberFormat="1" applyFont="1" applyFill="1" applyAlignment="1">
      <alignment horizontal="center" vertical="center"/>
    </xf>
    <xf numFmtId="0" fontId="22" fillId="26" borderId="0" xfId="0" applyFont="1" applyFill="1" applyAlignment="1">
      <alignment vertical="center" wrapText="1"/>
    </xf>
    <xf numFmtId="0" fontId="22" fillId="26" borderId="0" xfId="0" applyFont="1" applyFill="1">
      <alignment vertical="center"/>
    </xf>
    <xf numFmtId="0" fontId="22" fillId="26" borderId="0" xfId="0" applyFont="1" applyFill="1" applyAlignment="1">
      <alignment horizontal="left" vertical="center"/>
    </xf>
    <xf numFmtId="14" fontId="22" fillId="26" borderId="0" xfId="0" applyNumberFormat="1" applyFont="1" applyFill="1" applyAlignment="1">
      <alignment horizontal="left" vertical="center"/>
    </xf>
    <xf numFmtId="0" fontId="23" fillId="26" borderId="10" xfId="0" applyFont="1" applyFill="1" applyBorder="1" applyAlignment="1">
      <alignment horizontal="center" vertical="center" wrapText="1"/>
    </xf>
    <xf numFmtId="190" fontId="23" fillId="26" borderId="10" xfId="0" applyNumberFormat="1" applyFont="1" applyFill="1" applyBorder="1" applyAlignment="1">
      <alignment horizontal="center" vertical="center"/>
    </xf>
    <xf numFmtId="0" fontId="22" fillId="26" borderId="10" xfId="0" applyFont="1" applyFill="1" applyBorder="1" applyAlignment="1">
      <alignment horizontal="center" vertical="center" wrapText="1"/>
    </xf>
    <xf numFmtId="0" fontId="22" fillId="21" borderId="10" xfId="0" applyFont="1" applyFill="1" applyBorder="1" applyAlignment="1">
      <alignment horizontal="center" vertical="center" wrapText="1"/>
    </xf>
    <xf numFmtId="190" fontId="29" fillId="0" borderId="10" xfId="0" applyNumberFormat="1" applyFont="1" applyFill="1" applyBorder="1" applyAlignment="1">
      <alignment horizontal="center" vertical="center"/>
    </xf>
    <xf numFmtId="0" fontId="22" fillId="21" borderId="10" xfId="0" applyFont="1" applyFill="1" applyBorder="1" applyAlignment="1">
      <alignment horizontal="left" vertical="center" wrapText="1"/>
    </xf>
    <xf numFmtId="0" fontId="22" fillId="0" borderId="10" xfId="0" applyFont="1" applyFill="1" applyBorder="1" applyAlignment="1">
      <alignment horizontal="left" vertical="center" wrapText="1" readingOrder="1"/>
    </xf>
    <xf numFmtId="0" fontId="25" fillId="26" borderId="0" xfId="0" applyNumberFormat="1" applyFont="1" applyFill="1" applyBorder="1" applyAlignment="1">
      <alignment vertical="center"/>
    </xf>
    <xf numFmtId="0" fontId="22" fillId="26" borderId="0" xfId="0" applyFont="1" applyFill="1" applyAlignment="1">
      <alignment vertical="center"/>
    </xf>
    <xf numFmtId="0" fontId="24" fillId="20" borderId="10" xfId="0" applyFont="1" applyFill="1" applyBorder="1" applyAlignment="1">
      <alignment horizontal="left" vertical="center" wrapText="1"/>
    </xf>
    <xf numFmtId="0" fontId="26" fillId="7" borderId="10" xfId="0" applyNumberFormat="1" applyFont="1" applyFill="1" applyBorder="1" applyAlignment="1">
      <alignment horizontal="center" vertical="center"/>
    </xf>
    <xf numFmtId="190" fontId="26" fillId="7" borderId="10" xfId="0" applyNumberFormat="1" applyFont="1" applyFill="1" applyBorder="1" applyAlignment="1">
      <alignment horizontal="center" vertical="center"/>
    </xf>
    <xf numFmtId="190" fontId="27" fillId="17" borderId="10" xfId="0" applyNumberFormat="1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left" vertical="center" wrapText="1"/>
    </xf>
    <xf numFmtId="14" fontId="22" fillId="0" borderId="10" xfId="0" applyNumberFormat="1" applyFont="1" applyFill="1" applyBorder="1" applyAlignment="1">
      <alignment horizontal="left" vertical="center" wrapText="1"/>
    </xf>
    <xf numFmtId="0" fontId="22" fillId="0" borderId="10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left" vertical="center"/>
    </xf>
    <xf numFmtId="190" fontId="22" fillId="0" borderId="11" xfId="0" applyNumberFormat="1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center" vertical="center" wrapText="1"/>
    </xf>
    <xf numFmtId="0" fontId="22" fillId="0" borderId="0" xfId="0" applyFont="1" applyFill="1">
      <alignment vertical="center"/>
    </xf>
    <xf numFmtId="0" fontId="22" fillId="51" borderId="10" xfId="0" applyFont="1" applyFill="1" applyBorder="1" applyAlignment="1">
      <alignment horizontal="center" vertical="center" wrapText="1"/>
    </xf>
    <xf numFmtId="0" fontId="36" fillId="52" borderId="10" xfId="0" applyFont="1" applyFill="1" applyBorder="1" applyAlignment="1">
      <alignment horizontal="left" vertical="center" wrapText="1"/>
    </xf>
    <xf numFmtId="190" fontId="36" fillId="52" borderId="10" xfId="0" applyNumberFormat="1" applyFont="1" applyFill="1" applyBorder="1" applyAlignment="1">
      <alignment horizontal="center" vertical="center"/>
    </xf>
    <xf numFmtId="0" fontId="37" fillId="0" borderId="10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vertical="center" wrapText="1"/>
    </xf>
    <xf numFmtId="0" fontId="22" fillId="0" borderId="10" xfId="0" applyFont="1" applyFill="1" applyBorder="1" applyAlignment="1">
      <alignment vertical="center" wrapText="1"/>
    </xf>
    <xf numFmtId="0" fontId="24" fillId="51" borderId="10" xfId="0" applyFont="1" applyFill="1" applyBorder="1" applyAlignment="1">
      <alignment horizontal="left" vertical="center" wrapText="1"/>
    </xf>
    <xf numFmtId="0" fontId="22" fillId="0" borderId="10" xfId="0" applyNumberFormat="1" applyFont="1" applyFill="1" applyBorder="1" applyAlignment="1">
      <alignment horizontal="center" vertical="center" wrapText="1"/>
    </xf>
    <xf numFmtId="0" fontId="36" fillId="52" borderId="10" xfId="0" applyNumberFormat="1" applyFont="1" applyFill="1" applyBorder="1" applyAlignment="1">
      <alignment horizontal="center" vertical="center" wrapText="1"/>
    </xf>
    <xf numFmtId="0" fontId="22" fillId="7" borderId="13" xfId="51" applyFont="1" applyFill="1" applyBorder="1" applyAlignment="1">
      <alignment vertical="center"/>
    </xf>
    <xf numFmtId="0" fontId="22" fillId="7" borderId="14" xfId="51" applyFont="1" applyFill="1" applyBorder="1" applyAlignment="1">
      <alignment vertical="center"/>
    </xf>
    <xf numFmtId="191" fontId="22" fillId="7" borderId="10" xfId="51" applyNumberFormat="1" applyFont="1" applyFill="1" applyBorder="1" applyAlignment="1">
      <alignment horizontal="center" vertical="center"/>
    </xf>
    <xf numFmtId="208" fontId="22" fillId="7" borderId="10" xfId="51" applyNumberFormat="1" applyFont="1" applyFill="1" applyBorder="1" applyAlignment="1">
      <alignment horizontal="center" vertical="center"/>
    </xf>
    <xf numFmtId="0" fontId="22" fillId="26" borderId="0" xfId="51" applyFont="1" applyFill="1" applyAlignment="1">
      <alignment vertical="center"/>
    </xf>
    <xf numFmtId="0" fontId="22" fillId="26" borderId="10" xfId="51" applyFont="1" applyFill="1" applyBorder="1" applyAlignment="1">
      <alignment vertical="center" wrapText="1"/>
    </xf>
    <xf numFmtId="0" fontId="22" fillId="26" borderId="0" xfId="51" applyFont="1" applyFill="1" applyAlignment="1">
      <alignment horizontal="left" vertical="center"/>
    </xf>
    <xf numFmtId="0" fontId="23" fillId="17" borderId="13" xfId="51" applyFont="1" applyFill="1" applyBorder="1" applyAlignment="1">
      <alignment vertical="center"/>
    </xf>
    <xf numFmtId="0" fontId="23" fillId="17" borderId="14" xfId="51" applyFont="1" applyFill="1" applyBorder="1" applyAlignment="1">
      <alignment vertical="center"/>
    </xf>
    <xf numFmtId="191" fontId="23" fillId="17" borderId="10" xfId="51" applyNumberFormat="1" applyFont="1" applyFill="1" applyBorder="1" applyAlignment="1">
      <alignment horizontal="center" vertical="center"/>
    </xf>
    <xf numFmtId="208" fontId="23" fillId="17" borderId="10" xfId="51" applyNumberFormat="1" applyFont="1" applyFill="1" applyBorder="1" applyAlignment="1">
      <alignment horizontal="center" vertical="center"/>
    </xf>
    <xf numFmtId="0" fontId="22" fillId="26" borderId="0" xfId="51" applyFont="1" applyFill="1">
      <alignment vertical="center"/>
    </xf>
    <xf numFmtId="0" fontId="22" fillId="26" borderId="0" xfId="51" applyFont="1" applyFill="1" applyAlignment="1">
      <alignment horizontal="center" vertical="center"/>
    </xf>
    <xf numFmtId="208" fontId="22" fillId="26" borderId="0" xfId="51" applyNumberFormat="1" applyFont="1" applyFill="1" applyAlignment="1">
      <alignment horizontal="center" vertical="center"/>
    </xf>
    <xf numFmtId="0" fontId="22" fillId="26" borderId="0" xfId="51" applyFont="1" applyFill="1" applyAlignment="1">
      <alignment vertical="center" wrapText="1"/>
    </xf>
    <xf numFmtId="0" fontId="24" fillId="51" borderId="10" xfId="0" applyFont="1" applyFill="1" applyBorder="1" applyAlignment="1">
      <alignment horizontal="left" vertical="center" wrapText="1"/>
    </xf>
    <xf numFmtId="14" fontId="22" fillId="53" borderId="10" xfId="0" applyNumberFormat="1" applyFont="1" applyFill="1" applyBorder="1" applyAlignment="1">
      <alignment horizontal="left" vertical="center" wrapText="1"/>
    </xf>
    <xf numFmtId="0" fontId="22" fillId="53" borderId="10" xfId="0" applyNumberFormat="1" applyFont="1" applyFill="1" applyBorder="1" applyAlignment="1">
      <alignment horizontal="center" vertical="center" wrapText="1"/>
    </xf>
    <xf numFmtId="190" fontId="22" fillId="53" borderId="10" xfId="0" applyNumberFormat="1" applyFont="1" applyFill="1" applyBorder="1" applyAlignment="1">
      <alignment horizontal="center" vertical="center"/>
    </xf>
    <xf numFmtId="0" fontId="36" fillId="52" borderId="10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left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22" fillId="0" borderId="18" xfId="0" applyFont="1" applyFill="1" applyBorder="1" applyAlignment="1">
      <alignment horizontal="center" vertical="center" wrapText="1"/>
    </xf>
    <xf numFmtId="0" fontId="22" fillId="0" borderId="19" xfId="0" applyFont="1" applyFill="1" applyBorder="1" applyAlignment="1">
      <alignment horizontal="center" vertical="center" wrapText="1"/>
    </xf>
    <xf numFmtId="190" fontId="22" fillId="26" borderId="0" xfId="0" applyNumberFormat="1" applyFont="1" applyFill="1" applyAlignment="1">
      <alignment horizontal="center" vertical="center"/>
    </xf>
    <xf numFmtId="14" fontId="22" fillId="26" borderId="0" xfId="0" applyNumberFormat="1" applyFont="1" applyFill="1" applyAlignment="1">
      <alignment horizontal="center" vertical="center"/>
    </xf>
    <xf numFmtId="0" fontId="31" fillId="26" borderId="10" xfId="0" applyFont="1" applyFill="1" applyBorder="1" applyAlignment="1">
      <alignment horizontal="center" vertical="center" wrapText="1"/>
    </xf>
    <xf numFmtId="0" fontId="23" fillId="26" borderId="10" xfId="0" applyFont="1" applyFill="1" applyBorder="1" applyAlignment="1">
      <alignment horizontal="center" vertical="center" wrapText="1"/>
    </xf>
    <xf numFmtId="0" fontId="24" fillId="51" borderId="10" xfId="0" applyFont="1" applyFill="1" applyBorder="1" applyAlignment="1">
      <alignment horizontal="left" vertical="center" wrapText="1"/>
    </xf>
    <xf numFmtId="0" fontId="22" fillId="0" borderId="14" xfId="0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wrapText="1"/>
    </xf>
    <xf numFmtId="0" fontId="22" fillId="52" borderId="0" xfId="0" applyFont="1" applyFill="1" applyAlignment="1">
      <alignment horizontal="center" vertical="center"/>
    </xf>
    <xf numFmtId="0" fontId="22" fillId="26" borderId="0" xfId="0" applyFont="1" applyFill="1" applyAlignment="1">
      <alignment horizontal="left" vertical="center" wrapText="1"/>
    </xf>
    <xf numFmtId="0" fontId="24" fillId="20" borderId="10" xfId="0" applyFont="1" applyFill="1" applyBorder="1" applyAlignment="1">
      <alignment horizontal="left" vertical="center" wrapText="1"/>
    </xf>
    <xf numFmtId="0" fontId="22" fillId="0" borderId="21" xfId="0" applyFont="1" applyFill="1" applyBorder="1" applyAlignment="1">
      <alignment horizontal="center" vertical="center" wrapText="1"/>
    </xf>
    <xf numFmtId="0" fontId="22" fillId="0" borderId="22" xfId="0" applyFont="1" applyFill="1" applyBorder="1" applyAlignment="1">
      <alignment horizontal="center" vertical="center" wrapText="1"/>
    </xf>
    <xf numFmtId="14" fontId="22" fillId="0" borderId="10" xfId="0" applyNumberFormat="1" applyFont="1" applyFill="1" applyBorder="1" applyAlignment="1">
      <alignment horizontal="center" vertical="center" wrapText="1"/>
    </xf>
    <xf numFmtId="0" fontId="26" fillId="54" borderId="10" xfId="0" applyNumberFormat="1" applyFont="1" applyFill="1" applyBorder="1" applyAlignment="1">
      <alignment horizontal="center" vertical="center"/>
    </xf>
    <xf numFmtId="0" fontId="27" fillId="17" borderId="10" xfId="0" applyNumberFormat="1" applyFont="1" applyFill="1" applyBorder="1" applyAlignment="1">
      <alignment horizontal="center" vertical="center"/>
    </xf>
  </cellXfs>
  <cellStyles count="81">
    <cellStyle name="_ET_STYLE_NoName_00_" xfId="1"/>
    <cellStyle name="0,0_x000a__x000a_NA_x000a__x000a_" xfId="2"/>
    <cellStyle name="0,0_x000a__x000a_NA_x000a__x000a_ 2" xfId="3"/>
    <cellStyle name="0,0_x005f_x000d__x005f_x000a_NA_x005f_x000d__x005f_x000a_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强调文字颜色 1" xfId="58" builtinId="30" hidden="1"/>
    <cellStyle name="20% - 强调文字颜色 2" xfId="62" builtinId="34" hidden="1"/>
    <cellStyle name="20% - 强调文字颜色 3" xfId="66" builtinId="38" hidden="1"/>
    <cellStyle name="20% - 强调文字颜色 4" xfId="70" builtinId="42" hidden="1"/>
    <cellStyle name="20% - 强调文字颜色 5" xfId="74" builtinId="46" hidden="1"/>
    <cellStyle name="20% - 强调文字颜色 6" xfId="78" builtinId="50" hidden="1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40% - 强调文字颜色 1" xfId="59" builtinId="31" hidden="1"/>
    <cellStyle name="40% - 强调文字颜色 2" xfId="63" builtinId="35" hidden="1"/>
    <cellStyle name="40% - 强调文字颜色 3" xfId="67" builtinId="39" hidden="1"/>
    <cellStyle name="40% - 强调文字颜色 4" xfId="71" builtinId="43" hidden="1"/>
    <cellStyle name="40% - 强调文字颜色 5" xfId="75" builtinId="47" hidden="1"/>
    <cellStyle name="40% - 强调文字颜色 6" xfId="79" builtinId="51" hidden="1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60% - 强调文字颜色 1" xfId="60" builtinId="32" hidden="1"/>
    <cellStyle name="60% - 强调文字颜色 2" xfId="64" builtinId="36" hidden="1"/>
    <cellStyle name="60% - 强调文字颜色 3" xfId="68" builtinId="40" hidden="1"/>
    <cellStyle name="60% - 强调文字颜色 4" xfId="72" builtinId="44" hidden="1"/>
    <cellStyle name="60% - 强调文字颜色 5" xfId="76" builtinId="48" hidden="1"/>
    <cellStyle name="60% - 强调文字颜色 6" xfId="80" builtinId="52" hidden="1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Calculation" xfId="30"/>
    <cellStyle name="Check Cell" xfId="31"/>
    <cellStyle name="Currency 2" xfId="32"/>
    <cellStyle name="Explanatory Text" xfId="33"/>
    <cellStyle name="Good" xfId="34"/>
    <cellStyle name="Heading 1" xfId="35"/>
    <cellStyle name="Heading 2" xfId="36"/>
    <cellStyle name="Heading 3" xfId="37"/>
    <cellStyle name="Heading 4" xfId="38"/>
    <cellStyle name="Input" xfId="39"/>
    <cellStyle name="Linked Cell" xfId="40"/>
    <cellStyle name="Neutral" xfId="41"/>
    <cellStyle name="Normal 2" xfId="42"/>
    <cellStyle name="Note" xfId="43"/>
    <cellStyle name="Output" xfId="44"/>
    <cellStyle name="Standard_budget BMW Deal…ng 20070530.xls" xfId="45"/>
    <cellStyle name="Title" xfId="46"/>
    <cellStyle name="Total" xfId="47"/>
    <cellStyle name="Warning Text" xfId="48"/>
    <cellStyle name="差_ATSL试驾活动" xfId="49"/>
    <cellStyle name="差_Copy of Copy of ATSL上市发布会+试驾 旅行社SOW (第三轮）" xfId="50"/>
    <cellStyle name="常规" xfId="0" builtinId="0"/>
    <cellStyle name="常规 2" xfId="51"/>
    <cellStyle name="好_ATSL试驾活动" xfId="52"/>
    <cellStyle name="好_Copy of Copy of ATSL上市发布会+试驾 旅行社SOW (第三轮）" xfId="53"/>
    <cellStyle name="强调文字颜色 1" xfId="57" builtinId="29" hidden="1"/>
    <cellStyle name="强调文字颜色 2" xfId="61" builtinId="33" hidden="1"/>
    <cellStyle name="强调文字颜色 3" xfId="65" builtinId="37" hidden="1"/>
    <cellStyle name="强调文字颜色 4" xfId="69" builtinId="41" hidden="1"/>
    <cellStyle name="强调文字颜色 5" xfId="73" builtinId="45" hidden="1"/>
    <cellStyle name="强调文字颜色 6" xfId="77" builtinId="49" hidden="1"/>
    <cellStyle name="样式 1" xfId="54"/>
    <cellStyle name="样式 1 2" xfId="55"/>
    <cellStyle name="一般_Sheet1" xfId="5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showGridLines="0" tabSelected="1" topLeftCell="A13" zoomScale="110" zoomScaleNormal="110" workbookViewId="0">
      <selection activeCell="D19" sqref="D19"/>
    </sheetView>
  </sheetViews>
  <sheetFormatPr defaultColWidth="19.625" defaultRowHeight="14.25"/>
  <cols>
    <col min="1" max="1" width="8.125" style="18" customWidth="1" collapsed="1"/>
    <col min="2" max="2" width="14.625" style="8" customWidth="1" collapsed="1"/>
    <col min="3" max="3" width="40.625" style="8" customWidth="1"/>
    <col min="4" max="4" width="13.75" style="8" customWidth="1"/>
    <col min="5" max="5" width="9.875" style="5" customWidth="1"/>
    <col min="6" max="8" width="9.25" style="5" customWidth="1"/>
    <col min="9" max="9" width="21" style="6" customWidth="1"/>
    <col min="10" max="16384" width="19.625" style="7"/>
  </cols>
  <sheetData>
    <row r="1" spans="1:9">
      <c r="F1" s="68" t="s">
        <v>106</v>
      </c>
      <c r="G1" s="68"/>
      <c r="H1" s="68"/>
      <c r="I1" s="68"/>
    </row>
    <row r="2" spans="1:9">
      <c r="F2" s="68" t="s">
        <v>108</v>
      </c>
      <c r="G2" s="68"/>
      <c r="H2" s="68"/>
      <c r="I2" s="68"/>
    </row>
    <row r="3" spans="1:9">
      <c r="F3" s="69">
        <v>43234</v>
      </c>
      <c r="G3" s="69"/>
      <c r="H3" s="69"/>
      <c r="I3" s="69"/>
    </row>
    <row r="4" spans="1:9" ht="40.5" customHeight="1">
      <c r="A4" s="70" t="s">
        <v>107</v>
      </c>
      <c r="B4" s="70"/>
      <c r="C4" s="70"/>
      <c r="D4" s="70"/>
      <c r="E4" s="70"/>
      <c r="F4" s="70"/>
      <c r="G4" s="70"/>
      <c r="H4" s="70"/>
      <c r="I4" s="70"/>
    </row>
    <row r="5" spans="1:9" s="4" customFormat="1">
      <c r="A5" s="71" t="s">
        <v>65</v>
      </c>
      <c r="B5" s="71"/>
      <c r="C5" s="10" t="s">
        <v>66</v>
      </c>
      <c r="D5" s="10" t="s">
        <v>101</v>
      </c>
      <c r="E5" s="11" t="s">
        <v>67</v>
      </c>
      <c r="F5" s="11" t="s">
        <v>68</v>
      </c>
      <c r="G5" s="11" t="s">
        <v>102</v>
      </c>
      <c r="H5" s="11"/>
      <c r="I5" s="10" t="s">
        <v>69</v>
      </c>
    </row>
    <row r="6" spans="1:9" s="4" customFormat="1" ht="15">
      <c r="A6" s="72" t="s">
        <v>71</v>
      </c>
      <c r="B6" s="72"/>
      <c r="C6" s="72"/>
      <c r="D6" s="72"/>
      <c r="E6" s="72"/>
      <c r="F6" s="72"/>
      <c r="G6" s="36"/>
      <c r="H6" s="54"/>
      <c r="I6" s="30"/>
    </row>
    <row r="7" spans="1:9" s="3" customFormat="1" ht="36.75" customHeight="1">
      <c r="A7" s="62"/>
      <c r="B7" s="63"/>
      <c r="C7" s="55" t="s">
        <v>93</v>
      </c>
      <c r="D7" s="56">
        <v>600</v>
      </c>
      <c r="E7" s="57">
        <v>2</v>
      </c>
      <c r="F7" s="57">
        <v>3</v>
      </c>
      <c r="G7" s="57">
        <f t="shared" ref="G7:G13" si="0">D7*E7*F7</f>
        <v>3600</v>
      </c>
      <c r="H7" s="56">
        <v>3600</v>
      </c>
      <c r="I7" s="59" t="s">
        <v>95</v>
      </c>
    </row>
    <row r="8" spans="1:9" s="3" customFormat="1" ht="36" customHeight="1">
      <c r="A8" s="62"/>
      <c r="B8" s="63"/>
      <c r="C8" s="24" t="s">
        <v>78</v>
      </c>
      <c r="D8" s="37">
        <v>0</v>
      </c>
      <c r="E8" s="1">
        <v>2</v>
      </c>
      <c r="F8" s="1">
        <v>3</v>
      </c>
      <c r="G8" s="1">
        <f t="shared" si="0"/>
        <v>0</v>
      </c>
      <c r="H8" s="37">
        <v>3600</v>
      </c>
      <c r="I8" s="61"/>
    </row>
    <row r="9" spans="1:9" s="3" customFormat="1" ht="35.25" customHeight="1">
      <c r="A9" s="62"/>
      <c r="B9" s="63"/>
      <c r="C9" s="24" t="s">
        <v>77</v>
      </c>
      <c r="D9" s="37">
        <v>651</v>
      </c>
      <c r="E9" s="1">
        <v>2</v>
      </c>
      <c r="F9" s="1">
        <v>1</v>
      </c>
      <c r="G9" s="1">
        <f t="shared" si="0"/>
        <v>1302</v>
      </c>
      <c r="H9" s="37">
        <v>3600</v>
      </c>
      <c r="I9" s="61"/>
    </row>
    <row r="10" spans="1:9" s="3" customFormat="1" ht="42.75" customHeight="1">
      <c r="A10" s="62"/>
      <c r="B10" s="63"/>
      <c r="C10" s="24" t="s">
        <v>87</v>
      </c>
      <c r="D10" s="37">
        <v>0</v>
      </c>
      <c r="E10" s="1">
        <v>2</v>
      </c>
      <c r="F10" s="1">
        <v>2</v>
      </c>
      <c r="G10" s="1">
        <f t="shared" si="0"/>
        <v>0</v>
      </c>
      <c r="H10" s="37">
        <v>2000</v>
      </c>
      <c r="I10" s="61"/>
    </row>
    <row r="11" spans="1:9" s="3" customFormat="1" ht="38.25" customHeight="1">
      <c r="A11" s="62"/>
      <c r="B11" s="63"/>
      <c r="C11" s="24" t="s">
        <v>76</v>
      </c>
      <c r="D11" s="37">
        <v>0</v>
      </c>
      <c r="E11" s="1">
        <v>2</v>
      </c>
      <c r="F11" s="1">
        <v>3</v>
      </c>
      <c r="G11" s="1">
        <f t="shared" si="0"/>
        <v>0</v>
      </c>
      <c r="H11" s="37">
        <v>3600</v>
      </c>
      <c r="I11" s="61"/>
    </row>
    <row r="12" spans="1:9" s="3" customFormat="1" ht="31.5" customHeight="1">
      <c r="A12" s="62"/>
      <c r="B12" s="63"/>
      <c r="C12" s="24" t="s">
        <v>86</v>
      </c>
      <c r="D12" s="37">
        <v>0</v>
      </c>
      <c r="E12" s="1">
        <v>2</v>
      </c>
      <c r="F12" s="1">
        <v>2</v>
      </c>
      <c r="G12" s="1">
        <f t="shared" si="0"/>
        <v>0</v>
      </c>
      <c r="H12" s="37">
        <v>3200</v>
      </c>
      <c r="I12" s="61"/>
    </row>
    <row r="13" spans="1:9" s="3" customFormat="1" ht="39" customHeight="1">
      <c r="A13" s="62"/>
      <c r="B13" s="63"/>
      <c r="C13" s="24" t="s">
        <v>79</v>
      </c>
      <c r="D13" s="37">
        <v>0</v>
      </c>
      <c r="E13" s="25">
        <v>2</v>
      </c>
      <c r="F13" s="25">
        <v>3</v>
      </c>
      <c r="G13" s="1">
        <f t="shared" si="0"/>
        <v>0</v>
      </c>
      <c r="H13" s="37">
        <v>3000</v>
      </c>
      <c r="I13" s="60"/>
    </row>
    <row r="14" spans="1:9" s="3" customFormat="1" ht="41.1" customHeight="1">
      <c r="A14" s="62"/>
      <c r="B14" s="2" t="s">
        <v>72</v>
      </c>
      <c r="C14" s="24" t="s">
        <v>90</v>
      </c>
      <c r="D14" s="37">
        <v>0</v>
      </c>
      <c r="E14" s="25">
        <v>2</v>
      </c>
      <c r="F14" s="25">
        <v>1</v>
      </c>
      <c r="G14" s="1">
        <v>0</v>
      </c>
      <c r="H14" s="37">
        <v>0</v>
      </c>
      <c r="I14" s="2" t="s">
        <v>73</v>
      </c>
    </row>
    <row r="15" spans="1:9" s="3" customFormat="1" ht="30" customHeight="1">
      <c r="A15" s="62"/>
      <c r="B15" s="63" t="s">
        <v>80</v>
      </c>
      <c r="C15" s="23" t="s">
        <v>81</v>
      </c>
      <c r="D15" s="37">
        <v>0</v>
      </c>
      <c r="E15" s="1">
        <v>7</v>
      </c>
      <c r="F15" s="25">
        <v>15</v>
      </c>
      <c r="G15" s="1">
        <f t="shared" ref="G15:G23" si="1">D15*E15*F15</f>
        <v>0</v>
      </c>
      <c r="H15" s="37">
        <v>10500</v>
      </c>
      <c r="I15" s="59" t="s">
        <v>94</v>
      </c>
    </row>
    <row r="16" spans="1:9" s="3" customFormat="1" ht="35.1" customHeight="1">
      <c r="A16" s="62"/>
      <c r="B16" s="63"/>
      <c r="C16" s="23" t="s">
        <v>82</v>
      </c>
      <c r="D16" s="37">
        <v>0</v>
      </c>
      <c r="E16" s="1">
        <v>7</v>
      </c>
      <c r="F16" s="25">
        <v>15</v>
      </c>
      <c r="G16" s="1">
        <f t="shared" si="1"/>
        <v>0</v>
      </c>
      <c r="H16" s="37">
        <v>10500</v>
      </c>
      <c r="I16" s="60"/>
    </row>
    <row r="17" spans="1:12" s="29" customFormat="1" ht="30.75" customHeight="1">
      <c r="A17" s="63" t="s">
        <v>70</v>
      </c>
      <c r="B17" s="63"/>
      <c r="C17" s="16" t="s">
        <v>91</v>
      </c>
      <c r="D17" s="37">
        <f>10144+14040.5</f>
        <v>24184.5</v>
      </c>
      <c r="E17" s="1">
        <v>1</v>
      </c>
      <c r="F17" s="1">
        <v>1</v>
      </c>
      <c r="G17" s="1">
        <f t="shared" si="1"/>
        <v>24184.5</v>
      </c>
      <c r="H17" s="37">
        <v>94500</v>
      </c>
      <c r="I17" s="2" t="s">
        <v>111</v>
      </c>
    </row>
    <row r="18" spans="1:12" s="29" customFormat="1" ht="114">
      <c r="A18" s="63" t="s">
        <v>92</v>
      </c>
      <c r="B18" s="63"/>
      <c r="C18" s="16" t="s">
        <v>96</v>
      </c>
      <c r="D18" s="37">
        <f>11550+3995+880+3196+10500+7191+2397+4320</f>
        <v>44029</v>
      </c>
      <c r="E18" s="1">
        <v>1</v>
      </c>
      <c r="F18" s="1">
        <v>1</v>
      </c>
      <c r="G18" s="1">
        <f t="shared" si="1"/>
        <v>44029</v>
      </c>
      <c r="H18" s="37">
        <v>21000</v>
      </c>
      <c r="I18" s="2" t="s">
        <v>112</v>
      </c>
    </row>
    <row r="19" spans="1:12" s="17" customFormat="1" ht="38.25" customHeight="1">
      <c r="A19" s="63" t="s">
        <v>97</v>
      </c>
      <c r="B19" s="63"/>
      <c r="C19" s="23" t="s">
        <v>88</v>
      </c>
      <c r="D19" s="37">
        <f>5658.55+3315.64</f>
        <v>8974.19</v>
      </c>
      <c r="E19" s="1">
        <v>1</v>
      </c>
      <c r="F19" s="1">
        <v>1</v>
      </c>
      <c r="G19" s="1">
        <f t="shared" si="1"/>
        <v>8974.19</v>
      </c>
      <c r="H19" s="37">
        <v>8400</v>
      </c>
      <c r="I19" s="2" t="s">
        <v>110</v>
      </c>
    </row>
    <row r="20" spans="1:12" s="17" customFormat="1" ht="27.75" customHeight="1">
      <c r="A20" s="63" t="s">
        <v>74</v>
      </c>
      <c r="B20" s="63"/>
      <c r="C20" s="23" t="s">
        <v>75</v>
      </c>
      <c r="D20" s="37">
        <v>418.5</v>
      </c>
      <c r="E20" s="1">
        <v>1</v>
      </c>
      <c r="F20" s="1">
        <v>1</v>
      </c>
      <c r="G20" s="1">
        <f t="shared" si="1"/>
        <v>418.5</v>
      </c>
      <c r="H20" s="37">
        <v>700</v>
      </c>
      <c r="I20" s="2" t="s">
        <v>109</v>
      </c>
    </row>
    <row r="21" spans="1:12" s="17" customFormat="1" ht="27.75" customHeight="1">
      <c r="A21" s="64" t="s">
        <v>85</v>
      </c>
      <c r="B21" s="65"/>
      <c r="C21" s="23" t="s">
        <v>100</v>
      </c>
      <c r="D21" s="37">
        <v>0</v>
      </c>
      <c r="E21" s="1">
        <v>1</v>
      </c>
      <c r="F21" s="1">
        <v>1</v>
      </c>
      <c r="G21" s="1">
        <f t="shared" si="1"/>
        <v>0</v>
      </c>
      <c r="H21" s="37">
        <v>40000</v>
      </c>
      <c r="I21" s="35" t="s">
        <v>98</v>
      </c>
    </row>
    <row r="22" spans="1:12" s="17" customFormat="1" ht="27.75" customHeight="1">
      <c r="A22" s="66"/>
      <c r="B22" s="67"/>
      <c r="C22" s="23" t="s">
        <v>89</v>
      </c>
      <c r="D22" s="37">
        <v>0</v>
      </c>
      <c r="E22" s="1">
        <v>6</v>
      </c>
      <c r="F22" s="1">
        <v>1</v>
      </c>
      <c r="G22" s="1">
        <f t="shared" si="1"/>
        <v>0</v>
      </c>
      <c r="H22" s="37">
        <v>15000</v>
      </c>
      <c r="I22" s="34" t="s">
        <v>99</v>
      </c>
    </row>
    <row r="23" spans="1:12" s="17" customFormat="1" ht="33" customHeight="1">
      <c r="A23" s="58" t="s">
        <v>83</v>
      </c>
      <c r="B23" s="58"/>
      <c r="C23" s="31" t="s">
        <v>84</v>
      </c>
      <c r="D23" s="37">
        <v>0</v>
      </c>
      <c r="E23" s="32">
        <v>7</v>
      </c>
      <c r="F23" s="32">
        <v>1</v>
      </c>
      <c r="G23" s="32">
        <f t="shared" si="1"/>
        <v>0</v>
      </c>
      <c r="H23" s="38">
        <v>700</v>
      </c>
      <c r="I23" s="33"/>
    </row>
    <row r="24" spans="1:12" s="43" customFormat="1" ht="24.95" customHeight="1">
      <c r="A24" s="39" t="s">
        <v>103</v>
      </c>
      <c r="B24" s="40"/>
      <c r="C24" s="40"/>
      <c r="D24" s="40"/>
      <c r="E24" s="40"/>
      <c r="F24" s="40"/>
      <c r="G24" s="41">
        <f>SUM(G7:G23)</f>
        <v>82508.19</v>
      </c>
      <c r="H24" s="41"/>
      <c r="I24" s="42"/>
      <c r="K24" s="44"/>
      <c r="L24" s="45"/>
    </row>
    <row r="25" spans="1:12" s="43" customFormat="1" ht="24.95" customHeight="1">
      <c r="A25" s="39" t="s">
        <v>104</v>
      </c>
      <c r="B25" s="40"/>
      <c r="C25" s="40"/>
      <c r="D25" s="40"/>
      <c r="E25" s="40"/>
      <c r="F25" s="40"/>
      <c r="G25" s="41">
        <f>G24*0.1</f>
        <v>8250.8190000000013</v>
      </c>
      <c r="H25" s="41"/>
      <c r="I25" s="42"/>
      <c r="K25" s="44"/>
      <c r="L25" s="45"/>
    </row>
    <row r="26" spans="1:12" s="50" customFormat="1" ht="24.95" customHeight="1">
      <c r="A26" s="46" t="s">
        <v>105</v>
      </c>
      <c r="B26" s="47"/>
      <c r="C26" s="47"/>
      <c r="D26" s="47"/>
      <c r="E26" s="47"/>
      <c r="F26" s="47"/>
      <c r="G26" s="48">
        <f>SUM(G24:G25)</f>
        <v>90759.009000000005</v>
      </c>
      <c r="H26" s="48">
        <v>246290</v>
      </c>
      <c r="I26" s="49"/>
      <c r="K26" s="44"/>
      <c r="L26" s="45"/>
    </row>
    <row r="27" spans="1:12" s="50" customFormat="1">
      <c r="A27" s="43"/>
      <c r="B27" s="45"/>
      <c r="C27" s="51"/>
      <c r="D27" s="52"/>
      <c r="E27" s="52"/>
      <c r="F27" s="52"/>
      <c r="G27" s="52"/>
      <c r="H27" s="52"/>
      <c r="I27" s="53"/>
      <c r="J27" s="45"/>
    </row>
  </sheetData>
  <mergeCells count="18">
    <mergeCell ref="F1:I1"/>
    <mergeCell ref="F2:I2"/>
    <mergeCell ref="F3:I3"/>
    <mergeCell ref="A4:I4"/>
    <mergeCell ref="B7:B13"/>
    <mergeCell ref="A20:B20"/>
    <mergeCell ref="A5:B5"/>
    <mergeCell ref="A6:F6"/>
    <mergeCell ref="A23:B23"/>
    <mergeCell ref="I15:I16"/>
    <mergeCell ref="I7:I13"/>
    <mergeCell ref="A7:A14"/>
    <mergeCell ref="A15:A16"/>
    <mergeCell ref="B15:B16"/>
    <mergeCell ref="A21:B22"/>
    <mergeCell ref="A17:B17"/>
    <mergeCell ref="A19:B19"/>
    <mergeCell ref="A18:B18"/>
  </mergeCells>
  <phoneticPr fontId="1" type="noConversion"/>
  <pageMargins left="0.74803149606299213" right="0.74803149606299213" top="0.98425196850393704" bottom="0.98425196850393704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9"/>
  <sheetViews>
    <sheetView topLeftCell="A13" workbookViewId="0">
      <selection activeCell="H10" sqref="H10"/>
    </sheetView>
  </sheetViews>
  <sheetFormatPr defaultColWidth="19.625" defaultRowHeight="14.25"/>
  <cols>
    <col min="1" max="1" width="30.125" style="18" customWidth="1" collapsed="1"/>
    <col min="2" max="2" width="17.5" style="8" customWidth="1" collapsed="1"/>
    <col min="3" max="3" width="31.625" style="8" bestFit="1" customWidth="1"/>
    <col min="4" max="7" width="12.125" style="5" customWidth="1"/>
    <col min="8" max="8" width="11.5" style="6" customWidth="1"/>
    <col min="9" max="16384" width="19.625" style="7"/>
  </cols>
  <sheetData>
    <row r="1" spans="1:8" ht="45.75" customHeight="1">
      <c r="A1" s="75"/>
      <c r="B1" s="75"/>
      <c r="C1" s="75"/>
    </row>
    <row r="2" spans="1:8" ht="32.1" customHeight="1">
      <c r="A2" s="8" t="s">
        <v>0</v>
      </c>
      <c r="B2" s="76" t="s">
        <v>62</v>
      </c>
      <c r="C2" s="76"/>
      <c r="D2" s="76"/>
      <c r="E2" s="76"/>
    </row>
    <row r="3" spans="1:8">
      <c r="A3" s="8" t="s">
        <v>1</v>
      </c>
      <c r="B3" s="9" t="s">
        <v>31</v>
      </c>
    </row>
    <row r="4" spans="1:8">
      <c r="A4" s="8" t="s">
        <v>4</v>
      </c>
    </row>
    <row r="5" spans="1:8" ht="9.75" hidden="1" customHeight="1">
      <c r="A5" s="8" t="s">
        <v>7</v>
      </c>
    </row>
    <row r="6" spans="1:8" hidden="1">
      <c r="A6" s="8" t="s">
        <v>8</v>
      </c>
    </row>
    <row r="7" spans="1:8" s="4" customFormat="1">
      <c r="A7" s="71" t="s">
        <v>2</v>
      </c>
      <c r="B7" s="71"/>
      <c r="C7" s="10" t="s">
        <v>3</v>
      </c>
      <c r="D7" s="11" t="s">
        <v>9</v>
      </c>
      <c r="E7" s="11" t="s">
        <v>10</v>
      </c>
      <c r="F7" s="11" t="s">
        <v>5</v>
      </c>
      <c r="G7" s="11" t="s">
        <v>25</v>
      </c>
      <c r="H7" s="12" t="s">
        <v>11</v>
      </c>
    </row>
    <row r="8" spans="1:8" s="4" customFormat="1" ht="15">
      <c r="A8" s="77" t="s">
        <v>45</v>
      </c>
      <c r="B8" s="77"/>
      <c r="C8" s="77"/>
      <c r="D8" s="77"/>
      <c r="E8" s="77"/>
      <c r="F8" s="77"/>
      <c r="G8" s="19"/>
      <c r="H8" s="13"/>
    </row>
    <row r="9" spans="1:8" s="3" customFormat="1" ht="42.75" customHeight="1">
      <c r="A9" s="64" t="s">
        <v>24</v>
      </c>
      <c r="B9" s="65" t="s">
        <v>6</v>
      </c>
      <c r="C9" s="24" t="s">
        <v>32</v>
      </c>
      <c r="D9" s="1">
        <v>1000</v>
      </c>
      <c r="E9" s="1">
        <v>1</v>
      </c>
      <c r="F9" s="1">
        <v>25</v>
      </c>
      <c r="G9" s="1">
        <f t="shared" ref="G9:G17" si="0">D9*E9*F9</f>
        <v>25000</v>
      </c>
      <c r="H9" s="2"/>
    </row>
    <row r="10" spans="1:8" s="3" customFormat="1" ht="42.75" customHeight="1">
      <c r="A10" s="78"/>
      <c r="B10" s="79"/>
      <c r="C10" s="24" t="s">
        <v>33</v>
      </c>
      <c r="D10" s="1">
        <v>1000</v>
      </c>
      <c r="E10" s="1">
        <v>1</v>
      </c>
      <c r="F10" s="1">
        <v>78</v>
      </c>
      <c r="G10" s="1">
        <f t="shared" si="0"/>
        <v>78000</v>
      </c>
      <c r="H10" s="2"/>
    </row>
    <row r="11" spans="1:8" s="3" customFormat="1" ht="42.6" customHeight="1">
      <c r="A11" s="78"/>
      <c r="B11" s="79"/>
      <c r="C11" s="24" t="s">
        <v>34</v>
      </c>
      <c r="D11" s="1">
        <v>1000</v>
      </c>
      <c r="E11" s="1">
        <v>1</v>
      </c>
      <c r="F11" s="1">
        <v>75</v>
      </c>
      <c r="G11" s="1">
        <f t="shared" si="0"/>
        <v>75000</v>
      </c>
      <c r="H11" s="2"/>
    </row>
    <row r="12" spans="1:8" s="3" customFormat="1" ht="42.6" customHeight="1">
      <c r="A12" s="78"/>
      <c r="B12" s="79"/>
      <c r="C12" s="24" t="s">
        <v>35</v>
      </c>
      <c r="D12" s="1">
        <v>1000</v>
      </c>
      <c r="E12" s="1">
        <v>1</v>
      </c>
      <c r="F12" s="1">
        <v>24</v>
      </c>
      <c r="G12" s="1">
        <f t="shared" si="0"/>
        <v>24000</v>
      </c>
      <c r="H12" s="2"/>
    </row>
    <row r="13" spans="1:8" s="3" customFormat="1" ht="42.6" customHeight="1">
      <c r="A13" s="78"/>
      <c r="B13" s="79"/>
      <c r="C13" s="24" t="s">
        <v>36</v>
      </c>
      <c r="D13" s="1">
        <v>1000</v>
      </c>
      <c r="E13" s="1">
        <v>5</v>
      </c>
      <c r="F13" s="1">
        <v>5</v>
      </c>
      <c r="G13" s="1">
        <f t="shared" si="0"/>
        <v>25000</v>
      </c>
      <c r="H13" s="2"/>
    </row>
    <row r="14" spans="1:8" s="3" customFormat="1" ht="42.6" customHeight="1">
      <c r="A14" s="66"/>
      <c r="B14" s="67"/>
      <c r="C14" s="24" t="s">
        <v>58</v>
      </c>
      <c r="D14" s="1">
        <v>1000</v>
      </c>
      <c r="E14" s="1">
        <v>2</v>
      </c>
      <c r="F14" s="1">
        <v>2</v>
      </c>
      <c r="G14" s="1">
        <f t="shared" si="0"/>
        <v>4000</v>
      </c>
      <c r="H14" s="2"/>
    </row>
    <row r="15" spans="1:8" s="3" customFormat="1" ht="30.6" customHeight="1">
      <c r="A15" s="64" t="s">
        <v>12</v>
      </c>
      <c r="B15" s="65"/>
      <c r="C15" s="24" t="s">
        <v>46</v>
      </c>
      <c r="D15" s="1">
        <v>30000</v>
      </c>
      <c r="E15" s="25">
        <v>1</v>
      </c>
      <c r="F15" s="25">
        <v>5</v>
      </c>
      <c r="G15" s="1">
        <f t="shared" si="0"/>
        <v>150000</v>
      </c>
      <c r="H15" s="2"/>
    </row>
    <row r="16" spans="1:8" s="3" customFormat="1" ht="27.75" customHeight="1">
      <c r="A16" s="66"/>
      <c r="B16" s="67"/>
      <c r="C16" s="24" t="s">
        <v>60</v>
      </c>
      <c r="D16" s="1">
        <v>150</v>
      </c>
      <c r="E16" s="25">
        <v>1</v>
      </c>
      <c r="F16" s="25">
        <v>102</v>
      </c>
      <c r="G16" s="1">
        <f t="shared" si="0"/>
        <v>15300</v>
      </c>
      <c r="H16" s="2"/>
    </row>
    <row r="17" spans="1:8" s="3" customFormat="1" ht="89.25" customHeight="1">
      <c r="A17" s="59" t="s">
        <v>17</v>
      </c>
      <c r="B17" s="28" t="s">
        <v>18</v>
      </c>
      <c r="C17" s="23" t="s">
        <v>63</v>
      </c>
      <c r="D17" s="1">
        <v>300</v>
      </c>
      <c r="E17" s="1">
        <v>1</v>
      </c>
      <c r="F17" s="25">
        <v>222</v>
      </c>
      <c r="G17" s="1">
        <f t="shared" si="0"/>
        <v>66600</v>
      </c>
      <c r="H17" s="2"/>
    </row>
    <row r="18" spans="1:8" s="3" customFormat="1" ht="33.6" customHeight="1">
      <c r="A18" s="60"/>
      <c r="B18" s="2"/>
      <c r="C18" s="26"/>
      <c r="D18" s="14"/>
      <c r="E18" s="1"/>
      <c r="F18" s="25"/>
      <c r="G18" s="1"/>
      <c r="H18" s="2"/>
    </row>
    <row r="19" spans="1:8" s="3" customFormat="1" ht="27.75" customHeight="1">
      <c r="A19" s="2" t="s">
        <v>26</v>
      </c>
      <c r="B19" s="2" t="s">
        <v>19</v>
      </c>
      <c r="C19" s="23"/>
      <c r="D19" s="1">
        <v>4000</v>
      </c>
      <c r="E19" s="1">
        <v>6</v>
      </c>
      <c r="F19" s="1">
        <v>1</v>
      </c>
      <c r="G19" s="1">
        <f>D19*E19*F19</f>
        <v>24000</v>
      </c>
      <c r="H19" s="2"/>
    </row>
    <row r="20" spans="1:8" s="4" customFormat="1" ht="15" customHeight="1">
      <c r="A20" s="72" t="s">
        <v>20</v>
      </c>
      <c r="B20" s="72"/>
      <c r="C20" s="72"/>
      <c r="D20" s="72"/>
      <c r="E20" s="72"/>
      <c r="F20" s="72"/>
      <c r="G20" s="15"/>
      <c r="H20" s="15"/>
    </row>
    <row r="21" spans="1:8" s="4" customFormat="1" ht="15" customHeight="1">
      <c r="A21" s="63" t="s">
        <v>37</v>
      </c>
      <c r="B21" s="63"/>
      <c r="C21" s="23" t="s">
        <v>38</v>
      </c>
      <c r="D21" s="1">
        <v>1500</v>
      </c>
      <c r="E21" s="1">
        <v>1</v>
      </c>
      <c r="F21" s="1">
        <v>1</v>
      </c>
      <c r="G21" s="1">
        <f>D21*E21*F21</f>
        <v>1500</v>
      </c>
      <c r="H21" s="23"/>
    </row>
    <row r="22" spans="1:8" s="3" customFormat="1" ht="14.25" customHeight="1">
      <c r="A22" s="80" t="s">
        <v>64</v>
      </c>
      <c r="B22" s="80"/>
      <c r="C22" s="23" t="s">
        <v>39</v>
      </c>
      <c r="D22" s="1">
        <v>600</v>
      </c>
      <c r="E22" s="1">
        <v>1</v>
      </c>
      <c r="F22" s="1">
        <v>3</v>
      </c>
      <c r="G22" s="1">
        <f>D22*E22*F22</f>
        <v>1800</v>
      </c>
      <c r="H22" s="23"/>
    </row>
    <row r="23" spans="1:8" s="3" customFormat="1" ht="14.25" customHeight="1">
      <c r="A23" s="80"/>
      <c r="B23" s="80"/>
      <c r="C23" s="23" t="s">
        <v>40</v>
      </c>
      <c r="D23" s="1">
        <v>1100</v>
      </c>
      <c r="E23" s="1">
        <v>1</v>
      </c>
      <c r="F23" s="1">
        <v>1</v>
      </c>
      <c r="G23" s="1">
        <f>D22*E23*F22</f>
        <v>1800</v>
      </c>
      <c r="H23" s="23"/>
    </row>
    <row r="24" spans="1:8" s="3" customFormat="1">
      <c r="A24" s="80" t="s">
        <v>52</v>
      </c>
      <c r="B24" s="80"/>
      <c r="C24" s="23" t="s">
        <v>41</v>
      </c>
      <c r="D24" s="1">
        <v>2800</v>
      </c>
      <c r="E24" s="25">
        <v>1</v>
      </c>
      <c r="F24" s="1">
        <v>2</v>
      </c>
      <c r="G24" s="25">
        <f>D23*E24*F23</f>
        <v>1100</v>
      </c>
      <c r="H24" s="23"/>
    </row>
    <row r="25" spans="1:8" s="3" customFormat="1" ht="14.25" customHeight="1">
      <c r="A25" s="80" t="s">
        <v>47</v>
      </c>
      <c r="B25" s="80"/>
      <c r="C25" s="23" t="s">
        <v>42</v>
      </c>
      <c r="D25" s="1">
        <v>1000</v>
      </c>
      <c r="E25" s="1">
        <v>1</v>
      </c>
      <c r="F25" s="1">
        <v>1</v>
      </c>
      <c r="G25" s="1">
        <f>D24*E25*F24</f>
        <v>5600</v>
      </c>
      <c r="H25" s="23"/>
    </row>
    <row r="26" spans="1:8" s="3" customFormat="1" ht="14.25" customHeight="1">
      <c r="A26" s="80"/>
      <c r="B26" s="80"/>
      <c r="C26" s="26" t="s">
        <v>43</v>
      </c>
      <c r="D26" s="1">
        <v>1500</v>
      </c>
      <c r="E26" s="1">
        <v>1</v>
      </c>
      <c r="F26" s="25">
        <v>1</v>
      </c>
      <c r="G26" s="1">
        <f>D25*E26*F25</f>
        <v>1000</v>
      </c>
      <c r="H26" s="23"/>
    </row>
    <row r="27" spans="1:8" s="3" customFormat="1">
      <c r="A27" s="80" t="s">
        <v>51</v>
      </c>
      <c r="B27" s="80"/>
      <c r="C27" s="23" t="s">
        <v>44</v>
      </c>
      <c r="D27" s="1">
        <v>1000</v>
      </c>
      <c r="E27" s="1">
        <v>1</v>
      </c>
      <c r="F27" s="1">
        <v>2</v>
      </c>
      <c r="G27" s="1">
        <f>D27*E27*F27</f>
        <v>2000</v>
      </c>
      <c r="H27" s="23"/>
    </row>
    <row r="28" spans="1:8" s="3" customFormat="1" ht="14.25" customHeight="1">
      <c r="A28" s="80"/>
      <c r="B28" s="80"/>
      <c r="C28" s="23" t="s">
        <v>40</v>
      </c>
      <c r="D28" s="1">
        <v>1100</v>
      </c>
      <c r="E28" s="1">
        <v>1</v>
      </c>
      <c r="F28" s="1">
        <v>1</v>
      </c>
      <c r="G28" s="1">
        <f>D28*E28*F28</f>
        <v>1100</v>
      </c>
      <c r="H28" s="23"/>
    </row>
    <row r="29" spans="1:8" s="3" customFormat="1" ht="14.25" customHeight="1">
      <c r="A29" s="80"/>
      <c r="B29" s="80"/>
      <c r="C29" s="26" t="s">
        <v>43</v>
      </c>
      <c r="D29" s="1">
        <v>1500</v>
      </c>
      <c r="E29" s="25">
        <v>1</v>
      </c>
      <c r="F29" s="25">
        <v>2</v>
      </c>
      <c r="G29" s="25">
        <f>D29*E29*F29</f>
        <v>3000</v>
      </c>
      <c r="H29" s="23"/>
    </row>
    <row r="30" spans="1:8" s="3" customFormat="1" ht="14.25" customHeight="1">
      <c r="A30" s="80" t="s">
        <v>53</v>
      </c>
      <c r="B30" s="80"/>
      <c r="C30" s="23" t="s">
        <v>54</v>
      </c>
      <c r="D30" s="1">
        <v>4500</v>
      </c>
      <c r="E30" s="1">
        <v>1</v>
      </c>
      <c r="F30" s="1">
        <v>2</v>
      </c>
      <c r="G30" s="1">
        <f t="shared" ref="G30:G38" si="1">D30*E30*F30</f>
        <v>9000</v>
      </c>
      <c r="H30" s="23"/>
    </row>
    <row r="31" spans="1:8" s="3" customFormat="1">
      <c r="A31" s="80" t="s">
        <v>48</v>
      </c>
      <c r="B31" s="80"/>
      <c r="C31" s="23" t="s">
        <v>42</v>
      </c>
      <c r="D31" s="1">
        <v>1000</v>
      </c>
      <c r="E31" s="1">
        <v>1</v>
      </c>
      <c r="F31" s="1">
        <v>3</v>
      </c>
      <c r="G31" s="1">
        <f t="shared" si="1"/>
        <v>3000</v>
      </c>
      <c r="H31" s="23"/>
    </row>
    <row r="32" spans="1:8" s="3" customFormat="1" ht="14.25" customHeight="1">
      <c r="A32" s="80"/>
      <c r="B32" s="80"/>
      <c r="C32" s="23" t="s">
        <v>40</v>
      </c>
      <c r="D32" s="1">
        <v>1100</v>
      </c>
      <c r="E32" s="1">
        <v>1</v>
      </c>
      <c r="F32" s="1">
        <v>1</v>
      </c>
      <c r="G32" s="1">
        <f t="shared" si="1"/>
        <v>1100</v>
      </c>
      <c r="H32" s="23"/>
    </row>
    <row r="33" spans="1:8" s="3" customFormat="1" ht="14.25" customHeight="1">
      <c r="A33" s="80" t="s">
        <v>50</v>
      </c>
      <c r="B33" s="80"/>
      <c r="C33" s="23" t="s">
        <v>39</v>
      </c>
      <c r="D33" s="1">
        <v>600</v>
      </c>
      <c r="E33" s="1">
        <v>1</v>
      </c>
      <c r="F33" s="1">
        <v>3</v>
      </c>
      <c r="G33" s="1">
        <f t="shared" si="1"/>
        <v>1800</v>
      </c>
      <c r="H33" s="23"/>
    </row>
    <row r="34" spans="1:8" s="3" customFormat="1" ht="14.25" customHeight="1">
      <c r="A34" s="80"/>
      <c r="B34" s="80"/>
      <c r="C34" s="23" t="s">
        <v>40</v>
      </c>
      <c r="D34" s="1">
        <v>1100</v>
      </c>
      <c r="E34" s="1">
        <v>1</v>
      </c>
      <c r="F34" s="1">
        <v>1</v>
      </c>
      <c r="G34" s="1">
        <f t="shared" si="1"/>
        <v>1100</v>
      </c>
      <c r="H34" s="23"/>
    </row>
    <row r="35" spans="1:8" s="3" customFormat="1" ht="14.25" customHeight="1">
      <c r="A35" s="80" t="s">
        <v>55</v>
      </c>
      <c r="B35" s="80"/>
      <c r="C35" s="23" t="s">
        <v>56</v>
      </c>
      <c r="D35" s="1">
        <v>600</v>
      </c>
      <c r="E35" s="1">
        <v>1</v>
      </c>
      <c r="F35" s="1">
        <v>3</v>
      </c>
      <c r="G35" s="1">
        <f t="shared" si="1"/>
        <v>1800</v>
      </c>
      <c r="H35" s="23"/>
    </row>
    <row r="36" spans="1:8" s="3" customFormat="1" ht="14.25" customHeight="1">
      <c r="A36" s="80"/>
      <c r="B36" s="80"/>
      <c r="C36" s="23" t="s">
        <v>40</v>
      </c>
      <c r="D36" s="1">
        <v>1100</v>
      </c>
      <c r="E36" s="1">
        <v>1</v>
      </c>
      <c r="F36" s="1">
        <v>1</v>
      </c>
      <c r="G36" s="1">
        <f t="shared" si="1"/>
        <v>1100</v>
      </c>
      <c r="H36" s="23"/>
    </row>
    <row r="37" spans="1:8" s="3" customFormat="1">
      <c r="A37" s="80" t="s">
        <v>49</v>
      </c>
      <c r="B37" s="80"/>
      <c r="C37" s="23" t="s">
        <v>42</v>
      </c>
      <c r="D37" s="1">
        <v>1000</v>
      </c>
      <c r="E37" s="1">
        <v>1</v>
      </c>
      <c r="F37" s="1">
        <v>3</v>
      </c>
      <c r="G37" s="1">
        <f t="shared" si="1"/>
        <v>3000</v>
      </c>
      <c r="H37" s="23"/>
    </row>
    <row r="38" spans="1:8" s="3" customFormat="1" ht="14.25" customHeight="1">
      <c r="A38" s="80"/>
      <c r="B38" s="80"/>
      <c r="C38" s="23" t="s">
        <v>40</v>
      </c>
      <c r="D38" s="1">
        <v>1100</v>
      </c>
      <c r="E38" s="1">
        <v>1</v>
      </c>
      <c r="F38" s="1">
        <v>1</v>
      </c>
      <c r="G38" s="1">
        <f t="shared" si="1"/>
        <v>1100</v>
      </c>
      <c r="H38" s="23"/>
    </row>
    <row r="39" spans="1:8" s="3" customFormat="1" ht="16.5" customHeight="1">
      <c r="A39" s="72" t="s">
        <v>13</v>
      </c>
      <c r="B39" s="72"/>
      <c r="C39" s="72"/>
      <c r="D39" s="72"/>
      <c r="E39" s="72"/>
      <c r="F39" s="72"/>
      <c r="G39" s="13"/>
      <c r="H39" s="13"/>
    </row>
    <row r="40" spans="1:8" s="3" customFormat="1" ht="30.75" customHeight="1">
      <c r="A40" s="73" t="s">
        <v>59</v>
      </c>
      <c r="B40" s="74"/>
      <c r="C40" s="16"/>
      <c r="D40" s="1">
        <v>800</v>
      </c>
      <c r="E40" s="1">
        <v>2</v>
      </c>
      <c r="F40" s="1">
        <v>12</v>
      </c>
      <c r="G40" s="1">
        <f>D40*E40*F40</f>
        <v>19200</v>
      </c>
      <c r="H40" s="2" t="s">
        <v>29</v>
      </c>
    </row>
    <row r="41" spans="1:8" s="3" customFormat="1" ht="30.75" customHeight="1">
      <c r="A41" s="73" t="s">
        <v>61</v>
      </c>
      <c r="B41" s="74"/>
      <c r="C41" s="16"/>
      <c r="D41" s="1">
        <v>100</v>
      </c>
      <c r="E41" s="1">
        <v>1</v>
      </c>
      <c r="F41" s="1">
        <v>12</v>
      </c>
      <c r="G41" s="1">
        <f>D41*E41*F41</f>
        <v>1200</v>
      </c>
      <c r="H41" s="2" t="s">
        <v>29</v>
      </c>
    </row>
    <row r="42" spans="1:8" s="3" customFormat="1" ht="16.5" customHeight="1">
      <c r="A42" s="72" t="s">
        <v>14</v>
      </c>
      <c r="B42" s="72"/>
      <c r="C42" s="72"/>
      <c r="D42" s="72"/>
      <c r="E42" s="72"/>
      <c r="F42" s="72"/>
      <c r="G42" s="13"/>
      <c r="H42" s="13"/>
    </row>
    <row r="43" spans="1:8" s="3" customFormat="1" ht="28.5" customHeight="1">
      <c r="A43" s="73" t="s">
        <v>27</v>
      </c>
      <c r="B43" s="74"/>
      <c r="C43" s="23"/>
      <c r="D43" s="27">
        <v>200</v>
      </c>
      <c r="E43" s="27">
        <v>3</v>
      </c>
      <c r="F43" s="1">
        <v>12</v>
      </c>
      <c r="G43" s="1">
        <f>D43*E43*F43</f>
        <v>7200</v>
      </c>
      <c r="H43" s="2" t="s">
        <v>29</v>
      </c>
    </row>
    <row r="44" spans="1:8" s="3" customFormat="1" ht="30.75" customHeight="1">
      <c r="A44" s="73" t="s">
        <v>28</v>
      </c>
      <c r="B44" s="74"/>
      <c r="C44" s="16" t="s">
        <v>30</v>
      </c>
      <c r="D44" s="1">
        <v>20000</v>
      </c>
      <c r="E44" s="1">
        <v>1</v>
      </c>
      <c r="F44" s="1">
        <v>1</v>
      </c>
      <c r="G44" s="1">
        <f>D44*E44*F44</f>
        <v>20000</v>
      </c>
      <c r="H44" s="2" t="s">
        <v>29</v>
      </c>
    </row>
    <row r="45" spans="1:8" s="3" customFormat="1" ht="30.75" customHeight="1">
      <c r="A45" s="73" t="s">
        <v>21</v>
      </c>
      <c r="B45" s="74"/>
      <c r="C45" s="16"/>
      <c r="D45" s="1">
        <v>500</v>
      </c>
      <c r="E45" s="1">
        <v>1</v>
      </c>
      <c r="F45" s="1">
        <v>94</v>
      </c>
      <c r="G45" s="1">
        <f>D45*E45*F45</f>
        <v>47000</v>
      </c>
      <c r="H45" s="2" t="s">
        <v>57</v>
      </c>
    </row>
    <row r="46" spans="1:8" s="17" customFormat="1" ht="15" customHeight="1">
      <c r="A46" s="81" t="s">
        <v>22</v>
      </c>
      <c r="B46" s="81"/>
      <c r="C46" s="81"/>
      <c r="D46" s="81"/>
      <c r="E46" s="81"/>
      <c r="F46" s="81"/>
      <c r="G46" s="21">
        <f>SUM(G9:G45)</f>
        <v>623400</v>
      </c>
    </row>
    <row r="47" spans="1:8" s="17" customFormat="1" ht="15" customHeight="1">
      <c r="A47" s="81" t="s">
        <v>15</v>
      </c>
      <c r="B47" s="81"/>
      <c r="C47" s="81"/>
      <c r="D47" s="81"/>
      <c r="E47" s="81"/>
      <c r="F47" s="81"/>
      <c r="G47" s="20">
        <f>G46*0.1</f>
        <v>62340</v>
      </c>
    </row>
    <row r="48" spans="1:8" s="17" customFormat="1" ht="15" customHeight="1">
      <c r="A48" s="81" t="s">
        <v>16</v>
      </c>
      <c r="B48" s="81"/>
      <c r="C48" s="81"/>
      <c r="D48" s="81"/>
      <c r="E48" s="81"/>
      <c r="F48" s="81"/>
      <c r="G48" s="20">
        <f>G47*0.055</f>
        <v>3428.7</v>
      </c>
    </row>
    <row r="49" spans="1:7" s="17" customFormat="1" ht="15" customHeight="1">
      <c r="A49" s="82" t="s">
        <v>23</v>
      </c>
      <c r="B49" s="82"/>
      <c r="C49" s="82"/>
      <c r="D49" s="82"/>
      <c r="E49" s="82"/>
      <c r="F49" s="82"/>
      <c r="G49" s="22">
        <f>SUM(G46:G48)</f>
        <v>689168.7</v>
      </c>
    </row>
  </sheetData>
  <mergeCells count="30">
    <mergeCell ref="A48:F48"/>
    <mergeCell ref="A49:F49"/>
    <mergeCell ref="A46:F46"/>
    <mergeCell ref="A45:B45"/>
    <mergeCell ref="A25:B26"/>
    <mergeCell ref="A35:B36"/>
    <mergeCell ref="A37:B38"/>
    <mergeCell ref="A43:B43"/>
    <mergeCell ref="A39:F39"/>
    <mergeCell ref="A40:B40"/>
    <mergeCell ref="A20:F20"/>
    <mergeCell ref="A21:B21"/>
    <mergeCell ref="A22:B23"/>
    <mergeCell ref="A24:B24"/>
    <mergeCell ref="A44:B44"/>
    <mergeCell ref="A47:F47"/>
    <mergeCell ref="A42:F42"/>
    <mergeCell ref="A27:B29"/>
    <mergeCell ref="A30:B30"/>
    <mergeCell ref="A31:B32"/>
    <mergeCell ref="A41:B41"/>
    <mergeCell ref="A1:C1"/>
    <mergeCell ref="B2:E2"/>
    <mergeCell ref="A7:B7"/>
    <mergeCell ref="A8:F8"/>
    <mergeCell ref="A9:A14"/>
    <mergeCell ref="B9:B14"/>
    <mergeCell ref="A33:B34"/>
    <mergeCell ref="A15:B16"/>
    <mergeCell ref="A17:A18"/>
  </mergeCells>
  <phoneticPr fontId="1" type="noConversion"/>
  <pageMargins left="0.75" right="0.75" top="1" bottom="1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Hotel</vt:lpstr>
      <vt:lpstr>希尔顿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Siyi,应思怡</dc:creator>
  <cp:lastModifiedBy>Administrator</cp:lastModifiedBy>
  <cp:revision/>
  <cp:lastPrinted>2018-05-10T00:43:01Z</cp:lastPrinted>
  <dcterms:created xsi:type="dcterms:W3CDTF">1996-12-17T01:32:42Z</dcterms:created>
  <dcterms:modified xsi:type="dcterms:W3CDTF">2018-10-09T09:51:12Z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2052-6.6.0.2461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