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2022ISC方案报价/0621/"/>
    </mc:Choice>
  </mc:AlternateContent>
  <bookViews>
    <workbookView xWindow="0" yWindow="0" windowWidth="28800" windowHeight="16980" tabRatio="500"/>
  </bookViews>
  <sheets>
    <sheet name="2022ISC接待报价" sheetId="5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5" l="1"/>
  <c r="J23" i="5"/>
  <c r="J21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3" i="5"/>
  <c r="J25" i="5"/>
  <c r="J26" i="5"/>
  <c r="J27" i="5"/>
  <c r="J28" i="5"/>
  <c r="J29" i="5"/>
  <c r="J24" i="5"/>
  <c r="J30" i="5"/>
  <c r="J31" i="5"/>
  <c r="J32" i="5"/>
  <c r="J33" i="5"/>
</calcChain>
</file>

<file path=xl/sharedStrings.xml><?xml version="1.0" encoding="utf-8"?>
<sst xmlns="http://schemas.openxmlformats.org/spreadsheetml/2006/main" count="102" uniqueCount="80">
  <si>
    <t>项目</t>
  </si>
  <si>
    <t>金额</t>
  </si>
  <si>
    <t>备注</t>
  </si>
  <si>
    <t>内容</t>
  </si>
  <si>
    <t>明细</t>
  </si>
  <si>
    <t>数量1</t>
  </si>
  <si>
    <t>单位1</t>
  </si>
  <si>
    <t>数量2</t>
  </si>
  <si>
    <t>单位2</t>
  </si>
  <si>
    <t>单价</t>
  </si>
  <si>
    <t>间</t>
  </si>
  <si>
    <t>晚</t>
  </si>
  <si>
    <t>酒店部分小计</t>
  </si>
  <si>
    <t>车辆</t>
  </si>
  <si>
    <t>辆</t>
  </si>
  <si>
    <t>趟</t>
  </si>
  <si>
    <t>SVIP专车</t>
  </si>
  <si>
    <t>天</t>
  </si>
  <si>
    <t>车辆部分小计</t>
  </si>
  <si>
    <t>机票/高铁票预估费用</t>
  </si>
  <si>
    <t>人</t>
  </si>
  <si>
    <t>往返</t>
  </si>
  <si>
    <t>票务部分小计</t>
  </si>
  <si>
    <t>餐</t>
  </si>
  <si>
    <t>餐饮部分小计</t>
  </si>
  <si>
    <t>酒店接待工作人员</t>
  </si>
  <si>
    <t>机场/火车站接待人员</t>
  </si>
  <si>
    <t>人次</t>
  </si>
  <si>
    <t>项</t>
  </si>
  <si>
    <t>次</t>
  </si>
  <si>
    <t>工作人员&amp;物料部分小计</t>
  </si>
  <si>
    <t>服务费10%</t>
  </si>
  <si>
    <t>税费6%（增值税专用发票）</t>
  </si>
  <si>
    <t>最终报价（含税含服务费）</t>
  </si>
  <si>
    <t>ISC 2022 第十届互联网安全大会 - 会务接待报价</t>
    <phoneticPr fontId="10" type="noConversion"/>
  </si>
  <si>
    <t>北辰洲际酒店</t>
    <phoneticPr fontId="10" type="noConversion"/>
  </si>
  <si>
    <t>间夜</t>
    <phoneticPr fontId="10" type="noConversion"/>
  </si>
  <si>
    <t>次</t>
    <phoneticPr fontId="10" type="noConversion"/>
  </si>
  <si>
    <t>间</t>
    <phoneticPr fontId="10" type="noConversion"/>
  </si>
  <si>
    <t>晚</t>
    <phoneticPr fontId="10" type="noConversion"/>
  </si>
  <si>
    <t>酒店住宿</t>
    <phoneticPr fontId="10" type="noConversion"/>
  </si>
  <si>
    <t>餐饮</t>
    <phoneticPr fontId="10" type="noConversion"/>
  </si>
  <si>
    <t>桌</t>
    <phoneticPr fontId="10" type="noConversion"/>
  </si>
  <si>
    <t>餐</t>
    <phoneticPr fontId="10" type="noConversion"/>
  </si>
  <si>
    <t>人</t>
    <phoneticPr fontId="10" type="noConversion"/>
  </si>
  <si>
    <t>大交通</t>
    <phoneticPr fontId="10" type="noConversion"/>
  </si>
  <si>
    <t>嘉宾接待 - 接送机/站用车
7.29接7.30送
（首都机场/火车站，不含大兴机场）</t>
    <phoneticPr fontId="10" type="noConversion"/>
  </si>
  <si>
    <t>嘉宾接待 - 备车</t>
    <phoneticPr fontId="10" type="noConversion"/>
  </si>
  <si>
    <t>市内8小时100公里内，超时超公里100/小时</t>
    <phoneticPr fontId="10" type="noConversion"/>
  </si>
  <si>
    <t>工作人员餐饮</t>
    <phoneticPr fontId="10" type="noConversion"/>
  </si>
  <si>
    <t>7.30ISC接待部分</t>
    <phoneticPr fontId="10" type="noConversion"/>
  </si>
  <si>
    <t>参会嘉宾 - 洲际豪华大床45m²，含单早；7.29-7.30</t>
    <phoneticPr fontId="10" type="noConversion"/>
  </si>
  <si>
    <t>车辆</t>
    <phoneticPr fontId="10" type="noConversion"/>
  </si>
  <si>
    <t>嘉宾临时接待需求</t>
    <phoneticPr fontId="10" type="noConversion"/>
  </si>
  <si>
    <t>GL8别克商务；7.1-7.15</t>
    <phoneticPr fontId="10" type="noConversion"/>
  </si>
  <si>
    <t>签到，分发物料，指引等；4人</t>
    <phoneticPr fontId="10" type="noConversion"/>
  </si>
  <si>
    <t>根据嘉宾抵达航班/车次安排；预估8人次每天</t>
    <phoneticPr fontId="10" type="noConversion"/>
  </si>
  <si>
    <t>工作人员餐饮交通补贴</t>
    <phoneticPr fontId="10" type="noConversion"/>
  </si>
  <si>
    <t>餐饮80/天；本地交通50/天</t>
    <phoneticPr fontId="10" type="noConversion"/>
  </si>
  <si>
    <t>接待制作物</t>
    <phoneticPr fontId="10" type="noConversion"/>
  </si>
  <si>
    <t>车头牌、手举牌、防疫物料；预留费用</t>
    <phoneticPr fontId="10" type="noConversion"/>
  </si>
  <si>
    <t>小计</t>
    <phoneticPr fontId="10" type="noConversion"/>
  </si>
  <si>
    <t>工作人员&amp;其他</t>
    <phoneticPr fontId="10" type="noConversion"/>
  </si>
  <si>
    <t>7.1-15影棚录制嘉宾接待</t>
    <phoneticPr fontId="10" type="noConversion"/>
  </si>
  <si>
    <t>按照35人预估</t>
    <phoneticPr fontId="10" type="noConversion"/>
  </si>
  <si>
    <t>人次</t>
    <phoneticPr fontId="10" type="noConversion"/>
  </si>
  <si>
    <t>含行政楼层待遇</t>
    <phoneticPr fontId="10" type="noConversion"/>
  </si>
  <si>
    <t>工作人员 - 高级双床房，含早；7.27-7.30</t>
    <phoneticPr fontId="10" type="noConversion"/>
  </si>
  <si>
    <t>国家会议中心大酒店</t>
    <phoneticPr fontId="10" type="noConversion"/>
  </si>
  <si>
    <t>SVIP - 洲际行政大床45m²，含单早；7.29-7.30</t>
    <phoneticPr fontId="10" type="noConversion"/>
  </si>
  <si>
    <t>SVIP - 洲际观景大床45m²，含单早；7.29-7.30</t>
    <phoneticPr fontId="10" type="noConversion"/>
  </si>
  <si>
    <t>按照最大量预估；单趟接送报价，下同</t>
    <phoneticPr fontId="10" type="noConversion"/>
  </si>
  <si>
    <t>别克商务（新款，备：水+水果）</t>
    <phoneticPr fontId="10" type="noConversion"/>
  </si>
  <si>
    <t>GL8别克商务；7.29-30；临时接送用车（新款，备：水+水果）</t>
    <phoneticPr fontId="10" type="noConversion"/>
  </si>
  <si>
    <t>GL8别克商务；7.29-30；专人专车（新款，备：水+水果）</t>
    <phoneticPr fontId="10" type="noConversion"/>
  </si>
  <si>
    <t>圆桌桌餐；7.29晚（待提供餐单）</t>
    <phoneticPr fontId="10" type="noConversion"/>
  </si>
  <si>
    <t>圆桌桌餐；7.30午（待提供餐单）</t>
    <phoneticPr fontId="10" type="noConversion"/>
  </si>
  <si>
    <t>嘉宾自助午餐；7.30午（待提供餐单）</t>
    <phoneticPr fontId="10" type="noConversion"/>
  </si>
  <si>
    <t>工作餐（待提供餐单）</t>
    <phoneticPr fontId="10" type="noConversion"/>
  </si>
  <si>
    <t>别克商务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</si>
</sst>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.00"/>
    <numFmt numFmtId="177" formatCode="&quot;¥&quot;#,##0.00"/>
  </numFmts>
  <fonts count="11" x14ac:knownFonts="1">
    <font>
      <sz val="12"/>
      <color theme="1"/>
      <name val="DengXian"/>
      <family val="2"/>
      <charset val="134"/>
      <scheme val="minor"/>
    </font>
    <font>
      <sz val="16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i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name val="DengXian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showGridLines="0" tabSelected="1" topLeftCell="A4" workbookViewId="0">
      <selection activeCell="D18" sqref="D18"/>
    </sheetView>
  </sheetViews>
  <sheetFormatPr baseColWidth="10" defaultColWidth="9" defaultRowHeight="18" x14ac:dyDescent="0.2"/>
  <cols>
    <col min="1" max="1" width="4.6640625" style="4" customWidth="1"/>
    <col min="2" max="2" width="14.83203125" style="3" bestFit="1" customWidth="1"/>
    <col min="3" max="3" width="36.5" style="4" bestFit="1" customWidth="1"/>
    <col min="4" max="4" width="54.1640625" style="4" bestFit="1" customWidth="1"/>
    <col min="5" max="8" width="8.5" style="4" bestFit="1" customWidth="1"/>
    <col min="9" max="9" width="11.5" style="5" bestFit="1" customWidth="1"/>
    <col min="10" max="10" width="17.1640625" style="4" bestFit="1" customWidth="1"/>
    <col min="11" max="11" width="40.83203125" style="4" bestFit="1" customWidth="1"/>
    <col min="12" max="12" width="9" style="4"/>
    <col min="13" max="13" width="2.5" style="4" bestFit="1" customWidth="1"/>
    <col min="14" max="16384" width="9" style="4"/>
  </cols>
  <sheetData>
    <row r="1" spans="2:11" s="1" customFormat="1" ht="42" customHeight="1" x14ac:dyDescent="0.2">
      <c r="B1" s="27" t="s">
        <v>34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s="2" customFormat="1" ht="37" customHeight="1" x14ac:dyDescent="0.2">
      <c r="B2" s="12" t="s">
        <v>0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3" t="s">
        <v>9</v>
      </c>
      <c r="J2" s="12" t="s">
        <v>1</v>
      </c>
      <c r="K2" s="12" t="s">
        <v>2</v>
      </c>
    </row>
    <row r="3" spans="2:11" s="2" customFormat="1" ht="21" x14ac:dyDescent="0.2">
      <c r="B3" s="18" t="s">
        <v>50</v>
      </c>
      <c r="C3" s="19"/>
      <c r="D3" s="19"/>
      <c r="E3" s="19"/>
      <c r="F3" s="19"/>
      <c r="G3" s="19"/>
      <c r="H3" s="19"/>
      <c r="I3" s="19"/>
      <c r="J3" s="20">
        <f>J5+J10+J15+J20</f>
        <v>544450</v>
      </c>
      <c r="K3" s="21"/>
    </row>
    <row r="4" spans="2:11" ht="23" customHeight="1" x14ac:dyDescent="0.2">
      <c r="B4" s="16" t="s">
        <v>45</v>
      </c>
      <c r="C4" s="6" t="s">
        <v>19</v>
      </c>
      <c r="D4" s="6" t="s">
        <v>64</v>
      </c>
      <c r="E4" s="6">
        <v>35</v>
      </c>
      <c r="F4" s="6" t="s">
        <v>20</v>
      </c>
      <c r="G4" s="6">
        <v>1</v>
      </c>
      <c r="H4" s="6" t="s">
        <v>21</v>
      </c>
      <c r="I4" s="9">
        <v>2600</v>
      </c>
      <c r="J4" s="9">
        <f>E4*G4*I4</f>
        <v>91000</v>
      </c>
      <c r="K4" s="6"/>
    </row>
    <row r="5" spans="2:11" s="3" customFormat="1" ht="23" customHeight="1" x14ac:dyDescent="0.2">
      <c r="B5" s="26" t="s">
        <v>22</v>
      </c>
      <c r="C5" s="26"/>
      <c r="D5" s="26"/>
      <c r="E5" s="26"/>
      <c r="F5" s="26"/>
      <c r="G5" s="26"/>
      <c r="H5" s="26"/>
      <c r="I5" s="26"/>
      <c r="J5" s="8">
        <f>SUM(J4:J4)</f>
        <v>91000</v>
      </c>
      <c r="K5" s="6"/>
    </row>
    <row r="6" spans="2:11" ht="23" customHeight="1" x14ac:dyDescent="0.2">
      <c r="B6" s="28" t="s">
        <v>40</v>
      </c>
      <c r="C6" s="30" t="s">
        <v>35</v>
      </c>
      <c r="D6" s="14" t="s">
        <v>69</v>
      </c>
      <c r="E6" s="6">
        <v>2</v>
      </c>
      <c r="F6" s="6" t="s">
        <v>36</v>
      </c>
      <c r="G6" s="6">
        <v>1</v>
      </c>
      <c r="H6" s="6" t="s">
        <v>37</v>
      </c>
      <c r="I6" s="9">
        <v>1450</v>
      </c>
      <c r="J6" s="9">
        <f>E6*G6*I6</f>
        <v>2900</v>
      </c>
      <c r="K6" s="14" t="s">
        <v>66</v>
      </c>
    </row>
    <row r="7" spans="2:11" ht="23" customHeight="1" x14ac:dyDescent="0.2">
      <c r="B7" s="28"/>
      <c r="C7" s="31"/>
      <c r="D7" s="14" t="s">
        <v>70</v>
      </c>
      <c r="E7" s="11">
        <v>23</v>
      </c>
      <c r="F7" s="11" t="s">
        <v>36</v>
      </c>
      <c r="G7" s="11">
        <v>1</v>
      </c>
      <c r="H7" s="11" t="s">
        <v>37</v>
      </c>
      <c r="I7" s="9">
        <v>1250</v>
      </c>
      <c r="J7" s="9">
        <f>E7*G7*I7</f>
        <v>28750</v>
      </c>
      <c r="K7" s="14"/>
    </row>
    <row r="8" spans="2:11" ht="23" customHeight="1" x14ac:dyDescent="0.2">
      <c r="B8" s="28"/>
      <c r="C8" s="31"/>
      <c r="D8" s="14" t="s">
        <v>51</v>
      </c>
      <c r="E8" s="6">
        <v>100</v>
      </c>
      <c r="F8" s="6" t="s">
        <v>38</v>
      </c>
      <c r="G8" s="6">
        <v>1</v>
      </c>
      <c r="H8" s="6" t="s">
        <v>39</v>
      </c>
      <c r="I8" s="9">
        <v>1000</v>
      </c>
      <c r="J8" s="9">
        <f>E8*G8*I8</f>
        <v>100000</v>
      </c>
      <c r="K8" s="14"/>
    </row>
    <row r="9" spans="2:11" ht="23" customHeight="1" x14ac:dyDescent="0.2">
      <c r="B9" s="28"/>
      <c r="C9" s="24" t="s">
        <v>68</v>
      </c>
      <c r="D9" s="22" t="s">
        <v>67</v>
      </c>
      <c r="E9" s="23">
        <v>25</v>
      </c>
      <c r="F9" s="23" t="s">
        <v>10</v>
      </c>
      <c r="G9" s="23">
        <v>4</v>
      </c>
      <c r="H9" s="23" t="s">
        <v>11</v>
      </c>
      <c r="I9" s="9">
        <v>900</v>
      </c>
      <c r="J9" s="9">
        <f>E9*G9*I9</f>
        <v>90000</v>
      </c>
      <c r="K9" s="22"/>
    </row>
    <row r="10" spans="2:11" s="3" customFormat="1" ht="23" customHeight="1" x14ac:dyDescent="0.2">
      <c r="B10" s="26" t="s">
        <v>12</v>
      </c>
      <c r="C10" s="26"/>
      <c r="D10" s="26"/>
      <c r="E10" s="26"/>
      <c r="F10" s="26"/>
      <c r="G10" s="26"/>
      <c r="H10" s="26"/>
      <c r="I10" s="26"/>
      <c r="J10" s="8">
        <f>SUM(J6:J9)</f>
        <v>221650</v>
      </c>
      <c r="K10" s="15"/>
    </row>
    <row r="11" spans="2:11" ht="23" customHeight="1" x14ac:dyDescent="0.2">
      <c r="B11" s="34" t="s">
        <v>41</v>
      </c>
      <c r="C11" s="37" t="s">
        <v>35</v>
      </c>
      <c r="D11" s="23" t="s">
        <v>75</v>
      </c>
      <c r="E11" s="6">
        <v>3</v>
      </c>
      <c r="F11" s="6" t="s">
        <v>42</v>
      </c>
      <c r="G11" s="6">
        <v>1</v>
      </c>
      <c r="H11" s="6" t="s">
        <v>23</v>
      </c>
      <c r="I11" s="9">
        <v>6000</v>
      </c>
      <c r="J11" s="9">
        <f>E11*G11*I11</f>
        <v>18000</v>
      </c>
      <c r="K11" s="6"/>
    </row>
    <row r="12" spans="2:11" ht="23" customHeight="1" x14ac:dyDescent="0.2">
      <c r="B12" s="35"/>
      <c r="C12" s="38"/>
      <c r="D12" s="23" t="s">
        <v>76</v>
      </c>
      <c r="E12" s="6">
        <v>3</v>
      </c>
      <c r="F12" s="6" t="s">
        <v>42</v>
      </c>
      <c r="G12" s="6">
        <v>1</v>
      </c>
      <c r="H12" s="6" t="s">
        <v>43</v>
      </c>
      <c r="I12" s="9">
        <v>6000</v>
      </c>
      <c r="J12" s="9">
        <f>E12*G12*I12</f>
        <v>18000</v>
      </c>
      <c r="K12" s="6"/>
    </row>
    <row r="13" spans="2:11" ht="23" customHeight="1" x14ac:dyDescent="0.2">
      <c r="B13" s="35"/>
      <c r="C13" s="39"/>
      <c r="D13" s="23" t="s">
        <v>77</v>
      </c>
      <c r="E13" s="6">
        <v>300</v>
      </c>
      <c r="F13" s="6" t="s">
        <v>44</v>
      </c>
      <c r="G13" s="6">
        <v>1</v>
      </c>
      <c r="H13" s="6" t="s">
        <v>43</v>
      </c>
      <c r="I13" s="9">
        <v>200</v>
      </c>
      <c r="J13" s="9">
        <f>E13*G13*I13</f>
        <v>60000</v>
      </c>
      <c r="K13" s="6"/>
    </row>
    <row r="14" spans="2:11" ht="23" customHeight="1" x14ac:dyDescent="0.2">
      <c r="B14" s="36"/>
      <c r="C14" s="6" t="s">
        <v>49</v>
      </c>
      <c r="D14" s="23" t="s">
        <v>78</v>
      </c>
      <c r="E14" s="6">
        <v>510</v>
      </c>
      <c r="F14" s="6" t="s">
        <v>65</v>
      </c>
      <c r="G14" s="6">
        <v>1</v>
      </c>
      <c r="H14" s="6" t="s">
        <v>37</v>
      </c>
      <c r="I14" s="9">
        <v>80</v>
      </c>
      <c r="J14" s="9">
        <f>E14*G14*I14</f>
        <v>40800</v>
      </c>
      <c r="K14" s="6"/>
    </row>
    <row r="15" spans="2:11" s="3" customFormat="1" ht="23" customHeight="1" x14ac:dyDescent="0.2">
      <c r="B15" s="26" t="s">
        <v>24</v>
      </c>
      <c r="C15" s="26"/>
      <c r="D15" s="26"/>
      <c r="E15" s="26"/>
      <c r="F15" s="26"/>
      <c r="G15" s="26"/>
      <c r="H15" s="26"/>
      <c r="I15" s="26"/>
      <c r="J15" s="8">
        <f>SUM(J11:J14)</f>
        <v>136800</v>
      </c>
      <c r="K15" s="6"/>
    </row>
    <row r="16" spans="2:11" ht="28" customHeight="1" x14ac:dyDescent="0.2">
      <c r="B16" s="28" t="s">
        <v>13</v>
      </c>
      <c r="C16" s="30" t="s">
        <v>46</v>
      </c>
      <c r="D16" s="25" t="s">
        <v>79</v>
      </c>
      <c r="E16" s="23">
        <v>15</v>
      </c>
      <c r="F16" s="23" t="s">
        <v>14</v>
      </c>
      <c r="G16" s="23">
        <v>2</v>
      </c>
      <c r="H16" s="23" t="s">
        <v>15</v>
      </c>
      <c r="I16" s="9">
        <v>500</v>
      </c>
      <c r="J16" s="9">
        <f>E16*G16*I16</f>
        <v>15000</v>
      </c>
      <c r="K16" s="23" t="s">
        <v>71</v>
      </c>
    </row>
    <row r="17" spans="2:11" ht="28" customHeight="1" x14ac:dyDescent="0.2">
      <c r="B17" s="28"/>
      <c r="C17" s="32"/>
      <c r="D17" s="25" t="s">
        <v>72</v>
      </c>
      <c r="E17" s="23">
        <v>20</v>
      </c>
      <c r="F17" s="23" t="s">
        <v>14</v>
      </c>
      <c r="G17" s="23">
        <v>2</v>
      </c>
      <c r="H17" s="23" t="s">
        <v>15</v>
      </c>
      <c r="I17" s="9">
        <v>500</v>
      </c>
      <c r="J17" s="9">
        <f>E17*G17*I17</f>
        <v>20000</v>
      </c>
      <c r="K17" s="23"/>
    </row>
    <row r="18" spans="2:11" x14ac:dyDescent="0.2">
      <c r="B18" s="28"/>
      <c r="C18" s="6" t="s">
        <v>47</v>
      </c>
      <c r="D18" s="25" t="s">
        <v>73</v>
      </c>
      <c r="E18" s="6">
        <v>5</v>
      </c>
      <c r="F18" s="6" t="s">
        <v>14</v>
      </c>
      <c r="G18" s="6">
        <v>2</v>
      </c>
      <c r="H18" s="6" t="s">
        <v>17</v>
      </c>
      <c r="I18" s="9">
        <v>1200</v>
      </c>
      <c r="J18" s="9">
        <f>E18*G18*I18</f>
        <v>12000</v>
      </c>
      <c r="K18" s="14" t="s">
        <v>48</v>
      </c>
    </row>
    <row r="19" spans="2:11" x14ac:dyDescent="0.2">
      <c r="B19" s="33"/>
      <c r="C19" s="6" t="s">
        <v>16</v>
      </c>
      <c r="D19" s="25" t="s">
        <v>74</v>
      </c>
      <c r="E19" s="6">
        <v>20</v>
      </c>
      <c r="F19" s="6" t="s">
        <v>14</v>
      </c>
      <c r="G19" s="6">
        <v>2</v>
      </c>
      <c r="H19" s="6" t="s">
        <v>17</v>
      </c>
      <c r="I19" s="9">
        <v>1200</v>
      </c>
      <c r="J19" s="9">
        <f>E19*G19*I19</f>
        <v>48000</v>
      </c>
      <c r="K19" s="14" t="s">
        <v>48</v>
      </c>
    </row>
    <row r="20" spans="2:11" s="3" customFormat="1" ht="23" customHeight="1" x14ac:dyDescent="0.2">
      <c r="B20" s="26" t="s">
        <v>18</v>
      </c>
      <c r="C20" s="26"/>
      <c r="D20" s="26"/>
      <c r="E20" s="26"/>
      <c r="F20" s="26"/>
      <c r="G20" s="26"/>
      <c r="H20" s="26"/>
      <c r="I20" s="26"/>
      <c r="J20" s="8">
        <f>SUM(J16:J19)</f>
        <v>95000</v>
      </c>
      <c r="K20" s="6"/>
    </row>
    <row r="21" spans="2:11" s="2" customFormat="1" ht="21" x14ac:dyDescent="0.2">
      <c r="B21" s="18" t="s">
        <v>63</v>
      </c>
      <c r="C21" s="19"/>
      <c r="D21" s="19"/>
      <c r="E21" s="19"/>
      <c r="F21" s="19"/>
      <c r="G21" s="19"/>
      <c r="H21" s="19"/>
      <c r="I21" s="19"/>
      <c r="J21" s="20">
        <f>J23</f>
        <v>36000</v>
      </c>
      <c r="K21" s="21"/>
    </row>
    <row r="22" spans="2:11" x14ac:dyDescent="0.2">
      <c r="B22" s="16" t="s">
        <v>52</v>
      </c>
      <c r="C22" s="6" t="s">
        <v>53</v>
      </c>
      <c r="D22" s="6" t="s">
        <v>54</v>
      </c>
      <c r="E22" s="6">
        <v>2</v>
      </c>
      <c r="F22" s="6" t="s">
        <v>14</v>
      </c>
      <c r="G22" s="6">
        <v>15</v>
      </c>
      <c r="H22" s="6" t="s">
        <v>17</v>
      </c>
      <c r="I22" s="9">
        <v>1200</v>
      </c>
      <c r="J22" s="9">
        <f>E22*G22*I22</f>
        <v>36000</v>
      </c>
      <c r="K22" s="14" t="s">
        <v>48</v>
      </c>
    </row>
    <row r="23" spans="2:11" s="3" customFormat="1" ht="23" customHeight="1" x14ac:dyDescent="0.2">
      <c r="B23" s="26" t="s">
        <v>18</v>
      </c>
      <c r="C23" s="26"/>
      <c r="D23" s="26"/>
      <c r="E23" s="26"/>
      <c r="F23" s="26"/>
      <c r="G23" s="26"/>
      <c r="H23" s="26"/>
      <c r="I23" s="26"/>
      <c r="J23" s="8">
        <f>SUM(J22:J22)</f>
        <v>36000</v>
      </c>
      <c r="K23" s="6"/>
    </row>
    <row r="24" spans="2:11" s="2" customFormat="1" ht="21" x14ac:dyDescent="0.2">
      <c r="B24" s="18" t="s">
        <v>62</v>
      </c>
      <c r="C24" s="19"/>
      <c r="D24" s="19"/>
      <c r="E24" s="19"/>
      <c r="F24" s="19"/>
      <c r="G24" s="19"/>
      <c r="H24" s="19"/>
      <c r="I24" s="19"/>
      <c r="J24" s="20">
        <f>J29</f>
        <v>10800</v>
      </c>
      <c r="K24" s="21"/>
    </row>
    <row r="25" spans="2:11" ht="23" customHeight="1" x14ac:dyDescent="0.2">
      <c r="B25" s="33" t="s">
        <v>62</v>
      </c>
      <c r="C25" s="6" t="s">
        <v>25</v>
      </c>
      <c r="D25" s="6" t="s">
        <v>55</v>
      </c>
      <c r="E25" s="6">
        <v>4</v>
      </c>
      <c r="F25" s="6" t="s">
        <v>20</v>
      </c>
      <c r="G25" s="6">
        <v>2</v>
      </c>
      <c r="H25" s="6" t="s">
        <v>17</v>
      </c>
      <c r="I25" s="9">
        <v>400</v>
      </c>
      <c r="J25" s="9">
        <f>E25*G25*I25</f>
        <v>3200</v>
      </c>
      <c r="K25" s="6"/>
    </row>
    <row r="26" spans="2:11" ht="23" customHeight="1" x14ac:dyDescent="0.2">
      <c r="B26" s="33"/>
      <c r="C26" s="6" t="s">
        <v>26</v>
      </c>
      <c r="D26" s="6" t="s">
        <v>56</v>
      </c>
      <c r="E26" s="6">
        <v>5</v>
      </c>
      <c r="F26" s="6" t="s">
        <v>27</v>
      </c>
      <c r="G26" s="6">
        <v>2</v>
      </c>
      <c r="H26" s="6" t="s">
        <v>17</v>
      </c>
      <c r="I26" s="9">
        <v>400</v>
      </c>
      <c r="J26" s="9">
        <f>E26*G26*I26</f>
        <v>4000</v>
      </c>
      <c r="K26" s="6"/>
    </row>
    <row r="27" spans="2:11" ht="23" customHeight="1" x14ac:dyDescent="0.2">
      <c r="B27" s="33"/>
      <c r="C27" s="6" t="s">
        <v>57</v>
      </c>
      <c r="D27" s="6" t="s">
        <v>58</v>
      </c>
      <c r="E27" s="6">
        <v>10</v>
      </c>
      <c r="F27" s="6" t="s">
        <v>20</v>
      </c>
      <c r="G27" s="6">
        <v>2</v>
      </c>
      <c r="H27" s="6" t="s">
        <v>17</v>
      </c>
      <c r="I27" s="9">
        <v>130</v>
      </c>
      <c r="J27" s="9">
        <f>E27*G27*I27</f>
        <v>2600</v>
      </c>
      <c r="K27" s="6"/>
    </row>
    <row r="28" spans="2:11" ht="23" customHeight="1" x14ac:dyDescent="0.2">
      <c r="B28" s="33"/>
      <c r="C28" s="6" t="s">
        <v>59</v>
      </c>
      <c r="D28" s="6" t="s">
        <v>60</v>
      </c>
      <c r="E28" s="6">
        <v>1</v>
      </c>
      <c r="F28" s="6" t="s">
        <v>28</v>
      </c>
      <c r="G28" s="6">
        <v>1</v>
      </c>
      <c r="H28" s="6" t="s">
        <v>29</v>
      </c>
      <c r="I28" s="9">
        <v>1000</v>
      </c>
      <c r="J28" s="9">
        <f>E28*G28*I28</f>
        <v>1000</v>
      </c>
      <c r="K28" s="6"/>
    </row>
    <row r="29" spans="2:11" s="3" customFormat="1" ht="23" customHeight="1" x14ac:dyDescent="0.2">
      <c r="B29" s="26" t="s">
        <v>30</v>
      </c>
      <c r="C29" s="26"/>
      <c r="D29" s="26"/>
      <c r="E29" s="26"/>
      <c r="F29" s="26"/>
      <c r="G29" s="26"/>
      <c r="H29" s="26"/>
      <c r="I29" s="26"/>
      <c r="J29" s="8">
        <f>SUM(J25:J28)</f>
        <v>10800</v>
      </c>
      <c r="K29" s="17"/>
    </row>
    <row r="30" spans="2:11" ht="23" customHeight="1" x14ac:dyDescent="0.2">
      <c r="B30" s="29" t="s">
        <v>61</v>
      </c>
      <c r="C30" s="29"/>
      <c r="D30" s="29"/>
      <c r="E30" s="29"/>
      <c r="F30" s="29"/>
      <c r="G30" s="29"/>
      <c r="H30" s="29"/>
      <c r="I30" s="29"/>
      <c r="J30" s="10">
        <f>J3+J21+J24</f>
        <v>591250</v>
      </c>
      <c r="K30" s="7"/>
    </row>
    <row r="31" spans="2:11" ht="23" customHeight="1" x14ac:dyDescent="0.2">
      <c r="B31" s="29" t="s">
        <v>31</v>
      </c>
      <c r="C31" s="29"/>
      <c r="D31" s="29"/>
      <c r="E31" s="29"/>
      <c r="F31" s="29"/>
      <c r="G31" s="29"/>
      <c r="H31" s="29"/>
      <c r="I31" s="29"/>
      <c r="J31" s="10">
        <f>J30*10%</f>
        <v>59125</v>
      </c>
      <c r="K31" s="7"/>
    </row>
    <row r="32" spans="2:11" ht="23" customHeight="1" x14ac:dyDescent="0.2">
      <c r="B32" s="29" t="s">
        <v>32</v>
      </c>
      <c r="C32" s="29"/>
      <c r="D32" s="29"/>
      <c r="E32" s="29"/>
      <c r="F32" s="29"/>
      <c r="G32" s="29"/>
      <c r="H32" s="29"/>
      <c r="I32" s="29"/>
      <c r="J32" s="10">
        <f>(J30+J31)*6%</f>
        <v>39022.5</v>
      </c>
      <c r="K32" s="7"/>
    </row>
    <row r="33" spans="2:11" ht="23" customHeight="1" x14ac:dyDescent="0.2">
      <c r="B33" s="29" t="s">
        <v>33</v>
      </c>
      <c r="C33" s="29"/>
      <c r="D33" s="29"/>
      <c r="E33" s="29"/>
      <c r="F33" s="29"/>
      <c r="G33" s="29"/>
      <c r="H33" s="29"/>
      <c r="I33" s="29"/>
      <c r="J33" s="10">
        <f>J30+J31+J32</f>
        <v>689397.5</v>
      </c>
      <c r="K33" s="7"/>
    </row>
  </sheetData>
  <mergeCells count="18">
    <mergeCell ref="B32:I32"/>
    <mergeCell ref="B33:I33"/>
    <mergeCell ref="B10:I10"/>
    <mergeCell ref="B16:B19"/>
    <mergeCell ref="B20:I20"/>
    <mergeCell ref="B25:B28"/>
    <mergeCell ref="B23:I23"/>
    <mergeCell ref="B30:I30"/>
    <mergeCell ref="B11:B14"/>
    <mergeCell ref="C11:C13"/>
    <mergeCell ref="B15:I15"/>
    <mergeCell ref="B29:I29"/>
    <mergeCell ref="B5:I5"/>
    <mergeCell ref="B1:K1"/>
    <mergeCell ref="B6:B9"/>
    <mergeCell ref="B31:I31"/>
    <mergeCell ref="C6:C8"/>
    <mergeCell ref="C16:C17"/>
  </mergeCells>
  <phoneticPr fontId="10" type="noConversion"/>
  <pageMargins left="0.7" right="0.7" top="0.75" bottom="0.75" header="0.3" footer="0.3"/>
  <pageSetup paperSize="9" orientation="landscape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2022ISC接待报价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2021-06-16T15:30:00Z</dcterms:created>
  <dcterms:modified xsi:type="dcterms:W3CDTF">2022-06-22T09:01:22Z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