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2020年团档\11月份\11.13-14康明斯德兴三清山\"/>
    </mc:Choice>
  </mc:AlternateContent>
  <bookViews>
    <workbookView xWindow="-108" yWindow="-108" windowWidth="19416" windowHeight="10416" tabRatio="657"/>
  </bookViews>
  <sheets>
    <sheet name="江西三清山" sheetId="33" r:id="rId1"/>
    <sheet name="行程" sheetId="36" r:id="rId2"/>
    <sheet name="09推荐线路1" sheetId="31" state="hidden" r:id="rId3"/>
    <sheet name="10推荐线路2" sheetId="32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33" l="1"/>
  <c r="L31" i="33"/>
  <c r="L32" i="33"/>
  <c r="L24" i="33" l="1"/>
  <c r="L17" i="33" l="1"/>
  <c r="L18" i="33"/>
  <c r="L19" i="33"/>
  <c r="L20" i="33"/>
  <c r="L15" i="33"/>
  <c r="L16" i="33"/>
  <c r="L21" i="33"/>
  <c r="L14" i="33"/>
  <c r="L40" i="33" l="1"/>
  <c r="L39" i="33" l="1"/>
  <c r="L38" i="33"/>
  <c r="L35" i="33"/>
  <c r="L37" i="33" l="1"/>
  <c r="L36" i="33" l="1"/>
  <c r="L34" i="33" l="1"/>
  <c r="L27" i="33" l="1"/>
  <c r="L28" i="33" l="1"/>
  <c r="L23" i="33"/>
  <c r="L22" i="33"/>
  <c r="L25" i="33" s="1"/>
  <c r="L30" i="33"/>
  <c r="L8" i="33"/>
  <c r="L12" i="33" s="1"/>
  <c r="L41" i="33" l="1"/>
  <c r="H49" i="32"/>
  <c r="L44" i="32"/>
  <c r="L43" i="32"/>
  <c r="L42" i="32"/>
  <c r="L41" i="32"/>
  <c r="L40" i="32"/>
  <c r="L36" i="32"/>
  <c r="L38" i="32" s="1"/>
  <c r="L37" i="32"/>
  <c r="H35" i="32"/>
  <c r="L35" i="32"/>
  <c r="H34" i="32"/>
  <c r="L34" i="32"/>
  <c r="H31" i="32"/>
  <c r="L31" i="32"/>
  <c r="H30" i="32"/>
  <c r="L30" i="32"/>
  <c r="H29" i="32"/>
  <c r="L29" i="32"/>
  <c r="L32" i="32" s="1"/>
  <c r="H26" i="32"/>
  <c r="L26" i="32"/>
  <c r="H25" i="32"/>
  <c r="L25" i="32"/>
  <c r="H24" i="32"/>
  <c r="L24" i="32"/>
  <c r="H23" i="32"/>
  <c r="L23" i="32"/>
  <c r="H22" i="32"/>
  <c r="L22" i="32"/>
  <c r="H16" i="32"/>
  <c r="L16" i="32" s="1"/>
  <c r="H12" i="32"/>
  <c r="L12" i="32" s="1"/>
  <c r="H8" i="32"/>
  <c r="L8" i="32" s="1"/>
  <c r="H49" i="31"/>
  <c r="L44" i="31"/>
  <c r="L43" i="31"/>
  <c r="L42" i="31"/>
  <c r="L41" i="31"/>
  <c r="L40" i="31"/>
  <c r="L45" i="31"/>
  <c r="L37" i="31"/>
  <c r="L36" i="31"/>
  <c r="L38" i="31" s="1"/>
  <c r="H35" i="31"/>
  <c r="L35" i="31" s="1"/>
  <c r="H34" i="31"/>
  <c r="L34" i="31" s="1"/>
  <c r="H31" i="31"/>
  <c r="L31" i="31" s="1"/>
  <c r="H30" i="31"/>
  <c r="L30" i="31" s="1"/>
  <c r="H29" i="31"/>
  <c r="L29" i="31" s="1"/>
  <c r="L32" i="31" s="1"/>
  <c r="H26" i="31"/>
  <c r="L26" i="31" s="1"/>
  <c r="H25" i="31"/>
  <c r="L25" i="31" s="1"/>
  <c r="H24" i="31"/>
  <c r="L24" i="31" s="1"/>
  <c r="H23" i="31"/>
  <c r="L23" i="31" s="1"/>
  <c r="H22" i="31"/>
  <c r="L22" i="31" s="1"/>
  <c r="H16" i="31"/>
  <c r="L16" i="31"/>
  <c r="H12" i="31"/>
  <c r="L12" i="31"/>
  <c r="H8" i="31"/>
  <c r="L8" i="31" s="1"/>
  <c r="L20" i="31" s="1"/>
  <c r="L45" i="32" l="1"/>
  <c r="L27" i="32"/>
  <c r="L27" i="31"/>
  <c r="L46" i="31"/>
  <c r="L20" i="32"/>
  <c r="L46" i="32" s="1"/>
  <c r="L42" i="33"/>
  <c r="L43" i="33" s="1"/>
  <c r="L44" i="33" s="1"/>
  <c r="L45" i="33" s="1"/>
  <c r="L47" i="31" l="1"/>
  <c r="L48" i="31"/>
  <c r="L49" i="31" s="1"/>
  <c r="L47" i="32"/>
  <c r="L48" i="32" s="1"/>
  <c r="L49" i="32" s="1"/>
</calcChain>
</file>

<file path=xl/sharedStrings.xml><?xml version="1.0" encoding="utf-8"?>
<sst xmlns="http://schemas.openxmlformats.org/spreadsheetml/2006/main" count="532" uniqueCount="199">
  <si>
    <t>09 推荐线路1</t>
  </si>
  <si>
    <t>10 推荐线路2</t>
  </si>
  <si>
    <t>项目1</t>
  </si>
  <si>
    <t>酒店住宿</t>
  </si>
  <si>
    <t>项目2</t>
  </si>
  <si>
    <t>项目3</t>
  </si>
  <si>
    <t>项目4</t>
  </si>
  <si>
    <t>交通</t>
  </si>
  <si>
    <t>项目5</t>
  </si>
  <si>
    <t>税金</t>
  </si>
  <si>
    <t xml:space="preserve"> </t>
  </si>
  <si>
    <t>报价公司：</t>
  </si>
  <si>
    <t xml:space="preserve">  活动名称：</t>
  </si>
  <si>
    <t>公司全称：</t>
  </si>
  <si>
    <t xml:space="preserve">  活动人数：</t>
  </si>
  <si>
    <t>人（最成团低人数）</t>
  </si>
  <si>
    <t>报价时间：</t>
  </si>
  <si>
    <t xml:space="preserve">  活动地点：</t>
  </si>
  <si>
    <t>操 作 人 ：</t>
  </si>
  <si>
    <t>主题（酒店名称）</t>
  </si>
  <si>
    <t>描述</t>
  </si>
  <si>
    <t>单价</t>
  </si>
  <si>
    <t>数量1</t>
  </si>
  <si>
    <t>数量2</t>
  </si>
  <si>
    <t>小计</t>
  </si>
  <si>
    <t>酒店地址</t>
  </si>
  <si>
    <t>元</t>
  </si>
  <si>
    <t>间</t>
  </si>
  <si>
    <t>天</t>
  </si>
  <si>
    <t>是否含早</t>
  </si>
  <si>
    <t>星级标准</t>
  </si>
  <si>
    <t>重点景点距离</t>
  </si>
  <si>
    <t>酒店住宿块费用合计</t>
  </si>
  <si>
    <t>主题（目的地）</t>
  </si>
  <si>
    <t>描述（第几天行程）</t>
  </si>
  <si>
    <t>人</t>
  </si>
  <si>
    <t>次</t>
  </si>
  <si>
    <t>景区游览块费用合计</t>
  </si>
  <si>
    <t>主题</t>
  </si>
  <si>
    <t xml:space="preserve">餐饮
</t>
  </si>
  <si>
    <t>早餐</t>
  </si>
  <si>
    <t>元/次</t>
  </si>
  <si>
    <t>中餐</t>
  </si>
  <si>
    <t>晚餐</t>
  </si>
  <si>
    <t>餐饮版块费用合计</t>
  </si>
  <si>
    <t>主题（交通类型）</t>
  </si>
  <si>
    <t>辆</t>
  </si>
  <si>
    <t>交通块费用合计</t>
  </si>
  <si>
    <t>其他</t>
  </si>
  <si>
    <t>旅游意外险</t>
  </si>
  <si>
    <t>保险</t>
  </si>
  <si>
    <t>其它块费用合计</t>
  </si>
  <si>
    <t>说明：以上资源未做任何形式的保留，还请知悉</t>
  </si>
  <si>
    <t>项目1+2+3+4+5费用合计</t>
  </si>
  <si>
    <t>综服及税金</t>
  </si>
  <si>
    <t>项目费用总计</t>
  </si>
  <si>
    <t>按</t>
  </si>
  <si>
    <t>人核算</t>
  </si>
  <si>
    <t>人均</t>
  </si>
  <si>
    <t>景区游览</t>
  </si>
  <si>
    <t>人/次</t>
  </si>
  <si>
    <t>供参考行程信息</t>
  </si>
  <si>
    <t>天</t>
    <phoneticPr fontId="1" type="noConversion"/>
  </si>
  <si>
    <t>矿泉水</t>
    <phoneticPr fontId="1" type="noConversion"/>
  </si>
  <si>
    <t>元</t>
    <phoneticPr fontId="1" type="noConversion"/>
  </si>
  <si>
    <t>综服</t>
    <phoneticPr fontId="1" type="noConversion"/>
  </si>
  <si>
    <t>酒店住宿块费用合计</t>
    <phoneticPr fontId="1" type="noConversion"/>
  </si>
  <si>
    <t xml:space="preserve"> </t>
    <phoneticPr fontId="1" type="noConversion"/>
  </si>
  <si>
    <t>人</t>
    <phoneticPr fontId="1" type="noConversion"/>
  </si>
  <si>
    <t>社外桌餐</t>
    <phoneticPr fontId="1" type="noConversion"/>
  </si>
  <si>
    <t>游览门票</t>
    <phoneticPr fontId="1" type="noConversion"/>
  </si>
  <si>
    <t>每人每天1瓶</t>
    <phoneticPr fontId="1" type="noConversion"/>
  </si>
  <si>
    <t>开具旅游费类发票</t>
    <phoneticPr fontId="1" type="noConversion"/>
  </si>
  <si>
    <t>摄影板块费用合计</t>
    <phoneticPr fontId="1" type="noConversion"/>
  </si>
  <si>
    <t>项目2</t>
    <phoneticPr fontId="1" type="noConversion"/>
  </si>
  <si>
    <t>项目3</t>
    <phoneticPr fontId="1" type="noConversion"/>
  </si>
  <si>
    <t>项目4</t>
    <phoneticPr fontId="1" type="noConversion"/>
  </si>
  <si>
    <t>社外餐厅</t>
    <phoneticPr fontId="1" type="noConversion"/>
  </si>
  <si>
    <t>康明斯团建</t>
    <phoneticPr fontId="1" type="noConversion"/>
  </si>
  <si>
    <t>江西三清山</t>
    <phoneticPr fontId="1" type="noConversion"/>
  </si>
  <si>
    <t>5星</t>
    <phoneticPr fontId="1" type="noConversion"/>
  </si>
  <si>
    <t>距离玉清山21.2公里</t>
    <phoneticPr fontId="1" type="noConversion"/>
  </si>
  <si>
    <t>午餐</t>
    <phoneticPr fontId="1" type="noConversion"/>
  </si>
  <si>
    <t>晚餐</t>
    <phoneticPr fontId="1" type="noConversion"/>
  </si>
  <si>
    <t>三清山</t>
    <phoneticPr fontId="1" type="noConversion"/>
  </si>
  <si>
    <t>价格包含：三清山大门票、上下双程索道</t>
    <phoneticPr fontId="1" type="noConversion"/>
  </si>
  <si>
    <t>交通</t>
    <phoneticPr fontId="1" type="noConversion"/>
  </si>
  <si>
    <t>大巴</t>
    <phoneticPr fontId="1" type="noConversion"/>
  </si>
  <si>
    <t>51座大巴</t>
    <phoneticPr fontId="1" type="noConversion"/>
  </si>
  <si>
    <t>天</t>
    <phoneticPr fontId="1" type="noConversion"/>
  </si>
  <si>
    <t>辆</t>
    <phoneticPr fontId="1" type="noConversion"/>
  </si>
  <si>
    <t>江西省上饶市玉山县648县道</t>
    <phoneticPr fontId="1" type="noConversion"/>
  </si>
  <si>
    <t>含早餐（标间含双早，单间含单早）</t>
    <phoneticPr fontId="1" type="noConversion"/>
  </si>
  <si>
    <t>日期</t>
  </si>
  <si>
    <t>餐食</t>
  </si>
  <si>
    <t>住宿</t>
  </si>
  <si>
    <t>早、中、晚</t>
  </si>
  <si>
    <t>----</t>
  </si>
  <si>
    <t>行程安排</t>
    <phoneticPr fontId="1" type="noConversion"/>
  </si>
  <si>
    <t>三清山希尔顿酒店</t>
    <phoneticPr fontId="1" type="noConversion"/>
  </si>
  <si>
    <t>康辉会展 CMS</t>
    <phoneticPr fontId="1" type="noConversion"/>
  </si>
  <si>
    <t>康辉集团北京国际会议展览有限公司</t>
    <phoneticPr fontId="1" type="noConversion"/>
  </si>
  <si>
    <t>早</t>
    <phoneticPr fontId="1" type="noConversion"/>
  </si>
  <si>
    <t>劳务费</t>
    <phoneticPr fontId="1" type="noConversion"/>
  </si>
  <si>
    <t>天</t>
    <phoneticPr fontId="1" type="noConversion"/>
  </si>
  <si>
    <t>旅行社导游</t>
    <phoneticPr fontId="1" type="noConversion"/>
  </si>
  <si>
    <t>江西挂牌优秀导游</t>
    <phoneticPr fontId="1" type="noConversion"/>
  </si>
  <si>
    <t>行程</t>
    <phoneticPr fontId="1" type="noConversion"/>
  </si>
  <si>
    <t>人</t>
    <phoneticPr fontId="1" type="noConversion"/>
  </si>
  <si>
    <t>餐费</t>
    <phoneticPr fontId="1" type="noConversion"/>
  </si>
  <si>
    <t>次</t>
    <phoneticPr fontId="1" type="noConversion"/>
  </si>
  <si>
    <t>元/次</t>
    <phoneticPr fontId="1" type="noConversion"/>
  </si>
  <si>
    <t>、</t>
    <phoneticPr fontId="1" type="noConversion"/>
  </si>
  <si>
    <t>时间安排</t>
    <phoneticPr fontId="1" type="noConversion"/>
  </si>
  <si>
    <t>2020/11/12（周四）</t>
    <phoneticPr fontId="1" type="noConversion"/>
  </si>
  <si>
    <t>08:00-20:00</t>
    <phoneticPr fontId="1" type="noConversion"/>
  </si>
  <si>
    <t>全天会议</t>
    <phoneticPr fontId="1" type="noConversion"/>
  </si>
  <si>
    <t>自理</t>
    <phoneticPr fontId="1" type="noConversion"/>
  </si>
  <si>
    <t>自理</t>
    <phoneticPr fontId="1" type="noConversion"/>
  </si>
  <si>
    <t>2020/11/13（周五）</t>
    <phoneticPr fontId="1" type="noConversion"/>
  </si>
  <si>
    <t>酒店大堂集合</t>
    <phoneticPr fontId="1" type="noConversion"/>
  </si>
  <si>
    <t>备注</t>
    <phoneticPr fontId="1" type="noConversion"/>
  </si>
  <si>
    <t>09:00-10:30</t>
    <phoneticPr fontId="1" type="noConversion"/>
  </si>
  <si>
    <t>8:45-09:00</t>
    <phoneticPr fontId="1" type="noConversion"/>
  </si>
  <si>
    <t>出发前往三清山</t>
    <phoneticPr fontId="1" type="noConversion"/>
  </si>
  <si>
    <t>三清山脚下团建</t>
    <phoneticPr fontId="1" type="noConversion"/>
  </si>
  <si>
    <t>10:30-12:30</t>
    <phoneticPr fontId="1" type="noConversion"/>
  </si>
  <si>
    <t>12:30-13:30</t>
    <phoneticPr fontId="1" type="noConversion"/>
  </si>
  <si>
    <t>午餐</t>
    <phoneticPr fontId="1" type="noConversion"/>
  </si>
  <si>
    <t>三清山游览</t>
    <phoneticPr fontId="1" type="noConversion"/>
  </si>
  <si>
    <t>13:30-17:30</t>
    <phoneticPr fontId="1" type="noConversion"/>
  </si>
  <si>
    <t>17:30-18:00</t>
    <phoneticPr fontId="1" type="noConversion"/>
  </si>
  <si>
    <t>前往晚餐</t>
    <phoneticPr fontId="1" type="noConversion"/>
  </si>
  <si>
    <t>18:00-20:00</t>
    <phoneticPr fontId="1" type="noConversion"/>
  </si>
  <si>
    <t>晚餐</t>
    <phoneticPr fontId="1" type="noConversion"/>
  </si>
  <si>
    <t>KTV或者返回酒店</t>
    <phoneticPr fontId="1" type="noConversion"/>
  </si>
  <si>
    <t>2020/11/14（周六）</t>
    <phoneticPr fontId="1" type="noConversion"/>
  </si>
  <si>
    <t>7:30-9:00</t>
    <phoneticPr fontId="1" type="noConversion"/>
  </si>
  <si>
    <t>早餐+退房</t>
    <phoneticPr fontId="1" type="noConversion"/>
  </si>
  <si>
    <t>9:00-10:00</t>
    <phoneticPr fontId="1" type="noConversion"/>
  </si>
  <si>
    <t xml:space="preserve">三清山希尔顿酒店11.13-14，（2个单间+14个标间），单标同价
</t>
    <phoneticPr fontId="1" type="noConversion"/>
  </si>
  <si>
    <t>11.13-14，2天，人身意外险，保额10万/人</t>
    <phoneticPr fontId="1" type="noConversion"/>
  </si>
  <si>
    <t>团建</t>
    <phoneticPr fontId="1" type="noConversion"/>
  </si>
  <si>
    <t>三清山</t>
    <phoneticPr fontId="1" type="noConversion"/>
  </si>
  <si>
    <t>团建师</t>
    <phoneticPr fontId="1" type="noConversion"/>
  </si>
  <si>
    <t>2人1顿正餐，11.13午餐</t>
    <phoneticPr fontId="1" type="noConversion"/>
  </si>
  <si>
    <t>2人各2顿正餐，总计4顿（11.13午餐+晚餐）</t>
    <phoneticPr fontId="1" type="noConversion"/>
  </si>
  <si>
    <t>KTV</t>
    <phoneticPr fontId="1" type="noConversion"/>
  </si>
  <si>
    <t>KTV</t>
    <phoneticPr fontId="1" type="noConversion"/>
  </si>
  <si>
    <t>KTV（预估费用，以实际结算为准）</t>
    <phoneticPr fontId="1" type="noConversion"/>
  </si>
  <si>
    <t>次</t>
    <phoneticPr fontId="1" type="noConversion"/>
  </si>
  <si>
    <t>次</t>
    <phoneticPr fontId="1" type="noConversion"/>
  </si>
  <si>
    <t>自理</t>
    <phoneticPr fontId="1" type="noConversion"/>
  </si>
  <si>
    <t>预计2小时团建</t>
    <phoneticPr fontId="1" type="noConversion"/>
  </si>
  <si>
    <t>司机+导游</t>
    <phoneticPr fontId="1" type="noConversion"/>
  </si>
  <si>
    <t>餐费、会场</t>
    <phoneticPr fontId="1" type="noConversion"/>
  </si>
  <si>
    <t>培训第一天午餐</t>
  </si>
  <si>
    <t>培训三天晚餐</t>
  </si>
  <si>
    <t>季度会议茶歇</t>
  </si>
  <si>
    <t>季度会场地费</t>
  </si>
  <si>
    <t>季度会午餐</t>
  </si>
  <si>
    <t>季度会晚宴</t>
  </si>
  <si>
    <t>成可心 13810800235 / chengkexin@cct.cn</t>
    <phoneticPr fontId="1" type="noConversion"/>
  </si>
  <si>
    <t>备用金</t>
    <phoneticPr fontId="1" type="noConversion"/>
  </si>
  <si>
    <t>次</t>
    <phoneticPr fontId="1" type="noConversion"/>
  </si>
  <si>
    <t>11.12，外购茶歇</t>
    <phoneticPr fontId="1" type="noConversion"/>
  </si>
  <si>
    <t>11.12会场费用</t>
    <phoneticPr fontId="1" type="noConversion"/>
  </si>
  <si>
    <t>11.12午餐</t>
    <phoneticPr fontId="1" type="noConversion"/>
  </si>
  <si>
    <t>德兴市，11.8晚餐，德兴银鹭宾馆</t>
    <phoneticPr fontId="1" type="noConversion"/>
  </si>
  <si>
    <t>11.9午餐，德兴市</t>
    <phoneticPr fontId="1" type="noConversion"/>
  </si>
  <si>
    <t>11.12晚餐</t>
    <phoneticPr fontId="1" type="noConversion"/>
  </si>
  <si>
    <t>11.13午餐</t>
    <phoneticPr fontId="1" type="noConversion"/>
  </si>
  <si>
    <t>11.13晚餐</t>
    <phoneticPr fontId="1" type="noConversion"/>
  </si>
  <si>
    <t>11.12活动礼品</t>
    <phoneticPr fontId="1" type="noConversion"/>
  </si>
  <si>
    <t>季度会晚宴活动礼品</t>
    <phoneticPr fontId="1" type="noConversion"/>
  </si>
  <si>
    <t>11.13-14，37座旅游大巴车（每天工作10小时，行程内公里数，超时，超公里价格另计）</t>
    <phoneticPr fontId="1" type="noConversion"/>
  </si>
  <si>
    <t>按照30人计价，人数变化，价格另计，若方案有变，价格也另计，2名团建师</t>
    <phoneticPr fontId="1" type="noConversion"/>
  </si>
  <si>
    <t>领队</t>
    <phoneticPr fontId="1" type="noConversion"/>
  </si>
  <si>
    <t>交通</t>
    <phoneticPr fontId="1" type="noConversion"/>
  </si>
  <si>
    <t>元</t>
    <phoneticPr fontId="1" type="noConversion"/>
  </si>
  <si>
    <t>人</t>
    <phoneticPr fontId="1" type="noConversion"/>
  </si>
  <si>
    <t>次</t>
    <phoneticPr fontId="1" type="noConversion"/>
  </si>
  <si>
    <t>住宿</t>
    <phoneticPr fontId="1" type="noConversion"/>
  </si>
  <si>
    <t>劳务费</t>
    <phoneticPr fontId="1" type="noConversion"/>
  </si>
  <si>
    <t>天</t>
    <phoneticPr fontId="1" type="noConversion"/>
  </si>
  <si>
    <t>天</t>
    <phoneticPr fontId="1" type="noConversion"/>
  </si>
  <si>
    <t>领队</t>
    <phoneticPr fontId="1" type="noConversion"/>
  </si>
  <si>
    <t>领队</t>
    <phoneticPr fontId="1" type="noConversion"/>
  </si>
  <si>
    <t>劳务费</t>
    <phoneticPr fontId="1" type="noConversion"/>
  </si>
  <si>
    <t>预估价格，北京-南昌往返机票，以实际发生为准，需与客人一起乘坐车辆前往德兴市银鹿宾馆</t>
    <phoneticPr fontId="1" type="noConversion"/>
  </si>
  <si>
    <t>外采</t>
    <phoneticPr fontId="1" type="noConversion"/>
  </si>
  <si>
    <t>备用金</t>
    <phoneticPr fontId="1" type="noConversion"/>
  </si>
  <si>
    <t>备用金</t>
    <phoneticPr fontId="1" type="noConversion"/>
  </si>
  <si>
    <t>11.9-11.11，德兴市3次晚餐</t>
    <phoneticPr fontId="1" type="noConversion"/>
  </si>
  <si>
    <t>全程住宿</t>
    <phoneticPr fontId="1" type="noConversion"/>
  </si>
  <si>
    <t>项目1+2+3+4费用合计</t>
    <phoneticPr fontId="1" type="noConversion"/>
  </si>
  <si>
    <t>说明：                                                                                                                          1）酒店的价格为当前价格，确定后需再次向酒店确认价格，并依据酒店的取消原则。                                                                                              2）餐费为预估金额，以实际用餐费用为准。                                                                          3）目前报价中所有资源暂未预定。</t>
    <phoneticPr fontId="1" type="noConversion"/>
  </si>
  <si>
    <t>送南昌机场</t>
    <phoneticPr fontId="1" type="noConversion"/>
  </si>
  <si>
    <t>2020.10.27（报价有效截止到2020.11.2）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</si>
</sst>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m&quot;月&quot;d&quot;日&quot;;@"/>
    <numFmt numFmtId="178" formatCode="\¥#,##0.00_);[Red]\(\¥#,##0.00\)"/>
    <numFmt numFmtId="179" formatCode="\¥#,##0.00;\¥\-#,##0.00"/>
    <numFmt numFmtId="180" formatCode="#,##0_);[Red]\(#,##0\)"/>
    <numFmt numFmtId="181" formatCode="0_);[Red]\(0\)"/>
  </numFmts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微软雅黑"/>
      <family val="2"/>
    </font>
    <font>
      <b/>
      <sz val="9"/>
      <color indexed="9"/>
      <name val="微软雅黑"/>
      <family val="2"/>
    </font>
    <font>
      <b/>
      <sz val="9"/>
      <color indexed="56"/>
      <name val="微软雅黑"/>
      <family val="2"/>
    </font>
    <font>
      <sz val="9"/>
      <color rgb="FFFF0000"/>
      <name val="微软雅黑"/>
      <family val="2"/>
    </font>
    <font>
      <sz val="9"/>
      <color indexed="8"/>
      <name val="微软雅黑"/>
      <family val="2"/>
    </font>
    <font>
      <sz val="9"/>
      <color theme="1"/>
      <name val="微软雅黑"/>
      <family val="2"/>
    </font>
    <font>
      <sz val="9"/>
      <color indexed="10"/>
      <name val="微软雅黑"/>
      <family val="2"/>
    </font>
    <font>
      <b/>
      <sz val="9"/>
      <color indexed="10"/>
      <name val="微软雅黑"/>
      <family val="2"/>
    </font>
    <font>
      <b/>
      <sz val="18"/>
      <color rgb="FFFF0000"/>
      <name val="微软雅黑"/>
      <family val="2"/>
    </font>
    <font>
      <sz val="16"/>
      <name val="微软雅黑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/>
    <xf numFmtId="0" fontId="15" fillId="0" borderId="0" applyNumberForma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3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Alignment="1">
      <alignment horizontal="right" vertical="center" wrapText="1"/>
    </xf>
    <xf numFmtId="0" fontId="3" fillId="4" borderId="4" xfId="7" applyFont="1" applyFill="1" applyBorder="1" applyAlignment="1">
      <alignment horizontal="right" vertical="center" wrapText="1"/>
    </xf>
    <xf numFmtId="0" fontId="3" fillId="3" borderId="0" xfId="7" applyFont="1" applyFill="1" applyBorder="1" applyAlignment="1">
      <alignment vertical="center" wrapText="1"/>
    </xf>
    <xf numFmtId="0" fontId="3" fillId="4" borderId="0" xfId="7" applyFont="1" applyFill="1" applyAlignment="1">
      <alignment vertical="center" wrapText="1"/>
    </xf>
    <xf numFmtId="0" fontId="3" fillId="4" borderId="0" xfId="7" applyFont="1" applyFill="1" applyAlignment="1">
      <alignment horizontal="right" vertical="center"/>
    </xf>
    <xf numFmtId="0" fontId="3" fillId="2" borderId="5" xfId="7" applyFont="1" applyFill="1" applyBorder="1" applyAlignment="1">
      <alignment horizontal="right" vertical="center" wrapText="1"/>
    </xf>
    <xf numFmtId="0" fontId="3" fillId="2" borderId="6" xfId="7" applyFont="1" applyFill="1" applyBorder="1" applyAlignment="1">
      <alignment horizontal="right" vertical="center" wrapText="1"/>
    </xf>
    <xf numFmtId="0" fontId="4" fillId="5" borderId="7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vertical="center" wrapText="1"/>
    </xf>
    <xf numFmtId="0" fontId="3" fillId="3" borderId="13" xfId="4" applyFont="1" applyFill="1" applyBorder="1" applyAlignment="1">
      <alignment vertical="center" wrapText="1"/>
    </xf>
    <xf numFmtId="0" fontId="3" fillId="0" borderId="14" xfId="4" applyFont="1" applyBorder="1" applyAlignment="1">
      <alignment vertical="center" wrapText="1"/>
    </xf>
    <xf numFmtId="178" fontId="3" fillId="3" borderId="14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horizontal="left" vertical="center" wrapText="1"/>
    </xf>
    <xf numFmtId="180" fontId="3" fillId="3" borderId="14" xfId="3" applyNumberFormat="1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left" vertical="center" wrapText="1"/>
    </xf>
    <xf numFmtId="178" fontId="6" fillId="3" borderId="14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78" fontId="8" fillId="3" borderId="14" xfId="3" applyNumberFormat="1" applyFont="1" applyFill="1" applyBorder="1" applyAlignment="1">
      <alignment horizontal="right" vertical="center" wrapText="1"/>
    </xf>
    <xf numFmtId="178" fontId="3" fillId="2" borderId="22" xfId="3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77" fontId="6" fillId="0" borderId="13" xfId="6" applyNumberFormat="1" applyFont="1" applyBorder="1" applyAlignment="1">
      <alignment horizontal="left" vertical="center" wrapText="1"/>
    </xf>
    <xf numFmtId="0" fontId="4" fillId="5" borderId="23" xfId="7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right" vertical="center"/>
    </xf>
    <xf numFmtId="177" fontId="3" fillId="0" borderId="13" xfId="6" applyNumberFormat="1" applyFont="1" applyBorder="1" applyAlignment="1">
      <alignment horizontal="left" vertical="center"/>
    </xf>
    <xf numFmtId="0" fontId="3" fillId="2" borderId="27" xfId="7" applyFont="1" applyFill="1" applyBorder="1" applyAlignment="1">
      <alignment horizontal="center" vertical="center" wrapText="1"/>
    </xf>
    <xf numFmtId="0" fontId="3" fillId="2" borderId="28" xfId="7" applyFont="1" applyFill="1" applyBorder="1" applyAlignment="1">
      <alignment vertical="center" wrapText="1"/>
    </xf>
    <xf numFmtId="0" fontId="9" fillId="2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vertical="center" wrapText="1"/>
    </xf>
    <xf numFmtId="0" fontId="9" fillId="2" borderId="0" xfId="7" applyFont="1" applyFill="1" applyAlignment="1">
      <alignment horizontal="right" vertical="center" wrapText="1"/>
    </xf>
    <xf numFmtId="178" fontId="4" fillId="5" borderId="7" xfId="3" applyNumberFormat="1" applyFont="1" applyFill="1" applyBorder="1" applyAlignment="1">
      <alignment horizontal="center" vertical="center" wrapText="1"/>
    </xf>
    <xf numFmtId="0" fontId="3" fillId="0" borderId="4" xfId="7" applyFont="1" applyBorder="1">
      <alignment vertical="center"/>
    </xf>
    <xf numFmtId="0" fontId="3" fillId="0" borderId="0" xfId="7" applyFont="1" applyBorder="1">
      <alignment vertical="center"/>
    </xf>
    <xf numFmtId="178" fontId="5" fillId="2" borderId="30" xfId="7" applyNumberFormat="1" applyFont="1" applyFill="1" applyBorder="1">
      <alignment vertical="center"/>
    </xf>
    <xf numFmtId="181" fontId="3" fillId="3" borderId="14" xfId="3" applyNumberFormat="1" applyFont="1" applyFill="1" applyBorder="1" applyAlignment="1">
      <alignment vertical="center" wrapText="1"/>
    </xf>
    <xf numFmtId="178" fontId="8" fillId="4" borderId="13" xfId="3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21" xfId="4" applyFont="1" applyFill="1" applyBorder="1" applyAlignment="1">
      <alignment horizontal="left" vertical="center"/>
    </xf>
    <xf numFmtId="181" fontId="6" fillId="3" borderId="14" xfId="7" applyNumberFormat="1" applyFont="1" applyFill="1" applyBorder="1" applyAlignment="1">
      <alignment horizontal="right" vertical="center" wrapText="1"/>
    </xf>
    <xf numFmtId="0" fontId="3" fillId="2" borderId="21" xfId="7" applyFont="1" applyFill="1" applyBorder="1" applyAlignment="1">
      <alignment horizontal="left" vertical="center" wrapText="1"/>
    </xf>
    <xf numFmtId="178" fontId="3" fillId="2" borderId="13" xfId="3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78" fontId="3" fillId="0" borderId="13" xfId="3" applyNumberFormat="1" applyFont="1" applyBorder="1" applyAlignment="1">
      <alignment horizontal="right" vertical="center" wrapText="1"/>
    </xf>
    <xf numFmtId="178" fontId="4" fillId="5" borderId="23" xfId="3" applyNumberFormat="1" applyFont="1" applyFill="1" applyBorder="1" applyAlignment="1">
      <alignment horizontal="center" vertical="center" wrapText="1"/>
    </xf>
    <xf numFmtId="0" fontId="3" fillId="0" borderId="0" xfId="7" applyFont="1">
      <alignment vertical="center"/>
    </xf>
    <xf numFmtId="0" fontId="3" fillId="0" borderId="21" xfId="4" applyFont="1" applyBorder="1" applyAlignment="1">
      <alignment horizontal="left" vertical="center"/>
    </xf>
    <xf numFmtId="0" fontId="3" fillId="0" borderId="21" xfId="7" applyFont="1" applyBorder="1" applyAlignment="1">
      <alignment horizontal="left" vertical="center" wrapText="1"/>
    </xf>
    <xf numFmtId="178" fontId="5" fillId="2" borderId="32" xfId="7" applyNumberFormat="1" applyFont="1" applyFill="1" applyBorder="1">
      <alignment vertical="center"/>
    </xf>
    <xf numFmtId="178" fontId="6" fillId="2" borderId="34" xfId="7" applyNumberFormat="1" applyFont="1" applyFill="1" applyBorder="1" applyAlignment="1">
      <alignment horizontal="center" vertical="center" wrapText="1"/>
    </xf>
    <xf numFmtId="9" fontId="6" fillId="3" borderId="35" xfId="7" applyNumberFormat="1" applyFont="1" applyFill="1" applyBorder="1" applyAlignment="1">
      <alignment vertical="center" wrapText="1"/>
    </xf>
    <xf numFmtId="178" fontId="3" fillId="2" borderId="36" xfId="7" applyNumberFormat="1" applyFont="1" applyFill="1" applyBorder="1" applyAlignment="1">
      <alignment horizontal="center" vertical="center" wrapText="1"/>
    </xf>
    <xf numFmtId="179" fontId="4" fillId="6" borderId="20" xfId="7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right" vertical="center" wrapText="1"/>
    </xf>
    <xf numFmtId="178" fontId="10" fillId="2" borderId="0" xfId="7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2" borderId="12" xfId="7" applyFont="1" applyFill="1" applyBorder="1" applyAlignment="1">
      <alignment horizontal="center" vertical="center" wrapText="1"/>
    </xf>
    <xf numFmtId="178" fontId="5" fillId="2" borderId="37" xfId="7" applyNumberFormat="1" applyFont="1" applyFill="1" applyBorder="1">
      <alignment vertical="center"/>
    </xf>
    <xf numFmtId="0" fontId="3" fillId="2" borderId="43" xfId="7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4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80" fontId="16" fillId="0" borderId="14" xfId="3" applyNumberFormat="1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/>
    </xf>
    <xf numFmtId="0" fontId="16" fillId="0" borderId="14" xfId="7" applyFont="1" applyFill="1" applyBorder="1" applyAlignment="1">
      <alignment horizontal="right" vertical="center" wrapText="1"/>
    </xf>
    <xf numFmtId="0" fontId="16" fillId="0" borderId="21" xfId="7" applyFont="1" applyFill="1" applyBorder="1" applyAlignment="1">
      <alignment horizontal="left" vertical="center" wrapText="1"/>
    </xf>
    <xf numFmtId="178" fontId="16" fillId="0" borderId="13" xfId="3" applyNumberFormat="1" applyFont="1" applyFill="1" applyBorder="1" applyAlignment="1">
      <alignment horizontal="right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7" applyFont="1" applyFill="1" applyBorder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4" fillId="5" borderId="38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0" borderId="37" xfId="4" applyFont="1" applyFill="1" applyBorder="1" applyAlignment="1">
      <alignment horizontal="left" vertical="center"/>
    </xf>
    <xf numFmtId="0" fontId="3" fillId="0" borderId="37" xfId="7" applyFont="1" applyFill="1" applyBorder="1" applyAlignment="1">
      <alignment horizontal="right" vertical="center" wrapText="1"/>
    </xf>
    <xf numFmtId="0" fontId="3" fillId="0" borderId="37" xfId="7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center" vertical="center" wrapText="1"/>
    </xf>
    <xf numFmtId="177" fontId="3" fillId="0" borderId="37" xfId="6" applyNumberFormat="1" applyFont="1" applyFill="1" applyBorder="1" applyAlignment="1">
      <alignment horizontal="left" vertical="center"/>
    </xf>
    <xf numFmtId="0" fontId="6" fillId="0" borderId="0" xfId="7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16" fillId="0" borderId="37" xfId="3" applyNumberFormat="1" applyFont="1" applyFill="1" applyBorder="1" applyAlignment="1">
      <alignment horizontal="right" vertical="center" wrapText="1"/>
    </xf>
    <xf numFmtId="0" fontId="3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left" vertical="center"/>
    </xf>
    <xf numFmtId="0" fontId="16" fillId="0" borderId="37" xfId="7" applyFont="1" applyFill="1" applyBorder="1" applyAlignment="1">
      <alignment horizontal="right" vertical="center" wrapText="1"/>
    </xf>
    <xf numFmtId="0" fontId="16" fillId="0" borderId="37" xfId="7" applyFont="1" applyFill="1" applyBorder="1" applyAlignment="1">
      <alignment horizontal="left" vertical="center" wrapText="1"/>
    </xf>
    <xf numFmtId="180" fontId="16" fillId="0" borderId="37" xfId="3" applyNumberFormat="1" applyFont="1" applyFill="1" applyBorder="1" applyAlignment="1">
      <alignment vertical="center" wrapText="1"/>
    </xf>
    <xf numFmtId="178" fontId="6" fillId="2" borderId="45" xfId="7" applyNumberFormat="1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vertical="center" wrapText="1"/>
    </xf>
    <xf numFmtId="9" fontId="6" fillId="3" borderId="37" xfId="7" applyNumberFormat="1" applyFont="1" applyFill="1" applyBorder="1" applyAlignment="1">
      <alignment vertical="center" wrapText="1"/>
    </xf>
    <xf numFmtId="178" fontId="3" fillId="2" borderId="37" xfId="7" applyNumberFormat="1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3" fillId="0" borderId="41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178" fontId="16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4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178" fontId="16" fillId="0" borderId="37" xfId="3" applyNumberFormat="1" applyFont="1" applyFill="1" applyBorder="1" applyAlignment="1">
      <alignment horizontal="left" vertical="center" wrapText="1"/>
    </xf>
    <xf numFmtId="0" fontId="3" fillId="4" borderId="0" xfId="7" applyFont="1" applyFill="1" applyAlignment="1">
      <alignment horizontal="left" vertical="center" wrapText="1"/>
    </xf>
    <xf numFmtId="0" fontId="8" fillId="0" borderId="0" xfId="7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58" fontId="16" fillId="4" borderId="37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justify" vertical="center" wrapText="1"/>
    </xf>
    <xf numFmtId="20" fontId="16" fillId="4" borderId="37" xfId="0" applyNumberFormat="1" applyFont="1" applyFill="1" applyBorder="1" applyAlignment="1">
      <alignment horizontal="center" vertical="center" wrapText="1"/>
    </xf>
    <xf numFmtId="0" fontId="16" fillId="4" borderId="37" xfId="0" applyNumberFormat="1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58" fontId="16" fillId="8" borderId="37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center" vertical="center" wrapText="1"/>
    </xf>
    <xf numFmtId="180" fontId="16" fillId="0" borderId="42" xfId="3" applyNumberFormat="1" applyFont="1" applyFill="1" applyBorder="1" applyAlignment="1">
      <alignment vertical="center" wrapText="1"/>
    </xf>
    <xf numFmtId="0" fontId="16" fillId="0" borderId="42" xfId="7" applyFont="1" applyFill="1" applyBorder="1" applyAlignment="1">
      <alignment horizontal="right" vertical="center" wrapText="1"/>
    </xf>
    <xf numFmtId="178" fontId="16" fillId="4" borderId="37" xfId="3" applyNumberFormat="1" applyFont="1" applyFill="1" applyBorder="1" applyAlignment="1">
      <alignment horizontal="right" vertical="center" wrapText="1"/>
    </xf>
    <xf numFmtId="0" fontId="3" fillId="2" borderId="48" xfId="0" applyFont="1" applyFill="1" applyBorder="1" applyAlignment="1">
      <alignment horizontal="center" vertical="center" wrapText="1"/>
    </xf>
    <xf numFmtId="14" fontId="16" fillId="0" borderId="37" xfId="0" applyNumberFormat="1" applyFont="1" applyFill="1" applyBorder="1" applyAlignment="1">
      <alignment horizontal="center" vertical="center" wrapText="1"/>
    </xf>
    <xf numFmtId="14" fontId="16" fillId="0" borderId="37" xfId="0" applyNumberFormat="1" applyFont="1" applyFill="1" applyBorder="1" applyAlignment="1">
      <alignment horizontal="left" vertical="center" wrapText="1"/>
    </xf>
    <xf numFmtId="0" fontId="16" fillId="0" borderId="46" xfId="4" applyFont="1" applyFill="1" applyBorder="1" applyAlignment="1">
      <alignment horizontal="left" vertical="center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0" borderId="37" xfId="0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1" fillId="2" borderId="1" xfId="7" applyFont="1" applyFill="1" applyBorder="1" applyAlignment="1">
      <alignment horizontal="left" vertical="center" wrapText="1"/>
    </xf>
    <xf numFmtId="0" fontId="3" fillId="2" borderId="2" xfId="7" applyFont="1" applyFill="1" applyBorder="1" applyAlignment="1">
      <alignment vertical="center" wrapText="1"/>
    </xf>
    <xf numFmtId="0" fontId="3" fillId="2" borderId="3" xfId="7" applyFont="1" applyFill="1" applyBorder="1" applyAlignment="1">
      <alignment vertical="center" wrapText="1"/>
    </xf>
    <xf numFmtId="0" fontId="6" fillId="3" borderId="3" xfId="7" applyFont="1" applyFill="1" applyBorder="1" applyAlignment="1">
      <alignment horizontal="left" vertical="center"/>
    </xf>
    <xf numFmtId="0" fontId="6" fillId="3" borderId="15" xfId="7" applyFont="1" applyFill="1" applyBorder="1" applyAlignment="1">
      <alignment horizontal="left" vertical="center"/>
    </xf>
    <xf numFmtId="0" fontId="3" fillId="2" borderId="0" xfId="7" applyFont="1" applyFill="1" applyBorder="1" applyAlignment="1">
      <alignment horizontal="left" vertical="center" wrapText="1"/>
    </xf>
    <xf numFmtId="0" fontId="6" fillId="3" borderId="0" xfId="7" applyFont="1" applyFill="1" applyBorder="1" applyAlignment="1">
      <alignment horizontal="left" vertical="center"/>
    </xf>
    <xf numFmtId="0" fontId="6" fillId="3" borderId="17" xfId="7" applyFont="1" applyFill="1" applyBorder="1" applyAlignment="1">
      <alignment horizontal="left" vertical="center"/>
    </xf>
    <xf numFmtId="177" fontId="6" fillId="3" borderId="0" xfId="7" applyNumberFormat="1" applyFont="1" applyFill="1" applyAlignment="1">
      <alignment horizontal="left" vertical="top"/>
    </xf>
    <xf numFmtId="177" fontId="6" fillId="3" borderId="17" xfId="7" applyNumberFormat="1" applyFont="1" applyFill="1" applyBorder="1" applyAlignment="1">
      <alignment horizontal="left" vertical="top"/>
    </xf>
    <xf numFmtId="0" fontId="3" fillId="2" borderId="6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6" fillId="3" borderId="29" xfId="7" applyFont="1" applyFill="1" applyBorder="1" applyAlignment="1">
      <alignment horizontal="left" vertical="center" wrapText="1"/>
    </xf>
    <xf numFmtId="57" fontId="12" fillId="2" borderId="4" xfId="3" applyNumberFormat="1" applyFont="1" applyFill="1" applyBorder="1" applyAlignment="1">
      <alignment horizontal="center" vertical="center" wrapText="1"/>
    </xf>
    <xf numFmtId="57" fontId="12" fillId="2" borderId="0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4" fillId="5" borderId="8" xfId="7" applyFont="1" applyFill="1" applyBorder="1" applyAlignment="1">
      <alignment horizontal="center" vertical="center" wrapText="1"/>
    </xf>
    <xf numFmtId="0" fontId="4" fillId="5" borderId="9" xfId="7" applyFont="1" applyFill="1" applyBorder="1" applyAlignment="1">
      <alignment horizontal="center" vertical="center" wrapText="1"/>
    </xf>
    <xf numFmtId="0" fontId="4" fillId="5" borderId="10" xfId="7" applyFont="1" applyFill="1" applyBorder="1" applyAlignment="1">
      <alignment horizontal="center" vertical="center" wrapText="1"/>
    </xf>
    <xf numFmtId="0" fontId="4" fillId="5" borderId="11" xfId="7" applyFont="1" applyFill="1" applyBorder="1" applyAlignment="1">
      <alignment horizontal="center" vertical="center" wrapText="1"/>
    </xf>
    <xf numFmtId="0" fontId="3" fillId="0" borderId="47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4" fillId="5" borderId="40" xfId="7" applyFont="1" applyFill="1" applyBorder="1" applyAlignment="1">
      <alignment horizontal="center" vertical="center" wrapText="1"/>
    </xf>
    <xf numFmtId="0" fontId="4" fillId="5" borderId="39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horizontal="right" vertical="center"/>
    </xf>
    <xf numFmtId="0" fontId="5" fillId="2" borderId="3" xfId="7" applyFont="1" applyFill="1" applyBorder="1" applyAlignment="1">
      <alignment horizontal="right" vertical="center"/>
    </xf>
    <xf numFmtId="0" fontId="5" fillId="2" borderId="15" xfId="7" applyFont="1" applyFill="1" applyBorder="1" applyAlignment="1">
      <alignment horizontal="right" vertical="center"/>
    </xf>
    <xf numFmtId="0" fontId="4" fillId="5" borderId="42" xfId="7" applyFont="1" applyFill="1" applyBorder="1" applyAlignment="1">
      <alignment horizontal="center" vertical="center"/>
    </xf>
    <xf numFmtId="0" fontId="4" fillId="5" borderId="46" xfId="7" applyFont="1" applyFill="1" applyBorder="1" applyAlignment="1">
      <alignment horizontal="center" vertical="center"/>
    </xf>
    <xf numFmtId="0" fontId="3" fillId="2" borderId="37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left" vertical="center" wrapText="1"/>
    </xf>
    <xf numFmtId="0" fontId="6" fillId="2" borderId="15" xfId="7" applyFont="1" applyFill="1" applyBorder="1" applyAlignment="1">
      <alignment horizontal="left" vertical="center" wrapText="1"/>
    </xf>
    <xf numFmtId="0" fontId="6" fillId="2" borderId="4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19" xfId="7" applyFont="1" applyFill="1" applyBorder="1" applyAlignment="1">
      <alignment horizontal="left" vertical="center" wrapText="1"/>
    </xf>
    <xf numFmtId="0" fontId="6" fillId="2" borderId="1" xfId="7" applyFont="1" applyFill="1" applyBorder="1" applyAlignment="1">
      <alignment horizontal="left" vertical="center" wrapText="1"/>
    </xf>
    <xf numFmtId="0" fontId="6" fillId="2" borderId="20" xfId="7" applyFont="1" applyFill="1" applyBorder="1" applyAlignment="1">
      <alignment horizontal="left" vertical="center" wrapText="1"/>
    </xf>
    <xf numFmtId="0" fontId="5" fillId="2" borderId="24" xfId="7" applyFont="1" applyFill="1" applyBorder="1" applyAlignment="1">
      <alignment horizontal="right" vertical="center"/>
    </xf>
    <xf numFmtId="0" fontId="5" fillId="2" borderId="31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 vertical="center" wrapText="1"/>
    </xf>
    <xf numFmtId="0" fontId="3" fillId="2" borderId="44" xfId="7" applyFont="1" applyFill="1" applyBorder="1" applyAlignment="1">
      <alignment horizontal="right" vertical="center" wrapText="1"/>
    </xf>
    <xf numFmtId="0" fontId="4" fillId="6" borderId="19" xfId="7" applyFont="1" applyFill="1" applyBorder="1" applyAlignment="1">
      <alignment horizontal="right" vertical="center" wrapText="1"/>
    </xf>
    <xf numFmtId="0" fontId="4" fillId="6" borderId="1" xfId="7" applyFont="1" applyFill="1" applyBorder="1" applyAlignment="1">
      <alignment horizontal="right" vertical="center" wrapText="1"/>
    </xf>
    <xf numFmtId="0" fontId="4" fillId="6" borderId="20" xfId="7" applyFont="1" applyFill="1" applyBorder="1" applyAlignment="1">
      <alignment horizontal="right" vertical="center" wrapText="1"/>
    </xf>
    <xf numFmtId="0" fontId="6" fillId="2" borderId="12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8" xfId="7" applyFont="1" applyFill="1" applyBorder="1" applyAlignment="1">
      <alignment horizontal="center" vertical="center" wrapText="1"/>
    </xf>
    <xf numFmtId="0" fontId="3" fillId="0" borderId="4" xfId="7" applyFont="1" applyBorder="1" applyAlignment="1">
      <alignment horizontal="left" vertical="center"/>
    </xf>
    <xf numFmtId="0" fontId="5" fillId="2" borderId="14" xfId="7" applyFont="1" applyFill="1" applyBorder="1" applyAlignment="1">
      <alignment horizontal="right" vertical="center"/>
    </xf>
    <xf numFmtId="0" fontId="5" fillId="2" borderId="22" xfId="7" applyFont="1" applyFill="1" applyBorder="1" applyAlignment="1">
      <alignment horizontal="right" vertical="center"/>
    </xf>
    <xf numFmtId="0" fontId="5" fillId="2" borderId="21" xfId="7" applyFont="1" applyFill="1" applyBorder="1" applyAlignment="1">
      <alignment horizontal="right" vertical="center"/>
    </xf>
    <xf numFmtId="0" fontId="3" fillId="0" borderId="12" xfId="4" applyFont="1" applyFill="1" applyBorder="1" applyAlignment="1">
      <alignment horizontal="left" vertical="center" wrapText="1"/>
    </xf>
    <xf numFmtId="0" fontId="16" fillId="0" borderId="16" xfId="4" applyFont="1" applyFill="1" applyBorder="1" applyAlignment="1">
      <alignment horizontal="left" vertical="center" wrapText="1"/>
    </xf>
    <xf numFmtId="0" fontId="5" fillId="2" borderId="37" xfId="7" applyFont="1" applyFill="1" applyBorder="1" applyAlignment="1">
      <alignment horizontal="right" vertical="center"/>
    </xf>
    <xf numFmtId="0" fontId="4" fillId="5" borderId="42" xfId="7" applyFont="1" applyFill="1" applyBorder="1" applyAlignment="1">
      <alignment horizontal="center" vertical="center" wrapText="1"/>
    </xf>
    <xf numFmtId="0" fontId="4" fillId="5" borderId="46" xfId="7" applyFont="1" applyFill="1" applyBorder="1" applyAlignment="1">
      <alignment horizontal="center" vertical="center" wrapText="1"/>
    </xf>
    <xf numFmtId="178" fontId="8" fillId="0" borderId="37" xfId="3" applyNumberFormat="1" applyFont="1" applyFill="1" applyBorder="1" applyAlignment="1">
      <alignment horizontal="right" vertical="center" wrapText="1"/>
    </xf>
    <xf numFmtId="180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2" borderId="13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6" xfId="7" applyFont="1" applyFill="1" applyBorder="1" applyAlignment="1">
      <alignment horizontal="center" vertical="center" wrapText="1"/>
    </xf>
    <xf numFmtId="0" fontId="4" fillId="5" borderId="40" xfId="7" applyFont="1" applyFill="1" applyBorder="1" applyAlignment="1">
      <alignment horizontal="center" vertical="center"/>
    </xf>
    <xf numFmtId="0" fontId="4" fillId="5" borderId="39" xfId="7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3" fillId="3" borderId="3" xfId="7" applyFont="1" applyFill="1" applyBorder="1" applyAlignment="1">
      <alignment horizontal="left" vertical="center"/>
    </xf>
    <xf numFmtId="0" fontId="3" fillId="3" borderId="15" xfId="7" applyFont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 wrapText="1"/>
    </xf>
    <xf numFmtId="0" fontId="3" fillId="3" borderId="0" xfId="7" applyFont="1" applyFill="1" applyAlignment="1">
      <alignment horizontal="left" vertical="center" wrapText="1"/>
    </xf>
    <xf numFmtId="0" fontId="3" fillId="3" borderId="17" xfId="7" applyFont="1" applyFill="1" applyBorder="1" applyAlignment="1">
      <alignment horizontal="left" vertical="center" wrapText="1"/>
    </xf>
    <xf numFmtId="177" fontId="3" fillId="3" borderId="0" xfId="7" applyNumberFormat="1" applyFont="1" applyFill="1" applyAlignment="1">
      <alignment horizontal="left" vertical="top"/>
    </xf>
    <xf numFmtId="177" fontId="3" fillId="3" borderId="17" xfId="7" applyNumberFormat="1" applyFont="1" applyFill="1" applyBorder="1" applyAlignment="1">
      <alignment horizontal="left" vertical="top"/>
    </xf>
    <xf numFmtId="0" fontId="3" fillId="3" borderId="6" xfId="7" applyFont="1" applyFill="1" applyBorder="1" applyAlignment="1">
      <alignment horizontal="left" vertical="center" wrapText="1"/>
    </xf>
    <xf numFmtId="0" fontId="3" fillId="3" borderId="29" xfId="7" applyFont="1" applyFill="1" applyBorder="1" applyAlignment="1">
      <alignment horizontal="left" vertical="center" wrapText="1"/>
    </xf>
    <xf numFmtId="57" fontId="3" fillId="2" borderId="4" xfId="3" applyNumberFormat="1" applyFont="1" applyFill="1" applyBorder="1" applyAlignment="1">
      <alignment horizontal="center" vertical="center" wrapText="1"/>
    </xf>
    <xf numFmtId="57" fontId="3" fillId="2" borderId="0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5" fillId="2" borderId="5" xfId="7" applyFont="1" applyFill="1" applyBorder="1" applyAlignment="1">
      <alignment horizontal="right" vertical="center"/>
    </xf>
    <xf numFmtId="0" fontId="5" fillId="2" borderId="6" xfId="7" applyFont="1" applyFill="1" applyBorder="1" applyAlignment="1">
      <alignment horizontal="right" vertical="center"/>
    </xf>
    <xf numFmtId="0" fontId="5" fillId="2" borderId="29" xfId="7" applyFont="1" applyFill="1" applyBorder="1" applyAlignment="1">
      <alignment horizontal="right" vertical="center"/>
    </xf>
    <xf numFmtId="0" fontId="4" fillId="5" borderId="8" xfId="7" applyFont="1" applyFill="1" applyBorder="1" applyAlignment="1">
      <alignment horizontal="center" vertical="center"/>
    </xf>
    <xf numFmtId="0" fontId="4" fillId="5" borderId="9" xfId="7" applyFont="1" applyFill="1" applyBorder="1" applyAlignment="1">
      <alignment horizontal="center" vertical="center"/>
    </xf>
    <xf numFmtId="0" fontId="3" fillId="2" borderId="25" xfId="7" applyFont="1" applyFill="1" applyBorder="1" applyAlignment="1">
      <alignment horizontal="right" vertical="center" wrapText="1"/>
    </xf>
    <xf numFmtId="0" fontId="3" fillId="2" borderId="26" xfId="7" applyFont="1" applyFill="1" applyBorder="1" applyAlignment="1">
      <alignment horizontal="right" vertical="center" wrapText="1"/>
    </xf>
    <xf numFmtId="0" fontId="3" fillId="2" borderId="33" xfId="7" applyFont="1" applyFill="1" applyBorder="1" applyAlignment="1">
      <alignment horizontal="right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left" vertical="top" wrapText="1"/>
    </xf>
    <xf numFmtId="0" fontId="6" fillId="2" borderId="16" xfId="7" applyFont="1" applyFill="1" applyBorder="1" applyAlignment="1">
      <alignment horizontal="left" vertical="top" wrapText="1"/>
    </xf>
    <xf numFmtId="0" fontId="6" fillId="2" borderId="18" xfId="7" applyFont="1" applyFill="1" applyBorder="1" applyAlignment="1">
      <alignment horizontal="left" vertical="top" wrapText="1"/>
    </xf>
    <xf numFmtId="178" fontId="3" fillId="3" borderId="2" xfId="3" applyNumberFormat="1" applyFont="1" applyFill="1" applyBorder="1" applyAlignment="1">
      <alignment horizontal="right" vertical="center" wrapText="1"/>
    </xf>
    <xf numFmtId="178" fontId="3" fillId="3" borderId="4" xfId="3" applyNumberFormat="1" applyFont="1" applyFill="1" applyBorder="1" applyAlignment="1">
      <alignment horizontal="right" vertical="center" wrapText="1"/>
    </xf>
    <xf numFmtId="178" fontId="3" fillId="3" borderId="19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horizontal="left" vertical="center" wrapText="1"/>
    </xf>
    <xf numFmtId="178" fontId="3" fillId="2" borderId="17" xfId="3" applyNumberFormat="1" applyFont="1" applyFill="1" applyBorder="1" applyAlignment="1">
      <alignment horizontal="left" vertical="center" wrapText="1"/>
    </xf>
    <xf numFmtId="178" fontId="3" fillId="2" borderId="20" xfId="3" applyNumberFormat="1" applyFont="1" applyFill="1" applyBorder="1" applyAlignment="1">
      <alignment horizontal="left" vertical="center" wrapText="1"/>
    </xf>
    <xf numFmtId="178" fontId="8" fillId="4" borderId="12" xfId="3" applyNumberFormat="1" applyFont="1" applyFill="1" applyBorder="1" applyAlignment="1">
      <alignment horizontal="right" vertical="center" wrapText="1"/>
    </xf>
    <xf numFmtId="178" fontId="8" fillId="4" borderId="16" xfId="3" applyNumberFormat="1" applyFont="1" applyFill="1" applyBorder="1" applyAlignment="1">
      <alignment horizontal="right" vertical="center" wrapText="1"/>
    </xf>
    <xf numFmtId="178" fontId="8" fillId="4" borderId="18" xfId="3" applyNumberFormat="1" applyFont="1" applyFill="1" applyBorder="1" applyAlignment="1">
      <alignment horizontal="right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0" fontId="6" fillId="2" borderId="15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right" vertical="center" wrapText="1"/>
    </xf>
    <xf numFmtId="181" fontId="3" fillId="3" borderId="4" xfId="3" applyNumberFormat="1" applyFont="1" applyFill="1" applyBorder="1" applyAlignment="1">
      <alignment horizontal="right" vertical="center" wrapText="1"/>
    </xf>
    <xf numFmtId="181" fontId="3" fillId="3" borderId="19" xfId="3" applyNumberFormat="1" applyFont="1" applyFill="1" applyBorder="1" applyAlignment="1">
      <alignment horizontal="right" vertical="center" wrapText="1"/>
    </xf>
    <xf numFmtId="180" fontId="3" fillId="3" borderId="2" xfId="3" applyNumberFormat="1" applyFont="1" applyFill="1" applyBorder="1" applyAlignment="1">
      <alignment horizontal="right" vertical="center" wrapText="1"/>
    </xf>
    <xf numFmtId="180" fontId="3" fillId="3" borderId="4" xfId="3" applyNumberFormat="1" applyFont="1" applyFill="1" applyBorder="1" applyAlignment="1">
      <alignment horizontal="right" vertical="center" wrapText="1"/>
    </xf>
    <xf numFmtId="180" fontId="3" fillId="3" borderId="19" xfId="3" applyNumberFormat="1" applyFont="1" applyFill="1" applyBorder="1" applyAlignment="1">
      <alignment horizontal="right" vertical="center" wrapText="1"/>
    </xf>
  </cellXfs>
  <cellStyles count="8">
    <cellStyle name="0,0_x000d__x000a_NA_x000d__x000a_" xfId="2"/>
    <cellStyle name="Normal_Sheet1" xfId="3"/>
    <cellStyle name="常规" xfId="0" builtinId="0"/>
    <cellStyle name="常规 2" xfId="4"/>
    <cellStyle name="常规 3" xfId="5"/>
    <cellStyle name="常规_Sheet1" xfId="6"/>
    <cellStyle name="常规_Sheet1_1" xfId="7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abSelected="1" zoomScaleNormal="100" workbookViewId="0">
      <selection activeCell="E42" sqref="E42:E45"/>
    </sheetView>
  </sheetViews>
  <sheetFormatPr defaultColWidth="8.59765625" defaultRowHeight="15.6" x14ac:dyDescent="0.25"/>
  <cols>
    <col min="1" max="1" width="9.59765625" style="67" customWidth="1"/>
    <col min="2" max="2" width="4.09765625" style="67" customWidth="1"/>
    <col min="3" max="3" width="19" style="67" customWidth="1"/>
    <col min="4" max="4" width="15.8984375" style="67" bestFit="1" customWidth="1"/>
    <col min="5" max="5" width="57.296875" style="67" bestFit="1" customWidth="1"/>
    <col min="6" max="6" width="11.59765625" style="67" customWidth="1"/>
    <col min="7" max="7" width="5" style="67" customWidth="1"/>
    <col min="8" max="11" width="5.3984375" style="67" customWidth="1"/>
    <col min="12" max="12" width="21.59765625" style="67" customWidth="1"/>
    <col min="13" max="13" width="27" style="67" customWidth="1"/>
    <col min="14" max="15" width="8.59765625" style="67"/>
    <col min="16" max="16" width="13.59765625" style="68" customWidth="1"/>
    <col min="17" max="16384" width="8.59765625" style="67"/>
  </cols>
  <sheetData>
    <row r="1" spans="1:13" ht="29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x14ac:dyDescent="0.25">
      <c r="A2" s="163" t="s">
        <v>10</v>
      </c>
      <c r="B2" s="164"/>
      <c r="C2" s="164"/>
      <c r="D2" s="164"/>
      <c r="E2" s="164"/>
      <c r="F2" s="3" t="s">
        <v>11</v>
      </c>
      <c r="G2" s="165" t="s">
        <v>100</v>
      </c>
      <c r="H2" s="165"/>
      <c r="I2" s="165"/>
      <c r="J2" s="165"/>
      <c r="K2" s="165"/>
      <c r="L2" s="166"/>
    </row>
    <row r="3" spans="1:13" ht="15.6" customHeight="1" x14ac:dyDescent="0.25">
      <c r="A3" s="4" t="s">
        <v>12</v>
      </c>
      <c r="B3" s="167" t="s">
        <v>78</v>
      </c>
      <c r="C3" s="167"/>
      <c r="D3" s="167"/>
      <c r="E3" s="167"/>
      <c r="F3" s="5" t="s">
        <v>13</v>
      </c>
      <c r="G3" s="168" t="s">
        <v>101</v>
      </c>
      <c r="H3" s="168"/>
      <c r="I3" s="168"/>
      <c r="J3" s="168"/>
      <c r="K3" s="168"/>
      <c r="L3" s="169"/>
    </row>
    <row r="4" spans="1:13" x14ac:dyDescent="0.25">
      <c r="A4" s="6" t="s">
        <v>14</v>
      </c>
      <c r="B4" s="133">
        <v>45</v>
      </c>
      <c r="C4" s="132" t="s">
        <v>68</v>
      </c>
      <c r="D4" s="8"/>
      <c r="E4" s="8"/>
      <c r="F4" s="9" t="s">
        <v>16</v>
      </c>
      <c r="G4" s="170" t="s">
        <v>198</v>
      </c>
      <c r="H4" s="170"/>
      <c r="I4" s="170"/>
      <c r="J4" s="170"/>
      <c r="K4" s="170"/>
      <c r="L4" s="171"/>
    </row>
    <row r="5" spans="1:13" ht="16.2" thickBot="1" x14ac:dyDescent="0.3">
      <c r="A5" s="10" t="s">
        <v>17</v>
      </c>
      <c r="B5" s="172" t="s">
        <v>79</v>
      </c>
      <c r="C5" s="172"/>
      <c r="D5" s="172"/>
      <c r="E5" s="172"/>
      <c r="F5" s="11" t="s">
        <v>18</v>
      </c>
      <c r="G5" s="173" t="s">
        <v>162</v>
      </c>
      <c r="H5" s="173"/>
      <c r="I5" s="173"/>
      <c r="J5" s="173"/>
      <c r="K5" s="173"/>
      <c r="L5" s="174"/>
    </row>
    <row r="6" spans="1:13" ht="22.5" customHeight="1" thickBot="1" x14ac:dyDescent="0.3">
      <c r="A6" s="175"/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8"/>
    </row>
    <row r="7" spans="1:13" ht="22.5" customHeight="1" x14ac:dyDescent="0.25">
      <c r="A7" s="12" t="s">
        <v>2</v>
      </c>
      <c r="B7" s="179" t="s">
        <v>19</v>
      </c>
      <c r="C7" s="180"/>
      <c r="D7" s="179" t="s">
        <v>20</v>
      </c>
      <c r="E7" s="180"/>
      <c r="F7" s="181" t="s">
        <v>21</v>
      </c>
      <c r="G7" s="182"/>
      <c r="H7" s="181" t="s">
        <v>22</v>
      </c>
      <c r="I7" s="182"/>
      <c r="J7" s="181" t="s">
        <v>23</v>
      </c>
      <c r="K7" s="182"/>
      <c r="L7" s="43" t="s">
        <v>24</v>
      </c>
    </row>
    <row r="8" spans="1:13" x14ac:dyDescent="0.25">
      <c r="A8" s="228" t="s">
        <v>3</v>
      </c>
      <c r="B8" s="225">
        <v>1</v>
      </c>
      <c r="C8" s="217" t="s">
        <v>140</v>
      </c>
      <c r="D8" s="73" t="s">
        <v>25</v>
      </c>
      <c r="E8" s="74" t="s">
        <v>91</v>
      </c>
      <c r="F8" s="227">
        <v>450</v>
      </c>
      <c r="G8" s="224" t="s">
        <v>26</v>
      </c>
      <c r="H8" s="223">
        <v>30</v>
      </c>
      <c r="I8" s="226" t="s">
        <v>27</v>
      </c>
      <c r="J8" s="223">
        <v>1</v>
      </c>
      <c r="K8" s="224" t="s">
        <v>28</v>
      </c>
      <c r="L8" s="222">
        <f>F8*H8*J8</f>
        <v>13500</v>
      </c>
      <c r="M8" s="213"/>
    </row>
    <row r="9" spans="1:13" x14ac:dyDescent="0.25">
      <c r="A9" s="229"/>
      <c r="B9" s="225"/>
      <c r="C9" s="218"/>
      <c r="D9" s="73" t="s">
        <v>29</v>
      </c>
      <c r="E9" s="74" t="s">
        <v>92</v>
      </c>
      <c r="F9" s="227"/>
      <c r="G9" s="224"/>
      <c r="H9" s="223"/>
      <c r="I9" s="226"/>
      <c r="J9" s="223"/>
      <c r="K9" s="224"/>
      <c r="L9" s="222"/>
      <c r="M9" s="213"/>
    </row>
    <row r="10" spans="1:13" x14ac:dyDescent="0.25">
      <c r="A10" s="229"/>
      <c r="B10" s="225"/>
      <c r="C10" s="218"/>
      <c r="D10" s="73" t="s">
        <v>30</v>
      </c>
      <c r="E10" s="74" t="s">
        <v>80</v>
      </c>
      <c r="F10" s="227"/>
      <c r="G10" s="224"/>
      <c r="H10" s="223"/>
      <c r="I10" s="226"/>
      <c r="J10" s="223"/>
      <c r="K10" s="224"/>
      <c r="L10" s="222"/>
      <c r="M10" s="213"/>
    </row>
    <row r="11" spans="1:13" x14ac:dyDescent="0.25">
      <c r="A11" s="229"/>
      <c r="B11" s="225"/>
      <c r="C11" s="218"/>
      <c r="D11" s="75" t="s">
        <v>31</v>
      </c>
      <c r="E11" s="76" t="s">
        <v>81</v>
      </c>
      <c r="F11" s="227"/>
      <c r="G11" s="224"/>
      <c r="H11" s="223"/>
      <c r="I11" s="226"/>
      <c r="J11" s="223"/>
      <c r="K11" s="224"/>
      <c r="L11" s="222"/>
      <c r="M11" s="213"/>
    </row>
    <row r="12" spans="1:13" ht="16.2" thickBot="1" x14ac:dyDescent="0.3">
      <c r="A12" s="214" t="s">
        <v>66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  <c r="L12" s="70">
        <f>SUM(L8:L11)</f>
        <v>13500</v>
      </c>
    </row>
    <row r="13" spans="1:13" x14ac:dyDescent="0.25">
      <c r="A13" s="22" t="s">
        <v>74</v>
      </c>
      <c r="B13" s="237" t="s">
        <v>38</v>
      </c>
      <c r="C13" s="238"/>
      <c r="D13" s="237" t="s">
        <v>34</v>
      </c>
      <c r="E13" s="238"/>
      <c r="F13" s="181" t="s">
        <v>21</v>
      </c>
      <c r="G13" s="182"/>
      <c r="H13" s="181" t="s">
        <v>22</v>
      </c>
      <c r="I13" s="182"/>
      <c r="J13" s="181" t="s">
        <v>23</v>
      </c>
      <c r="K13" s="182"/>
      <c r="L13" s="43" t="s">
        <v>24</v>
      </c>
    </row>
    <row r="14" spans="1:13" ht="14.25" customHeight="1" x14ac:dyDescent="0.25">
      <c r="A14" s="236" t="s">
        <v>155</v>
      </c>
      <c r="B14" s="146">
        <v>1</v>
      </c>
      <c r="C14" s="77" t="s">
        <v>83</v>
      </c>
      <c r="D14" s="77" t="s">
        <v>69</v>
      </c>
      <c r="E14" s="157" t="s">
        <v>168</v>
      </c>
      <c r="F14" s="145">
        <v>200</v>
      </c>
      <c r="G14" s="122" t="s">
        <v>41</v>
      </c>
      <c r="H14" s="148">
        <v>45</v>
      </c>
      <c r="I14" s="79" t="s">
        <v>35</v>
      </c>
      <c r="J14" s="149">
        <v>1</v>
      </c>
      <c r="K14" s="81" t="s">
        <v>36</v>
      </c>
      <c r="L14" s="82">
        <f>F14*H14*J14</f>
        <v>9000</v>
      </c>
      <c r="M14" s="54"/>
    </row>
    <row r="15" spans="1:13" ht="14.25" customHeight="1" x14ac:dyDescent="0.25">
      <c r="A15" s="236"/>
      <c r="B15" s="146">
        <v>2</v>
      </c>
      <c r="C15" s="147" t="s">
        <v>156</v>
      </c>
      <c r="D15" s="77" t="s">
        <v>69</v>
      </c>
      <c r="E15" s="157" t="s">
        <v>169</v>
      </c>
      <c r="F15" s="145">
        <v>100</v>
      </c>
      <c r="G15" s="122" t="s">
        <v>41</v>
      </c>
      <c r="H15" s="148">
        <v>45</v>
      </c>
      <c r="I15" s="79" t="s">
        <v>35</v>
      </c>
      <c r="J15" s="149">
        <v>1</v>
      </c>
      <c r="K15" s="81" t="s">
        <v>36</v>
      </c>
      <c r="L15" s="82">
        <f t="shared" ref="L15:L21" si="0">F15*H15*J15</f>
        <v>4500</v>
      </c>
      <c r="M15" s="54"/>
    </row>
    <row r="16" spans="1:13" ht="14.25" customHeight="1" x14ac:dyDescent="0.25">
      <c r="A16" s="236"/>
      <c r="B16" s="146">
        <v>3</v>
      </c>
      <c r="C16" s="147" t="s">
        <v>157</v>
      </c>
      <c r="D16" s="77" t="s">
        <v>69</v>
      </c>
      <c r="E16" s="157" t="s">
        <v>193</v>
      </c>
      <c r="F16" s="145">
        <v>200</v>
      </c>
      <c r="G16" s="122" t="s">
        <v>41</v>
      </c>
      <c r="H16" s="148">
        <v>45</v>
      </c>
      <c r="I16" s="79" t="s">
        <v>35</v>
      </c>
      <c r="J16" s="149">
        <v>3</v>
      </c>
      <c r="K16" s="81" t="s">
        <v>36</v>
      </c>
      <c r="L16" s="82">
        <f t="shared" si="0"/>
        <v>27000</v>
      </c>
      <c r="M16" s="54"/>
    </row>
    <row r="17" spans="1:16" ht="14.25" customHeight="1" x14ac:dyDescent="0.25">
      <c r="A17" s="236"/>
      <c r="B17" s="146">
        <v>4</v>
      </c>
      <c r="C17" s="147" t="s">
        <v>158</v>
      </c>
      <c r="D17" s="77" t="s">
        <v>190</v>
      </c>
      <c r="E17" s="157" t="s">
        <v>165</v>
      </c>
      <c r="F17" s="145">
        <v>500</v>
      </c>
      <c r="G17" s="122" t="s">
        <v>41</v>
      </c>
      <c r="H17" s="148">
        <v>1</v>
      </c>
      <c r="I17" s="79" t="s">
        <v>35</v>
      </c>
      <c r="J17" s="149">
        <v>1</v>
      </c>
      <c r="K17" s="81" t="s">
        <v>36</v>
      </c>
      <c r="L17" s="82">
        <f t="shared" si="0"/>
        <v>500</v>
      </c>
      <c r="M17" s="54"/>
    </row>
    <row r="18" spans="1:16" ht="14.25" customHeight="1" x14ac:dyDescent="0.25">
      <c r="A18" s="236"/>
      <c r="B18" s="146">
        <v>5</v>
      </c>
      <c r="C18" s="147" t="s">
        <v>159</v>
      </c>
      <c r="D18" s="77" t="s">
        <v>69</v>
      </c>
      <c r="E18" s="157" t="s">
        <v>166</v>
      </c>
      <c r="F18" s="145">
        <v>5000</v>
      </c>
      <c r="G18" s="122" t="s">
        <v>41</v>
      </c>
      <c r="H18" s="148">
        <v>1</v>
      </c>
      <c r="I18" s="79" t="s">
        <v>35</v>
      </c>
      <c r="J18" s="149">
        <v>1</v>
      </c>
      <c r="K18" s="81" t="s">
        <v>36</v>
      </c>
      <c r="L18" s="82">
        <f t="shared" si="0"/>
        <v>5000</v>
      </c>
      <c r="M18" s="54"/>
    </row>
    <row r="19" spans="1:16" ht="14.25" customHeight="1" x14ac:dyDescent="0.25">
      <c r="A19" s="236"/>
      <c r="B19" s="146">
        <v>6</v>
      </c>
      <c r="C19" s="147" t="s">
        <v>160</v>
      </c>
      <c r="D19" s="77" t="s">
        <v>69</v>
      </c>
      <c r="E19" s="157" t="s">
        <v>167</v>
      </c>
      <c r="F19" s="145">
        <v>100</v>
      </c>
      <c r="G19" s="122" t="s">
        <v>41</v>
      </c>
      <c r="H19" s="148">
        <v>40</v>
      </c>
      <c r="I19" s="79" t="s">
        <v>35</v>
      </c>
      <c r="J19" s="149">
        <v>1</v>
      </c>
      <c r="K19" s="81" t="s">
        <v>36</v>
      </c>
      <c r="L19" s="82">
        <f t="shared" si="0"/>
        <v>4000</v>
      </c>
      <c r="M19" s="54"/>
    </row>
    <row r="20" spans="1:16" ht="14.25" customHeight="1" x14ac:dyDescent="0.25">
      <c r="A20" s="236"/>
      <c r="B20" s="146">
        <v>7</v>
      </c>
      <c r="C20" s="147" t="s">
        <v>161</v>
      </c>
      <c r="D20" s="77" t="s">
        <v>69</v>
      </c>
      <c r="E20" s="157" t="s">
        <v>170</v>
      </c>
      <c r="F20" s="145">
        <v>200</v>
      </c>
      <c r="G20" s="122" t="s">
        <v>41</v>
      </c>
      <c r="H20" s="148">
        <v>40</v>
      </c>
      <c r="I20" s="79" t="s">
        <v>35</v>
      </c>
      <c r="J20" s="149">
        <v>1</v>
      </c>
      <c r="K20" s="81" t="s">
        <v>36</v>
      </c>
      <c r="L20" s="82">
        <f t="shared" si="0"/>
        <v>8000</v>
      </c>
      <c r="M20" s="54"/>
    </row>
    <row r="21" spans="1:16" ht="14.25" customHeight="1" x14ac:dyDescent="0.25">
      <c r="A21" s="236"/>
      <c r="B21" s="146">
        <v>8</v>
      </c>
      <c r="C21" s="147" t="s">
        <v>174</v>
      </c>
      <c r="D21" s="77" t="s">
        <v>69</v>
      </c>
      <c r="E21" s="157" t="s">
        <v>173</v>
      </c>
      <c r="F21" s="145">
        <v>2000</v>
      </c>
      <c r="G21" s="122" t="s">
        <v>41</v>
      </c>
      <c r="H21" s="148">
        <v>1</v>
      </c>
      <c r="I21" s="79" t="s">
        <v>35</v>
      </c>
      <c r="J21" s="149">
        <v>1</v>
      </c>
      <c r="K21" s="81" t="s">
        <v>36</v>
      </c>
      <c r="L21" s="82">
        <f t="shared" si="0"/>
        <v>2000</v>
      </c>
      <c r="M21" s="54"/>
    </row>
    <row r="22" spans="1:16" x14ac:dyDescent="0.25">
      <c r="A22" s="236"/>
      <c r="B22" s="146">
        <v>9</v>
      </c>
      <c r="C22" s="77" t="s">
        <v>82</v>
      </c>
      <c r="D22" s="77" t="s">
        <v>69</v>
      </c>
      <c r="E22" s="157" t="s">
        <v>171</v>
      </c>
      <c r="F22" s="150">
        <v>150</v>
      </c>
      <c r="G22" s="122" t="s">
        <v>41</v>
      </c>
      <c r="H22" s="78">
        <v>30</v>
      </c>
      <c r="I22" s="79" t="s">
        <v>35</v>
      </c>
      <c r="J22" s="80">
        <v>1</v>
      </c>
      <c r="K22" s="81" t="s">
        <v>36</v>
      </c>
      <c r="L22" s="82">
        <f>F22*H22*J22</f>
        <v>4500</v>
      </c>
      <c r="M22" s="54"/>
    </row>
    <row r="23" spans="1:16" x14ac:dyDescent="0.25">
      <c r="A23" s="236"/>
      <c r="B23" s="146">
        <v>10</v>
      </c>
      <c r="C23" s="77" t="s">
        <v>83</v>
      </c>
      <c r="D23" s="129" t="s">
        <v>77</v>
      </c>
      <c r="E23" s="157" t="s">
        <v>172</v>
      </c>
      <c r="F23" s="150">
        <v>200</v>
      </c>
      <c r="G23" s="122" t="s">
        <v>111</v>
      </c>
      <c r="H23" s="78">
        <v>30</v>
      </c>
      <c r="I23" s="79" t="s">
        <v>35</v>
      </c>
      <c r="J23" s="80">
        <v>1</v>
      </c>
      <c r="K23" s="81" t="s">
        <v>36</v>
      </c>
      <c r="L23" s="82">
        <f>F23*H23*J23</f>
        <v>6000</v>
      </c>
      <c r="M23" s="54"/>
    </row>
    <row r="24" spans="1:16" x14ac:dyDescent="0.25">
      <c r="A24" s="151"/>
      <c r="B24" s="146">
        <v>11</v>
      </c>
      <c r="C24" s="147" t="s">
        <v>163</v>
      </c>
      <c r="D24" s="152" t="s">
        <v>191</v>
      </c>
      <c r="E24" s="153" t="s">
        <v>192</v>
      </c>
      <c r="F24" s="150">
        <v>5000</v>
      </c>
      <c r="G24" s="122" t="s">
        <v>111</v>
      </c>
      <c r="H24" s="148">
        <v>1</v>
      </c>
      <c r="I24" s="154" t="s">
        <v>164</v>
      </c>
      <c r="J24" s="149">
        <v>1</v>
      </c>
      <c r="K24" s="81" t="s">
        <v>36</v>
      </c>
      <c r="L24" s="82">
        <f>F24*H24*J24</f>
        <v>5000</v>
      </c>
      <c r="M24" s="118"/>
    </row>
    <row r="25" spans="1:16" ht="16.2" thickBot="1" x14ac:dyDescent="0.3">
      <c r="A25" s="219" t="s">
        <v>112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70">
        <f>SUM(L14:L24)</f>
        <v>75500</v>
      </c>
      <c r="M25" s="118"/>
    </row>
    <row r="26" spans="1:16" s="91" customFormat="1" x14ac:dyDescent="0.25">
      <c r="A26" s="93" t="s">
        <v>75</v>
      </c>
      <c r="B26" s="190" t="s">
        <v>38</v>
      </c>
      <c r="C26" s="191"/>
      <c r="D26" s="234" t="s">
        <v>20</v>
      </c>
      <c r="E26" s="235"/>
      <c r="F26" s="220" t="s">
        <v>21</v>
      </c>
      <c r="G26" s="221"/>
      <c r="H26" s="220" t="s">
        <v>22</v>
      </c>
      <c r="I26" s="221"/>
      <c r="J26" s="220" t="s">
        <v>23</v>
      </c>
      <c r="K26" s="221"/>
      <c r="L26" s="56" t="s">
        <v>24</v>
      </c>
      <c r="M26" s="89"/>
      <c r="P26" s="92"/>
    </row>
    <row r="27" spans="1:16" s="86" customFormat="1" ht="26.4" x14ac:dyDescent="0.25">
      <c r="A27" s="117" t="s">
        <v>86</v>
      </c>
      <c r="B27" s="116">
        <v>1</v>
      </c>
      <c r="C27" s="88" t="s">
        <v>87</v>
      </c>
      <c r="D27" s="88" t="s">
        <v>88</v>
      </c>
      <c r="E27" s="130" t="s">
        <v>175</v>
      </c>
      <c r="F27" s="105">
        <v>2800</v>
      </c>
      <c r="G27" s="131" t="s">
        <v>26</v>
      </c>
      <c r="H27" s="107">
        <v>2</v>
      </c>
      <c r="I27" s="108" t="s">
        <v>89</v>
      </c>
      <c r="J27" s="109">
        <v>1</v>
      </c>
      <c r="K27" s="108" t="s">
        <v>90</v>
      </c>
      <c r="L27" s="105">
        <f>F27*H27*J27</f>
        <v>5600</v>
      </c>
      <c r="M27" s="101"/>
      <c r="P27" s="87"/>
    </row>
    <row r="28" spans="1:16" ht="16.2" thickBot="1" x14ac:dyDescent="0.3">
      <c r="A28" s="187" t="s">
        <v>73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9"/>
      <c r="L28" s="60">
        <f>SUM(L27:L27)</f>
        <v>5600</v>
      </c>
    </row>
    <row r="29" spans="1:16" s="91" customFormat="1" x14ac:dyDescent="0.25">
      <c r="A29" s="93" t="s">
        <v>76</v>
      </c>
      <c r="B29" s="230" t="s">
        <v>38</v>
      </c>
      <c r="C29" s="231"/>
      <c r="D29" s="232" t="s">
        <v>20</v>
      </c>
      <c r="E29" s="233"/>
      <c r="F29" s="185" t="s">
        <v>21</v>
      </c>
      <c r="G29" s="186"/>
      <c r="H29" s="185" t="s">
        <v>22</v>
      </c>
      <c r="I29" s="186"/>
      <c r="J29" s="185" t="s">
        <v>23</v>
      </c>
      <c r="K29" s="186"/>
      <c r="L29" s="56" t="s">
        <v>24</v>
      </c>
      <c r="M29" s="89"/>
      <c r="P29" s="92"/>
    </row>
    <row r="30" spans="1:16" s="86" customFormat="1" x14ac:dyDescent="0.25">
      <c r="A30" s="183" t="s">
        <v>48</v>
      </c>
      <c r="B30" s="83">
        <v>1</v>
      </c>
      <c r="C30" s="88" t="s">
        <v>49</v>
      </c>
      <c r="D30" s="88" t="s">
        <v>50</v>
      </c>
      <c r="E30" s="90" t="s">
        <v>141</v>
      </c>
      <c r="F30" s="94">
        <v>20</v>
      </c>
      <c r="G30" s="95" t="s">
        <v>26</v>
      </c>
      <c r="H30" s="106">
        <v>30</v>
      </c>
      <c r="I30" s="96" t="s">
        <v>35</v>
      </c>
      <c r="J30" s="97">
        <v>1</v>
      </c>
      <c r="K30" s="98" t="s">
        <v>36</v>
      </c>
      <c r="L30" s="94">
        <f t="shared" ref="L30:L36" si="1">F30*H30*J30</f>
        <v>600</v>
      </c>
      <c r="M30" s="101"/>
      <c r="P30" s="87"/>
    </row>
    <row r="31" spans="1:16" s="86" customFormat="1" ht="26.4" x14ac:dyDescent="0.25">
      <c r="A31" s="184"/>
      <c r="B31" s="125">
        <v>2</v>
      </c>
      <c r="C31" s="158" t="s">
        <v>177</v>
      </c>
      <c r="D31" s="159" t="s">
        <v>178</v>
      </c>
      <c r="E31" s="161" t="s">
        <v>189</v>
      </c>
      <c r="F31" s="156">
        <v>800</v>
      </c>
      <c r="G31" s="155" t="s">
        <v>179</v>
      </c>
      <c r="H31" s="106">
        <v>1</v>
      </c>
      <c r="I31" s="96" t="s">
        <v>180</v>
      </c>
      <c r="J31" s="97">
        <v>2</v>
      </c>
      <c r="K31" s="98" t="s">
        <v>181</v>
      </c>
      <c r="L31" s="156">
        <f t="shared" si="1"/>
        <v>1600</v>
      </c>
      <c r="M31" s="101"/>
      <c r="P31" s="87"/>
    </row>
    <row r="32" spans="1:16" s="86" customFormat="1" x14ac:dyDescent="0.25">
      <c r="A32" s="184"/>
      <c r="B32" s="125">
        <v>3</v>
      </c>
      <c r="C32" s="158" t="s">
        <v>186</v>
      </c>
      <c r="D32" s="159" t="s">
        <v>182</v>
      </c>
      <c r="E32" s="160" t="s">
        <v>194</v>
      </c>
      <c r="F32" s="156">
        <v>300</v>
      </c>
      <c r="G32" s="155" t="s">
        <v>179</v>
      </c>
      <c r="H32" s="106">
        <v>1</v>
      </c>
      <c r="I32" s="96" t="s">
        <v>180</v>
      </c>
      <c r="J32" s="97">
        <v>6</v>
      </c>
      <c r="K32" s="98" t="s">
        <v>185</v>
      </c>
      <c r="L32" s="156">
        <f t="shared" si="1"/>
        <v>1800</v>
      </c>
      <c r="M32" s="101"/>
      <c r="P32" s="87"/>
    </row>
    <row r="33" spans="1:16" s="86" customFormat="1" x14ac:dyDescent="0.25">
      <c r="A33" s="184"/>
      <c r="B33" s="125">
        <v>4</v>
      </c>
      <c r="C33" s="158" t="s">
        <v>187</v>
      </c>
      <c r="D33" s="159" t="s">
        <v>183</v>
      </c>
      <c r="E33" s="160" t="s">
        <v>188</v>
      </c>
      <c r="F33" s="156">
        <v>500</v>
      </c>
      <c r="G33" s="155" t="s">
        <v>179</v>
      </c>
      <c r="H33" s="106">
        <v>1</v>
      </c>
      <c r="I33" s="96" t="s">
        <v>180</v>
      </c>
      <c r="J33" s="97">
        <v>7</v>
      </c>
      <c r="K33" s="98" t="s">
        <v>184</v>
      </c>
      <c r="L33" s="156">
        <f t="shared" si="1"/>
        <v>3500</v>
      </c>
      <c r="M33" s="101"/>
      <c r="P33" s="87"/>
    </row>
    <row r="34" spans="1:16" s="86" customFormat="1" x14ac:dyDescent="0.25">
      <c r="A34" s="184"/>
      <c r="B34" s="125">
        <v>5</v>
      </c>
      <c r="C34" s="126" t="s">
        <v>70</v>
      </c>
      <c r="D34" s="84" t="s">
        <v>84</v>
      </c>
      <c r="E34" s="85" t="s">
        <v>85</v>
      </c>
      <c r="F34" s="119">
        <v>245</v>
      </c>
      <c r="G34" s="120" t="s">
        <v>26</v>
      </c>
      <c r="H34" s="107">
        <v>30</v>
      </c>
      <c r="I34" s="108" t="s">
        <v>35</v>
      </c>
      <c r="J34" s="109">
        <v>1</v>
      </c>
      <c r="K34" s="110" t="s">
        <v>36</v>
      </c>
      <c r="L34" s="105">
        <f t="shared" si="1"/>
        <v>7350</v>
      </c>
      <c r="M34" s="101"/>
      <c r="P34" s="87"/>
    </row>
    <row r="35" spans="1:16" s="86" customFormat="1" x14ac:dyDescent="0.25">
      <c r="A35" s="184"/>
      <c r="B35" s="125">
        <v>6</v>
      </c>
      <c r="C35" s="144" t="s">
        <v>142</v>
      </c>
      <c r="D35" s="99" t="s">
        <v>143</v>
      </c>
      <c r="E35" s="121" t="s">
        <v>176</v>
      </c>
      <c r="F35" s="135">
        <v>340</v>
      </c>
      <c r="G35" s="134" t="s">
        <v>26</v>
      </c>
      <c r="H35" s="107">
        <v>30</v>
      </c>
      <c r="I35" s="108" t="s">
        <v>35</v>
      </c>
      <c r="J35" s="109">
        <v>1</v>
      </c>
      <c r="K35" s="110" t="s">
        <v>36</v>
      </c>
      <c r="L35" s="105">
        <f t="shared" ref="L35" si="2">F35*H35*J35</f>
        <v>10200</v>
      </c>
      <c r="M35" s="101"/>
      <c r="P35" s="87"/>
    </row>
    <row r="36" spans="1:16" s="102" customFormat="1" x14ac:dyDescent="0.25">
      <c r="A36" s="184"/>
      <c r="B36" s="125">
        <v>7</v>
      </c>
      <c r="C36" s="126" t="s">
        <v>105</v>
      </c>
      <c r="D36" s="99" t="s">
        <v>103</v>
      </c>
      <c r="E36" s="121" t="s">
        <v>106</v>
      </c>
      <c r="F36" s="124">
        <v>500</v>
      </c>
      <c r="G36" s="123" t="s">
        <v>26</v>
      </c>
      <c r="H36" s="107">
        <v>1</v>
      </c>
      <c r="I36" s="108" t="s">
        <v>35</v>
      </c>
      <c r="J36" s="109">
        <v>2</v>
      </c>
      <c r="K36" s="110" t="s">
        <v>104</v>
      </c>
      <c r="L36" s="105">
        <f t="shared" si="1"/>
        <v>1000</v>
      </c>
      <c r="M36" s="104"/>
      <c r="P36" s="103"/>
    </row>
    <row r="37" spans="1:16" s="102" customFormat="1" x14ac:dyDescent="0.25">
      <c r="A37" s="184"/>
      <c r="B37" s="125">
        <v>8</v>
      </c>
      <c r="C37" s="126" t="s">
        <v>109</v>
      </c>
      <c r="D37" s="99" t="s">
        <v>154</v>
      </c>
      <c r="E37" s="121" t="s">
        <v>146</v>
      </c>
      <c r="F37" s="128">
        <v>40</v>
      </c>
      <c r="G37" s="127" t="s">
        <v>26</v>
      </c>
      <c r="H37" s="107">
        <v>2</v>
      </c>
      <c r="I37" s="108" t="s">
        <v>108</v>
      </c>
      <c r="J37" s="109">
        <v>2</v>
      </c>
      <c r="K37" s="110" t="s">
        <v>110</v>
      </c>
      <c r="L37" s="105">
        <f t="shared" ref="L37" si="3">F37*H37*J37</f>
        <v>160</v>
      </c>
      <c r="M37" s="104"/>
      <c r="P37" s="103"/>
    </row>
    <row r="38" spans="1:16" s="102" customFormat="1" x14ac:dyDescent="0.25">
      <c r="A38" s="184"/>
      <c r="B38" s="125">
        <v>9</v>
      </c>
      <c r="C38" s="126" t="s">
        <v>109</v>
      </c>
      <c r="D38" s="99" t="s">
        <v>144</v>
      </c>
      <c r="E38" s="121" t="s">
        <v>145</v>
      </c>
      <c r="F38" s="135">
        <v>40</v>
      </c>
      <c r="G38" s="134" t="s">
        <v>26</v>
      </c>
      <c r="H38" s="107">
        <v>2</v>
      </c>
      <c r="I38" s="108" t="s">
        <v>108</v>
      </c>
      <c r="J38" s="109">
        <v>1</v>
      </c>
      <c r="K38" s="110" t="s">
        <v>110</v>
      </c>
      <c r="L38" s="105">
        <f t="shared" ref="L38:L40" si="4">F38*H38*J38</f>
        <v>80</v>
      </c>
      <c r="M38" s="104"/>
      <c r="P38" s="103"/>
    </row>
    <row r="39" spans="1:16" s="102" customFormat="1" x14ac:dyDescent="0.25">
      <c r="A39" s="184"/>
      <c r="B39" s="125">
        <v>10</v>
      </c>
      <c r="C39" s="99" t="s">
        <v>63</v>
      </c>
      <c r="D39" s="99" t="s">
        <v>63</v>
      </c>
      <c r="E39" s="100" t="s">
        <v>71</v>
      </c>
      <c r="F39" s="135">
        <v>2</v>
      </c>
      <c r="G39" s="134" t="s">
        <v>64</v>
      </c>
      <c r="H39" s="111">
        <v>30</v>
      </c>
      <c r="I39" s="108" t="s">
        <v>35</v>
      </c>
      <c r="J39" s="109">
        <v>2</v>
      </c>
      <c r="K39" s="110" t="s">
        <v>62</v>
      </c>
      <c r="L39" s="105">
        <f t="shared" si="4"/>
        <v>120</v>
      </c>
      <c r="M39" s="104"/>
      <c r="P39" s="103"/>
    </row>
    <row r="40" spans="1:16" x14ac:dyDescent="0.25">
      <c r="A40" s="184"/>
      <c r="B40" s="125">
        <v>11</v>
      </c>
      <c r="C40" s="99" t="s">
        <v>147</v>
      </c>
      <c r="D40" s="99" t="s">
        <v>148</v>
      </c>
      <c r="E40" s="100" t="s">
        <v>149</v>
      </c>
      <c r="F40" s="135">
        <v>2000</v>
      </c>
      <c r="G40" s="134" t="s">
        <v>64</v>
      </c>
      <c r="H40" s="111">
        <v>1</v>
      </c>
      <c r="I40" s="108" t="s">
        <v>151</v>
      </c>
      <c r="J40" s="109">
        <v>1</v>
      </c>
      <c r="K40" s="110" t="s">
        <v>150</v>
      </c>
      <c r="L40" s="105">
        <f t="shared" si="4"/>
        <v>2000</v>
      </c>
    </row>
    <row r="41" spans="1:16" ht="35.1" customHeight="1" thickBot="1" x14ac:dyDescent="0.3">
      <c r="A41" s="187" t="s">
        <v>51</v>
      </c>
      <c r="B41" s="188"/>
      <c r="C41" s="188"/>
      <c r="D41" s="188"/>
      <c r="E41" s="188"/>
      <c r="F41" s="202"/>
      <c r="G41" s="202"/>
      <c r="H41" s="202"/>
      <c r="I41" s="202"/>
      <c r="J41" s="202"/>
      <c r="K41" s="203"/>
      <c r="L41" s="60">
        <f>SUM(L30:L40)</f>
        <v>28410</v>
      </c>
      <c r="P41" s="67"/>
    </row>
    <row r="42" spans="1:16" ht="35.1" customHeight="1" x14ac:dyDescent="0.25">
      <c r="A42" s="193" t="s">
        <v>196</v>
      </c>
      <c r="B42" s="194"/>
      <c r="C42" s="194"/>
      <c r="D42" s="195"/>
      <c r="E42" s="210"/>
      <c r="F42" s="204" t="s">
        <v>195</v>
      </c>
      <c r="G42" s="205"/>
      <c r="H42" s="205"/>
      <c r="I42" s="205"/>
      <c r="J42" s="205"/>
      <c r="K42" s="206"/>
      <c r="L42" s="112">
        <f>L12+L25+L28+L41</f>
        <v>123010</v>
      </c>
      <c r="P42" s="67"/>
    </row>
    <row r="43" spans="1:16" ht="35.1" customHeight="1" x14ac:dyDescent="0.25">
      <c r="A43" s="196"/>
      <c r="B43" s="197"/>
      <c r="C43" s="197"/>
      <c r="D43" s="198"/>
      <c r="E43" s="211"/>
      <c r="F43" s="69" t="s">
        <v>65</v>
      </c>
      <c r="G43" s="113"/>
      <c r="H43" s="113"/>
      <c r="I43" s="113"/>
      <c r="J43" s="113"/>
      <c r="K43" s="114">
        <v>0.1</v>
      </c>
      <c r="L43" s="115">
        <f>L42*K43</f>
        <v>12301</v>
      </c>
      <c r="M43" s="101"/>
      <c r="P43" s="67"/>
    </row>
    <row r="44" spans="1:16" ht="35.1" customHeight="1" x14ac:dyDescent="0.25">
      <c r="A44" s="196"/>
      <c r="B44" s="197"/>
      <c r="C44" s="197"/>
      <c r="D44" s="198"/>
      <c r="E44" s="211"/>
      <c r="F44" s="71" t="s">
        <v>9</v>
      </c>
      <c r="G44" s="192" t="s">
        <v>72</v>
      </c>
      <c r="H44" s="192"/>
      <c r="I44" s="192"/>
      <c r="J44" s="192"/>
      <c r="K44" s="114"/>
      <c r="L44" s="115">
        <f>(L42+L43)*K44</f>
        <v>0</v>
      </c>
      <c r="P44" s="67"/>
    </row>
    <row r="45" spans="1:16" ht="24.9" customHeight="1" x14ac:dyDescent="0.25">
      <c r="A45" s="199"/>
      <c r="B45" s="200"/>
      <c r="C45" s="200"/>
      <c r="D45" s="201"/>
      <c r="E45" s="212"/>
      <c r="F45" s="207" t="s">
        <v>55</v>
      </c>
      <c r="G45" s="208"/>
      <c r="H45" s="208"/>
      <c r="I45" s="208"/>
      <c r="J45" s="208"/>
      <c r="K45" s="209"/>
      <c r="L45" s="64">
        <f>SUM(L42:L44)</f>
        <v>135311</v>
      </c>
      <c r="P45" s="67"/>
    </row>
    <row r="46" spans="1:16" ht="24.9" customHeight="1" x14ac:dyDescent="0.25">
      <c r="A46" s="40"/>
      <c r="B46" s="40"/>
      <c r="C46" s="40"/>
      <c r="D46" s="40"/>
      <c r="E46" s="40"/>
      <c r="F46" s="41"/>
      <c r="G46" s="42"/>
      <c r="H46" s="42"/>
      <c r="I46" s="41"/>
      <c r="J46" s="41"/>
      <c r="K46" s="65"/>
      <c r="L46" s="66"/>
    </row>
    <row r="51" spans="12:12" x14ac:dyDescent="0.25">
      <c r="L51" s="72" t="s">
        <v>67</v>
      </c>
    </row>
  </sheetData>
  <mergeCells count="51">
    <mergeCell ref="F13:G13"/>
    <mergeCell ref="H13:I13"/>
    <mergeCell ref="A8:A11"/>
    <mergeCell ref="B29:C29"/>
    <mergeCell ref="D29:E29"/>
    <mergeCell ref="D26:E26"/>
    <mergeCell ref="A14:A23"/>
    <mergeCell ref="B13:C13"/>
    <mergeCell ref="D13:E13"/>
    <mergeCell ref="M8:M11"/>
    <mergeCell ref="A12:K12"/>
    <mergeCell ref="C8:C11"/>
    <mergeCell ref="A25:K25"/>
    <mergeCell ref="F26:G26"/>
    <mergeCell ref="H26:I26"/>
    <mergeCell ref="J26:K26"/>
    <mergeCell ref="L8:L11"/>
    <mergeCell ref="J8:J11"/>
    <mergeCell ref="K8:K11"/>
    <mergeCell ref="J13:K13"/>
    <mergeCell ref="B8:B11"/>
    <mergeCell ref="I8:I11"/>
    <mergeCell ref="F8:F11"/>
    <mergeCell ref="G8:G11"/>
    <mergeCell ref="H8:H11"/>
    <mergeCell ref="G44:J44"/>
    <mergeCell ref="A42:D45"/>
    <mergeCell ref="A41:K41"/>
    <mergeCell ref="F42:K42"/>
    <mergeCell ref="F45:K45"/>
    <mergeCell ref="E42:E45"/>
    <mergeCell ref="A30:A40"/>
    <mergeCell ref="F29:G29"/>
    <mergeCell ref="A28:K28"/>
    <mergeCell ref="B26:C26"/>
    <mergeCell ref="H29:I29"/>
    <mergeCell ref="J29:K29"/>
    <mergeCell ref="G4:L4"/>
    <mergeCell ref="B5:E5"/>
    <mergeCell ref="G5:L5"/>
    <mergeCell ref="A6:L6"/>
    <mergeCell ref="B7:C7"/>
    <mergeCell ref="D7:E7"/>
    <mergeCell ref="H7:I7"/>
    <mergeCell ref="J7:K7"/>
    <mergeCell ref="F7:G7"/>
    <mergeCell ref="A1:L1"/>
    <mergeCell ref="A2:E2"/>
    <mergeCell ref="G2:L2"/>
    <mergeCell ref="B3:E3"/>
    <mergeCell ref="G3:L3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5" sqref="D5"/>
    </sheetView>
  </sheetViews>
  <sheetFormatPr defaultRowHeight="15.6" x14ac:dyDescent="0.25"/>
  <cols>
    <col min="1" max="1" width="10.19921875" bestFit="1" customWidth="1"/>
    <col min="2" max="2" width="10.19921875" customWidth="1"/>
    <col min="3" max="3" width="26.8984375" bestFit="1" customWidth="1"/>
    <col min="4" max="4" width="16.796875" customWidth="1"/>
    <col min="5" max="5" width="14.8984375" customWidth="1"/>
    <col min="6" max="6" width="22.3984375" customWidth="1"/>
  </cols>
  <sheetData>
    <row r="1" spans="1:6" s="72" customFormat="1" ht="30" customHeight="1" x14ac:dyDescent="0.25">
      <c r="A1" s="239" t="s">
        <v>98</v>
      </c>
      <c r="B1" s="239"/>
      <c r="C1" s="239"/>
      <c r="D1" s="239"/>
      <c r="E1" s="239"/>
      <c r="F1" s="239"/>
    </row>
    <row r="2" spans="1:6" s="72" customFormat="1" ht="30" customHeight="1" x14ac:dyDescent="0.25">
      <c r="A2" s="142" t="s">
        <v>93</v>
      </c>
      <c r="B2" s="142" t="s">
        <v>113</v>
      </c>
      <c r="C2" s="142" t="s">
        <v>107</v>
      </c>
      <c r="D2" s="142" t="s">
        <v>121</v>
      </c>
      <c r="E2" s="142" t="s">
        <v>94</v>
      </c>
      <c r="F2" s="142" t="s">
        <v>95</v>
      </c>
    </row>
    <row r="3" spans="1:6" s="72" customFormat="1" ht="30" customHeight="1" x14ac:dyDescent="0.25">
      <c r="A3" s="143" t="s">
        <v>114</v>
      </c>
      <c r="B3" s="136" t="s">
        <v>115</v>
      </c>
      <c r="C3" s="137" t="s">
        <v>116</v>
      </c>
      <c r="D3" s="137" t="s">
        <v>152</v>
      </c>
      <c r="E3" s="138" t="s">
        <v>117</v>
      </c>
      <c r="F3" s="139" t="s">
        <v>118</v>
      </c>
    </row>
    <row r="4" spans="1:6" s="72" customFormat="1" ht="30" customHeight="1" x14ac:dyDescent="0.25">
      <c r="A4" s="143" t="s">
        <v>119</v>
      </c>
      <c r="B4" s="140" t="s">
        <v>123</v>
      </c>
      <c r="C4" s="137" t="s">
        <v>120</v>
      </c>
      <c r="D4" s="137"/>
      <c r="E4" s="240" t="s">
        <v>96</v>
      </c>
      <c r="F4" s="240" t="s">
        <v>99</v>
      </c>
    </row>
    <row r="5" spans="1:6" s="72" customFormat="1" ht="30" customHeight="1" x14ac:dyDescent="0.25">
      <c r="A5" s="136" t="s">
        <v>119</v>
      </c>
      <c r="B5" s="136" t="s">
        <v>122</v>
      </c>
      <c r="C5" s="137" t="s">
        <v>124</v>
      </c>
      <c r="D5" s="137"/>
      <c r="E5" s="241"/>
      <c r="F5" s="241"/>
    </row>
    <row r="6" spans="1:6" s="72" customFormat="1" ht="30" customHeight="1" x14ac:dyDescent="0.25">
      <c r="A6" s="136" t="s">
        <v>119</v>
      </c>
      <c r="B6" s="136" t="s">
        <v>126</v>
      </c>
      <c r="C6" s="137" t="s">
        <v>125</v>
      </c>
      <c r="D6" s="137" t="s">
        <v>153</v>
      </c>
      <c r="E6" s="241"/>
      <c r="F6" s="241"/>
    </row>
    <row r="7" spans="1:6" s="72" customFormat="1" ht="30" customHeight="1" x14ac:dyDescent="0.25">
      <c r="A7" s="136" t="s">
        <v>119</v>
      </c>
      <c r="B7" s="136" t="s">
        <v>127</v>
      </c>
      <c r="C7" s="137" t="s">
        <v>128</v>
      </c>
      <c r="D7" s="137"/>
      <c r="E7" s="241"/>
      <c r="F7" s="241"/>
    </row>
    <row r="8" spans="1:6" s="72" customFormat="1" ht="30" customHeight="1" x14ac:dyDescent="0.25">
      <c r="A8" s="136" t="s">
        <v>119</v>
      </c>
      <c r="B8" s="141" t="s">
        <v>130</v>
      </c>
      <c r="C8" s="137" t="s">
        <v>129</v>
      </c>
      <c r="D8" s="137"/>
      <c r="E8" s="241"/>
      <c r="F8" s="241"/>
    </row>
    <row r="9" spans="1:6" s="72" customFormat="1" ht="30" customHeight="1" x14ac:dyDescent="0.25">
      <c r="A9" s="136" t="s">
        <v>119</v>
      </c>
      <c r="B9" s="136" t="s">
        <v>131</v>
      </c>
      <c r="C9" s="137" t="s">
        <v>132</v>
      </c>
      <c r="D9" s="137"/>
      <c r="E9" s="241"/>
      <c r="F9" s="241"/>
    </row>
    <row r="10" spans="1:6" s="72" customFormat="1" ht="30" customHeight="1" x14ac:dyDescent="0.25">
      <c r="A10" s="136" t="s">
        <v>119</v>
      </c>
      <c r="B10" s="136" t="s">
        <v>133</v>
      </c>
      <c r="C10" s="137" t="s">
        <v>134</v>
      </c>
      <c r="D10" s="137"/>
      <c r="E10" s="241"/>
      <c r="F10" s="241"/>
    </row>
    <row r="11" spans="1:6" s="72" customFormat="1" ht="30" customHeight="1" x14ac:dyDescent="0.25">
      <c r="A11" s="136" t="s">
        <v>119</v>
      </c>
      <c r="B11" s="140">
        <v>0.83333333333333337</v>
      </c>
      <c r="C11" s="137" t="s">
        <v>135</v>
      </c>
      <c r="D11" s="137"/>
      <c r="E11" s="242"/>
      <c r="F11" s="242"/>
    </row>
    <row r="12" spans="1:6" s="72" customFormat="1" ht="30" customHeight="1" x14ac:dyDescent="0.25">
      <c r="A12" s="143" t="s">
        <v>136</v>
      </c>
      <c r="B12" s="136" t="s">
        <v>137</v>
      </c>
      <c r="C12" s="137" t="s">
        <v>138</v>
      </c>
      <c r="D12" s="137"/>
      <c r="E12" s="240" t="s">
        <v>102</v>
      </c>
      <c r="F12" s="139" t="s">
        <v>97</v>
      </c>
    </row>
    <row r="13" spans="1:6" s="72" customFormat="1" ht="30" customHeight="1" x14ac:dyDescent="0.25">
      <c r="A13" s="136" t="s">
        <v>136</v>
      </c>
      <c r="B13" s="136" t="s">
        <v>139</v>
      </c>
      <c r="C13" s="137" t="s">
        <v>197</v>
      </c>
      <c r="D13" s="137"/>
      <c r="E13" s="242"/>
      <c r="F13" s="139" t="s">
        <v>97</v>
      </c>
    </row>
  </sheetData>
  <mergeCells count="4">
    <mergeCell ref="A1:F1"/>
    <mergeCell ref="E4:E11"/>
    <mergeCell ref="F4:F11"/>
    <mergeCell ref="E12:E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3" ht="13.2" x14ac:dyDescent="0.25">
      <c r="A2" s="163" t="s">
        <v>10</v>
      </c>
      <c r="B2" s="164"/>
      <c r="C2" s="164"/>
      <c r="D2" s="164"/>
      <c r="E2" s="164"/>
      <c r="F2" s="3" t="s">
        <v>11</v>
      </c>
      <c r="G2" s="244"/>
      <c r="H2" s="244"/>
      <c r="I2" s="244"/>
      <c r="J2" s="244"/>
      <c r="K2" s="244"/>
      <c r="L2" s="245"/>
    </row>
    <row r="3" spans="1:13" ht="15.6" customHeight="1" x14ac:dyDescent="0.25">
      <c r="A3" s="4" t="s">
        <v>12</v>
      </c>
      <c r="B3" s="246"/>
      <c r="C3" s="246"/>
      <c r="D3" s="246"/>
      <c r="E3" s="246"/>
      <c r="F3" s="5" t="s">
        <v>13</v>
      </c>
      <c r="G3" s="247"/>
      <c r="H3" s="247"/>
      <c r="I3" s="247"/>
      <c r="J3" s="247"/>
      <c r="K3" s="247"/>
      <c r="L3" s="248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49"/>
      <c r="H4" s="249"/>
      <c r="I4" s="249"/>
      <c r="J4" s="249"/>
      <c r="K4" s="249"/>
      <c r="L4" s="250"/>
    </row>
    <row r="5" spans="1:13" ht="13.2" x14ac:dyDescent="0.25">
      <c r="A5" s="10" t="s">
        <v>17</v>
      </c>
      <c r="B5" s="172"/>
      <c r="C5" s="172"/>
      <c r="D5" s="172"/>
      <c r="E5" s="172"/>
      <c r="F5" s="11" t="s">
        <v>18</v>
      </c>
      <c r="G5" s="251"/>
      <c r="H5" s="251"/>
      <c r="I5" s="251"/>
      <c r="J5" s="251"/>
      <c r="K5" s="251"/>
      <c r="L5" s="252"/>
    </row>
    <row r="6" spans="1:13" ht="22.5" customHeight="1" x14ac:dyDescent="0.25">
      <c r="A6" s="253"/>
      <c r="B6" s="254"/>
      <c r="C6" s="255"/>
      <c r="D6" s="255"/>
      <c r="E6" s="255"/>
      <c r="F6" s="255"/>
      <c r="G6" s="255"/>
      <c r="H6" s="255"/>
      <c r="I6" s="255"/>
      <c r="J6" s="255"/>
      <c r="K6" s="255"/>
      <c r="L6" s="256"/>
    </row>
    <row r="7" spans="1:13" ht="22.5" customHeight="1" x14ac:dyDescent="0.25">
      <c r="A7" s="12" t="s">
        <v>2</v>
      </c>
      <c r="B7" s="179" t="s">
        <v>19</v>
      </c>
      <c r="C7" s="180"/>
      <c r="D7" s="179" t="s">
        <v>20</v>
      </c>
      <c r="E7" s="180"/>
      <c r="F7" s="181" t="s">
        <v>21</v>
      </c>
      <c r="G7" s="182"/>
      <c r="H7" s="181" t="s">
        <v>22</v>
      </c>
      <c r="I7" s="182"/>
      <c r="J7" s="181" t="s">
        <v>23</v>
      </c>
      <c r="K7" s="182"/>
      <c r="L7" s="43" t="s">
        <v>24</v>
      </c>
    </row>
    <row r="8" spans="1:13" ht="13.2" x14ac:dyDescent="0.25">
      <c r="A8" s="228" t="s">
        <v>3</v>
      </c>
      <c r="B8" s="225">
        <v>1</v>
      </c>
      <c r="C8" s="268"/>
      <c r="D8" s="15" t="s">
        <v>25</v>
      </c>
      <c r="E8" s="16"/>
      <c r="F8" s="277"/>
      <c r="G8" s="280" t="s">
        <v>26</v>
      </c>
      <c r="H8" s="298">
        <f>B4/2</f>
        <v>0</v>
      </c>
      <c r="I8" s="280" t="s">
        <v>27</v>
      </c>
      <c r="J8" s="295"/>
      <c r="K8" s="280" t="s">
        <v>28</v>
      </c>
      <c r="L8" s="283">
        <f>F8*H8*J8</f>
        <v>0</v>
      </c>
      <c r="M8" s="44"/>
    </row>
    <row r="9" spans="1:13" ht="13.2" x14ac:dyDescent="0.25">
      <c r="A9" s="229"/>
      <c r="B9" s="225"/>
      <c r="C9" s="269"/>
      <c r="D9" s="15" t="s">
        <v>29</v>
      </c>
      <c r="E9" s="16"/>
      <c r="F9" s="278"/>
      <c r="G9" s="281"/>
      <c r="H9" s="299"/>
      <c r="I9" s="281"/>
      <c r="J9" s="296"/>
      <c r="K9" s="281"/>
      <c r="L9" s="284"/>
      <c r="M9" s="45"/>
    </row>
    <row r="10" spans="1:13" ht="13.2" x14ac:dyDescent="0.25">
      <c r="A10" s="229"/>
      <c r="B10" s="225"/>
      <c r="C10" s="269"/>
      <c r="D10" s="15" t="s">
        <v>30</v>
      </c>
      <c r="E10" s="16"/>
      <c r="F10" s="278"/>
      <c r="G10" s="281"/>
      <c r="H10" s="299"/>
      <c r="I10" s="281"/>
      <c r="J10" s="296"/>
      <c r="K10" s="281"/>
      <c r="L10" s="284"/>
      <c r="M10" s="45"/>
    </row>
    <row r="11" spans="1:13" ht="13.2" x14ac:dyDescent="0.25">
      <c r="A11" s="229"/>
      <c r="B11" s="225"/>
      <c r="C11" s="270"/>
      <c r="D11" s="15" t="s">
        <v>31</v>
      </c>
      <c r="E11" s="16"/>
      <c r="F11" s="279"/>
      <c r="G11" s="282"/>
      <c r="H11" s="300"/>
      <c r="I11" s="282"/>
      <c r="J11" s="297"/>
      <c r="K11" s="282"/>
      <c r="L11" s="285"/>
      <c r="M11" s="45"/>
    </row>
    <row r="12" spans="1:13" ht="13.2" x14ac:dyDescent="0.25">
      <c r="A12" s="229"/>
      <c r="B12" s="225">
        <v>2</v>
      </c>
      <c r="C12" s="268"/>
      <c r="D12" s="15" t="s">
        <v>25</v>
      </c>
      <c r="E12" s="17"/>
      <c r="F12" s="277"/>
      <c r="G12" s="280" t="s">
        <v>26</v>
      </c>
      <c r="H12" s="298">
        <f>B4/2</f>
        <v>0</v>
      </c>
      <c r="I12" s="280" t="s">
        <v>27</v>
      </c>
      <c r="J12" s="295"/>
      <c r="K12" s="280" t="s">
        <v>28</v>
      </c>
      <c r="L12" s="283">
        <f>F12*H12*J12</f>
        <v>0</v>
      </c>
      <c r="M12" s="45"/>
    </row>
    <row r="13" spans="1:13" ht="13.2" x14ac:dyDescent="0.25">
      <c r="A13" s="229"/>
      <c r="B13" s="225"/>
      <c r="C13" s="269"/>
      <c r="D13" s="15" t="s">
        <v>29</v>
      </c>
      <c r="E13" s="17"/>
      <c r="F13" s="278"/>
      <c r="G13" s="281"/>
      <c r="H13" s="299"/>
      <c r="I13" s="281"/>
      <c r="J13" s="296"/>
      <c r="K13" s="281"/>
      <c r="L13" s="284"/>
      <c r="M13" s="45"/>
    </row>
    <row r="14" spans="1:13" ht="13.2" x14ac:dyDescent="0.25">
      <c r="A14" s="229"/>
      <c r="B14" s="225"/>
      <c r="C14" s="269"/>
      <c r="D14" s="15" t="s">
        <v>30</v>
      </c>
      <c r="E14" s="17"/>
      <c r="F14" s="278"/>
      <c r="G14" s="281"/>
      <c r="H14" s="299"/>
      <c r="I14" s="281"/>
      <c r="J14" s="296"/>
      <c r="K14" s="281"/>
      <c r="L14" s="284"/>
      <c r="M14" s="45"/>
    </row>
    <row r="15" spans="1:13" ht="13.2" x14ac:dyDescent="0.25">
      <c r="A15" s="229"/>
      <c r="B15" s="225"/>
      <c r="C15" s="270"/>
      <c r="D15" s="15" t="s">
        <v>31</v>
      </c>
      <c r="E15" s="17"/>
      <c r="F15" s="279"/>
      <c r="G15" s="282"/>
      <c r="H15" s="300"/>
      <c r="I15" s="282"/>
      <c r="J15" s="297"/>
      <c r="K15" s="282"/>
      <c r="L15" s="285"/>
      <c r="M15" s="45"/>
    </row>
    <row r="16" spans="1:13" ht="13.2" x14ac:dyDescent="0.25">
      <c r="A16" s="229"/>
      <c r="B16" s="229">
        <v>3</v>
      </c>
      <c r="C16" s="271"/>
      <c r="D16" s="15" t="s">
        <v>25</v>
      </c>
      <c r="E16" s="17"/>
      <c r="F16" s="277"/>
      <c r="G16" s="280" t="s">
        <v>26</v>
      </c>
      <c r="H16" s="298">
        <f>B4/2</f>
        <v>0</v>
      </c>
      <c r="I16" s="280" t="s">
        <v>27</v>
      </c>
      <c r="J16" s="295"/>
      <c r="K16" s="280" t="s">
        <v>28</v>
      </c>
      <c r="L16" s="283">
        <f>F16*H16*J16</f>
        <v>0</v>
      </c>
      <c r="M16" s="44"/>
    </row>
    <row r="17" spans="1:13" ht="13.2" x14ac:dyDescent="0.25">
      <c r="A17" s="229"/>
      <c r="B17" s="229"/>
      <c r="C17" s="271"/>
      <c r="D17" s="15" t="s">
        <v>29</v>
      </c>
      <c r="E17" s="17"/>
      <c r="F17" s="278"/>
      <c r="G17" s="281"/>
      <c r="H17" s="299"/>
      <c r="I17" s="281"/>
      <c r="J17" s="296"/>
      <c r="K17" s="281"/>
      <c r="L17" s="284"/>
      <c r="M17" s="45"/>
    </row>
    <row r="18" spans="1:13" ht="13.2" x14ac:dyDescent="0.25">
      <c r="A18" s="229"/>
      <c r="B18" s="229"/>
      <c r="C18" s="271"/>
      <c r="D18" s="15" t="s">
        <v>30</v>
      </c>
      <c r="E18" s="17"/>
      <c r="F18" s="278"/>
      <c r="G18" s="281"/>
      <c r="H18" s="299"/>
      <c r="I18" s="281"/>
      <c r="J18" s="296"/>
      <c r="K18" s="281"/>
      <c r="L18" s="284"/>
      <c r="M18" s="45"/>
    </row>
    <row r="19" spans="1:13" ht="13.2" x14ac:dyDescent="0.25">
      <c r="A19" s="265"/>
      <c r="B19" s="265"/>
      <c r="C19" s="271"/>
      <c r="D19" s="15" t="s">
        <v>31</v>
      </c>
      <c r="E19" s="17"/>
      <c r="F19" s="279"/>
      <c r="G19" s="282"/>
      <c r="H19" s="300"/>
      <c r="I19" s="282"/>
      <c r="J19" s="297"/>
      <c r="K19" s="282"/>
      <c r="L19" s="285"/>
      <c r="M19" s="45"/>
    </row>
    <row r="20" spans="1:13" ht="12" x14ac:dyDescent="0.25">
      <c r="A20" s="257" t="s">
        <v>32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9"/>
      <c r="L20" s="46">
        <f>SUM(L8:L19)</f>
        <v>0</v>
      </c>
    </row>
    <row r="21" spans="1:13" ht="12" x14ac:dyDescent="0.25">
      <c r="A21" s="12" t="s">
        <v>4</v>
      </c>
      <c r="B21" s="179" t="s">
        <v>33</v>
      </c>
      <c r="C21" s="180"/>
      <c r="D21" s="179" t="s">
        <v>34</v>
      </c>
      <c r="E21" s="180"/>
      <c r="F21" s="181" t="s">
        <v>21</v>
      </c>
      <c r="G21" s="182"/>
      <c r="H21" s="181" t="s">
        <v>22</v>
      </c>
      <c r="I21" s="182"/>
      <c r="J21" s="181" t="s">
        <v>23</v>
      </c>
      <c r="K21" s="182"/>
      <c r="L21" s="43" t="s">
        <v>24</v>
      </c>
    </row>
    <row r="22" spans="1:13" ht="13.2" x14ac:dyDescent="0.25">
      <c r="A22" s="228" t="s">
        <v>59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229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229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229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5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57" t="s">
        <v>37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46">
        <f>SUM(L22:L26)</f>
        <v>0</v>
      </c>
    </row>
    <row r="28" spans="1:13" ht="12" x14ac:dyDescent="0.25">
      <c r="A28" s="22" t="s">
        <v>5</v>
      </c>
      <c r="B28" s="237" t="s">
        <v>38</v>
      </c>
      <c r="C28" s="238"/>
      <c r="D28" s="237" t="s">
        <v>34</v>
      </c>
      <c r="E28" s="238"/>
      <c r="F28" s="181" t="s">
        <v>21</v>
      </c>
      <c r="G28" s="182"/>
      <c r="H28" s="181" t="s">
        <v>22</v>
      </c>
      <c r="I28" s="182"/>
      <c r="J28" s="181" t="s">
        <v>23</v>
      </c>
      <c r="K28" s="182"/>
      <c r="L28" s="43" t="s">
        <v>24</v>
      </c>
    </row>
    <row r="29" spans="1:13" ht="13.2" x14ac:dyDescent="0.25">
      <c r="A29" s="266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236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67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57" t="s">
        <v>44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46">
        <f>SUM(L29:L31)</f>
        <v>0</v>
      </c>
    </row>
    <row r="33" spans="1:16" ht="12" x14ac:dyDescent="0.25">
      <c r="A33" s="22" t="s">
        <v>6</v>
      </c>
      <c r="B33" s="237" t="s">
        <v>45</v>
      </c>
      <c r="C33" s="238"/>
      <c r="D33" s="237" t="s">
        <v>34</v>
      </c>
      <c r="E33" s="238"/>
      <c r="F33" s="181" t="s">
        <v>21</v>
      </c>
      <c r="G33" s="182"/>
      <c r="H33" s="181" t="s">
        <v>22</v>
      </c>
      <c r="I33" s="182"/>
      <c r="J33" s="181" t="s">
        <v>23</v>
      </c>
      <c r="K33" s="182"/>
      <c r="L33" s="43" t="s">
        <v>24</v>
      </c>
    </row>
    <row r="34" spans="1:16" ht="13.2" x14ac:dyDescent="0.25">
      <c r="A34" s="266" t="s">
        <v>7</v>
      </c>
      <c r="B34" s="13">
        <v>1</v>
      </c>
      <c r="C34" s="272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236"/>
      <c r="B35" s="13">
        <v>2</v>
      </c>
      <c r="C35" s="273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236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67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57" t="s">
        <v>47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46">
        <f>SUM(L36:L37)</f>
        <v>0</v>
      </c>
    </row>
    <row r="39" spans="1:16" ht="12" x14ac:dyDescent="0.25">
      <c r="A39" s="35" t="s">
        <v>8</v>
      </c>
      <c r="B39" s="260" t="s">
        <v>38</v>
      </c>
      <c r="C39" s="261"/>
      <c r="D39" s="237" t="s">
        <v>20</v>
      </c>
      <c r="E39" s="238"/>
      <c r="F39" s="179" t="s">
        <v>21</v>
      </c>
      <c r="G39" s="180"/>
      <c r="H39" s="179" t="s">
        <v>22</v>
      </c>
      <c r="I39" s="180"/>
      <c r="J39" s="179" t="s">
        <v>23</v>
      </c>
      <c r="K39" s="180"/>
      <c r="L39" s="56" t="s">
        <v>24</v>
      </c>
    </row>
    <row r="40" spans="1:16" ht="13.2" x14ac:dyDescent="0.25">
      <c r="A40" s="228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229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229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229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60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5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60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7" t="s">
        <v>51</v>
      </c>
      <c r="B45" s="188"/>
      <c r="C45" s="188"/>
      <c r="D45" s="188"/>
      <c r="E45" s="188"/>
      <c r="F45" s="202"/>
      <c r="G45" s="202"/>
      <c r="H45" s="202"/>
      <c r="I45" s="202"/>
      <c r="J45" s="202"/>
      <c r="K45" s="203"/>
      <c r="L45" s="60">
        <f>SUM(L40:L44)</f>
        <v>0</v>
      </c>
    </row>
    <row r="46" spans="1:16" ht="22.5" customHeight="1" x14ac:dyDescent="0.25">
      <c r="A46" s="286" t="s">
        <v>52</v>
      </c>
      <c r="B46" s="287"/>
      <c r="C46" s="287"/>
      <c r="D46" s="288"/>
      <c r="E46" s="274" t="s">
        <v>61</v>
      </c>
      <c r="F46" s="262" t="s">
        <v>53</v>
      </c>
      <c r="G46" s="263"/>
      <c r="H46" s="263"/>
      <c r="I46" s="263"/>
      <c r="J46" s="263"/>
      <c r="K46" s="264"/>
      <c r="L46" s="61">
        <f>SUM(L20+L38+L45+L32+L27)</f>
        <v>0</v>
      </c>
      <c r="P46" s="1"/>
    </row>
    <row r="47" spans="1:16" ht="22.5" customHeight="1" x14ac:dyDescent="0.25">
      <c r="A47" s="289"/>
      <c r="B47" s="290"/>
      <c r="C47" s="290"/>
      <c r="D47" s="291"/>
      <c r="E47" s="275"/>
      <c r="F47" s="38" t="s">
        <v>54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92"/>
      <c r="B48" s="293"/>
      <c r="C48" s="293"/>
      <c r="D48" s="294"/>
      <c r="E48" s="276"/>
      <c r="F48" s="207" t="s">
        <v>55</v>
      </c>
      <c r="G48" s="208"/>
      <c r="H48" s="208"/>
      <c r="I48" s="208"/>
      <c r="J48" s="208"/>
      <c r="K48" s="209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56</v>
      </c>
      <c r="H49" s="42">
        <f>B4</f>
        <v>0</v>
      </c>
      <c r="I49" s="41" t="s">
        <v>57</v>
      </c>
      <c r="J49" s="41"/>
      <c r="K49" s="65" t="s">
        <v>58</v>
      </c>
      <c r="L49" s="66" t="e">
        <f>L48/B4</f>
        <v>#DIV/0!</v>
      </c>
      <c r="P49" s="1"/>
    </row>
  </sheetData>
  <mergeCells count="76"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  <mergeCell ref="F8:F11"/>
    <mergeCell ref="F12:F15"/>
    <mergeCell ref="F16:F19"/>
    <mergeCell ref="G8:G11"/>
    <mergeCell ref="G12:G15"/>
    <mergeCell ref="G16:G1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A38:K38"/>
    <mergeCell ref="B39:C39"/>
    <mergeCell ref="D39:E39"/>
    <mergeCell ref="F39:G39"/>
    <mergeCell ref="H39:I39"/>
    <mergeCell ref="J39:K39"/>
    <mergeCell ref="A32:K32"/>
    <mergeCell ref="B33:C33"/>
    <mergeCell ref="D33:E33"/>
    <mergeCell ref="F33:G33"/>
    <mergeCell ref="H33:I33"/>
    <mergeCell ref="J33:K33"/>
    <mergeCell ref="A27:K27"/>
    <mergeCell ref="B28:C28"/>
    <mergeCell ref="D28:E28"/>
    <mergeCell ref="F28:G28"/>
    <mergeCell ref="H28:I28"/>
    <mergeCell ref="J28:K28"/>
    <mergeCell ref="A20:K20"/>
    <mergeCell ref="B21:C21"/>
    <mergeCell ref="D21:E21"/>
    <mergeCell ref="F21:G21"/>
    <mergeCell ref="H21:I21"/>
    <mergeCell ref="J21:K21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1:L1"/>
    <mergeCell ref="A2:E2"/>
    <mergeCell ref="G2:L2"/>
    <mergeCell ref="B3:E3"/>
    <mergeCell ref="G3:L3"/>
  </mergeCells>
  <phoneticPr fontId="1" type="noConversion"/>
  <hyperlinks>
    <hyperlink ref="A1:L1" location="'00 报价汇总-供应商无需填写'!A1" display="09 推荐线路1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43" t="s">
        <v>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3" ht="13.2" x14ac:dyDescent="0.25">
      <c r="A2" s="163" t="s">
        <v>10</v>
      </c>
      <c r="B2" s="164"/>
      <c r="C2" s="164"/>
      <c r="D2" s="164"/>
      <c r="E2" s="164"/>
      <c r="F2" s="3" t="s">
        <v>11</v>
      </c>
      <c r="G2" s="244"/>
      <c r="H2" s="244"/>
      <c r="I2" s="244"/>
      <c r="J2" s="244"/>
      <c r="K2" s="244"/>
      <c r="L2" s="245"/>
    </row>
    <row r="3" spans="1:13" ht="15.6" customHeight="1" x14ac:dyDescent="0.25">
      <c r="A3" s="4" t="s">
        <v>12</v>
      </c>
      <c r="B3" s="167"/>
      <c r="C3" s="167"/>
      <c r="D3" s="167"/>
      <c r="E3" s="167"/>
      <c r="F3" s="5" t="s">
        <v>13</v>
      </c>
      <c r="G3" s="247"/>
      <c r="H3" s="247"/>
      <c r="I3" s="247"/>
      <c r="J3" s="247"/>
      <c r="K3" s="247"/>
      <c r="L3" s="248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49"/>
      <c r="H4" s="249"/>
      <c r="I4" s="249"/>
      <c r="J4" s="249"/>
      <c r="K4" s="249"/>
      <c r="L4" s="250"/>
    </row>
    <row r="5" spans="1:13" ht="13.2" x14ac:dyDescent="0.25">
      <c r="A5" s="10" t="s">
        <v>17</v>
      </c>
      <c r="B5" s="172"/>
      <c r="C5" s="172"/>
      <c r="D5" s="172"/>
      <c r="E5" s="172"/>
      <c r="F5" s="11" t="s">
        <v>18</v>
      </c>
      <c r="G5" s="251"/>
      <c r="H5" s="251"/>
      <c r="I5" s="251"/>
      <c r="J5" s="251"/>
      <c r="K5" s="251"/>
      <c r="L5" s="252"/>
    </row>
    <row r="6" spans="1:13" ht="22.5" customHeight="1" x14ac:dyDescent="0.25">
      <c r="A6" s="253"/>
      <c r="B6" s="254"/>
      <c r="C6" s="255"/>
      <c r="D6" s="255"/>
      <c r="E6" s="255"/>
      <c r="F6" s="255"/>
      <c r="G6" s="255"/>
      <c r="H6" s="255"/>
      <c r="I6" s="255"/>
      <c r="J6" s="255"/>
      <c r="K6" s="255"/>
      <c r="L6" s="256"/>
    </row>
    <row r="7" spans="1:13" ht="22.5" customHeight="1" x14ac:dyDescent="0.25">
      <c r="A7" s="12" t="s">
        <v>2</v>
      </c>
      <c r="B7" s="179" t="s">
        <v>19</v>
      </c>
      <c r="C7" s="180"/>
      <c r="D7" s="179" t="s">
        <v>20</v>
      </c>
      <c r="E7" s="180"/>
      <c r="F7" s="181" t="s">
        <v>21</v>
      </c>
      <c r="G7" s="182"/>
      <c r="H7" s="181" t="s">
        <v>22</v>
      </c>
      <c r="I7" s="182"/>
      <c r="J7" s="181" t="s">
        <v>23</v>
      </c>
      <c r="K7" s="182"/>
      <c r="L7" s="43" t="s">
        <v>24</v>
      </c>
    </row>
    <row r="8" spans="1:13" ht="13.2" x14ac:dyDescent="0.25">
      <c r="A8" s="228" t="s">
        <v>3</v>
      </c>
      <c r="B8" s="225">
        <v>1</v>
      </c>
      <c r="C8" s="268"/>
      <c r="D8" s="15" t="s">
        <v>25</v>
      </c>
      <c r="E8" s="16"/>
      <c r="F8" s="277"/>
      <c r="G8" s="280" t="s">
        <v>26</v>
      </c>
      <c r="H8" s="298">
        <f>B4/2</f>
        <v>0</v>
      </c>
      <c r="I8" s="280" t="s">
        <v>27</v>
      </c>
      <c r="J8" s="295"/>
      <c r="K8" s="280" t="s">
        <v>28</v>
      </c>
      <c r="L8" s="283">
        <f>F8*H8*J8</f>
        <v>0</v>
      </c>
      <c r="M8" s="44"/>
    </row>
    <row r="9" spans="1:13" ht="13.2" x14ac:dyDescent="0.25">
      <c r="A9" s="229"/>
      <c r="B9" s="225"/>
      <c r="C9" s="269"/>
      <c r="D9" s="15" t="s">
        <v>29</v>
      </c>
      <c r="E9" s="16"/>
      <c r="F9" s="278"/>
      <c r="G9" s="281"/>
      <c r="H9" s="299"/>
      <c r="I9" s="281"/>
      <c r="J9" s="296"/>
      <c r="K9" s="281"/>
      <c r="L9" s="284"/>
      <c r="M9" s="45"/>
    </row>
    <row r="10" spans="1:13" ht="13.2" x14ac:dyDescent="0.25">
      <c r="A10" s="229"/>
      <c r="B10" s="225"/>
      <c r="C10" s="269"/>
      <c r="D10" s="15" t="s">
        <v>30</v>
      </c>
      <c r="E10" s="16"/>
      <c r="F10" s="278"/>
      <c r="G10" s="281"/>
      <c r="H10" s="299"/>
      <c r="I10" s="281"/>
      <c r="J10" s="296"/>
      <c r="K10" s="281"/>
      <c r="L10" s="284"/>
      <c r="M10" s="45"/>
    </row>
    <row r="11" spans="1:13" ht="13.2" x14ac:dyDescent="0.25">
      <c r="A11" s="229"/>
      <c r="B11" s="225"/>
      <c r="C11" s="270"/>
      <c r="D11" s="15" t="s">
        <v>31</v>
      </c>
      <c r="E11" s="16"/>
      <c r="F11" s="279"/>
      <c r="G11" s="282"/>
      <c r="H11" s="300"/>
      <c r="I11" s="282"/>
      <c r="J11" s="297"/>
      <c r="K11" s="282"/>
      <c r="L11" s="285"/>
      <c r="M11" s="45"/>
    </row>
    <row r="12" spans="1:13" ht="13.2" x14ac:dyDescent="0.25">
      <c r="A12" s="229"/>
      <c r="B12" s="225">
        <v>2</v>
      </c>
      <c r="C12" s="268"/>
      <c r="D12" s="15" t="s">
        <v>25</v>
      </c>
      <c r="E12" s="17"/>
      <c r="F12" s="277"/>
      <c r="G12" s="280" t="s">
        <v>26</v>
      </c>
      <c r="H12" s="298">
        <f>B4/2</f>
        <v>0</v>
      </c>
      <c r="I12" s="280" t="s">
        <v>27</v>
      </c>
      <c r="J12" s="295"/>
      <c r="K12" s="280" t="s">
        <v>28</v>
      </c>
      <c r="L12" s="283">
        <f>F12*H12*J12</f>
        <v>0</v>
      </c>
      <c r="M12" s="45"/>
    </row>
    <row r="13" spans="1:13" ht="13.2" x14ac:dyDescent="0.25">
      <c r="A13" s="229"/>
      <c r="B13" s="225"/>
      <c r="C13" s="269"/>
      <c r="D13" s="15" t="s">
        <v>29</v>
      </c>
      <c r="E13" s="17"/>
      <c r="F13" s="278"/>
      <c r="G13" s="281"/>
      <c r="H13" s="299"/>
      <c r="I13" s="281"/>
      <c r="J13" s="296"/>
      <c r="K13" s="281"/>
      <c r="L13" s="284"/>
      <c r="M13" s="45"/>
    </row>
    <row r="14" spans="1:13" ht="13.2" x14ac:dyDescent="0.25">
      <c r="A14" s="229"/>
      <c r="B14" s="225"/>
      <c r="C14" s="269"/>
      <c r="D14" s="15" t="s">
        <v>30</v>
      </c>
      <c r="E14" s="17"/>
      <c r="F14" s="278"/>
      <c r="G14" s="281"/>
      <c r="H14" s="299"/>
      <c r="I14" s="281"/>
      <c r="J14" s="296"/>
      <c r="K14" s="281"/>
      <c r="L14" s="284"/>
      <c r="M14" s="45"/>
    </row>
    <row r="15" spans="1:13" ht="13.2" x14ac:dyDescent="0.25">
      <c r="A15" s="229"/>
      <c r="B15" s="225"/>
      <c r="C15" s="270"/>
      <c r="D15" s="15" t="s">
        <v>31</v>
      </c>
      <c r="E15" s="17"/>
      <c r="F15" s="279"/>
      <c r="G15" s="282"/>
      <c r="H15" s="300"/>
      <c r="I15" s="282"/>
      <c r="J15" s="297"/>
      <c r="K15" s="282"/>
      <c r="L15" s="285"/>
      <c r="M15" s="45"/>
    </row>
    <row r="16" spans="1:13" ht="13.2" x14ac:dyDescent="0.25">
      <c r="A16" s="229"/>
      <c r="B16" s="229">
        <v>3</v>
      </c>
      <c r="C16" s="271"/>
      <c r="D16" s="15" t="s">
        <v>25</v>
      </c>
      <c r="E16" s="17"/>
      <c r="F16" s="277"/>
      <c r="G16" s="280" t="s">
        <v>26</v>
      </c>
      <c r="H16" s="298">
        <f>B4/2</f>
        <v>0</v>
      </c>
      <c r="I16" s="280" t="s">
        <v>27</v>
      </c>
      <c r="J16" s="295"/>
      <c r="K16" s="280" t="s">
        <v>28</v>
      </c>
      <c r="L16" s="283">
        <f>F16*H16*J16</f>
        <v>0</v>
      </c>
      <c r="M16" s="44"/>
    </row>
    <row r="17" spans="1:13" ht="13.2" x14ac:dyDescent="0.25">
      <c r="A17" s="229"/>
      <c r="B17" s="229"/>
      <c r="C17" s="271"/>
      <c r="D17" s="15" t="s">
        <v>29</v>
      </c>
      <c r="E17" s="17"/>
      <c r="F17" s="278"/>
      <c r="G17" s="281"/>
      <c r="H17" s="299"/>
      <c r="I17" s="281"/>
      <c r="J17" s="296"/>
      <c r="K17" s="281"/>
      <c r="L17" s="284"/>
      <c r="M17" s="45"/>
    </row>
    <row r="18" spans="1:13" ht="13.2" x14ac:dyDescent="0.25">
      <c r="A18" s="229"/>
      <c r="B18" s="229"/>
      <c r="C18" s="271"/>
      <c r="D18" s="15" t="s">
        <v>30</v>
      </c>
      <c r="E18" s="17"/>
      <c r="F18" s="278"/>
      <c r="G18" s="281"/>
      <c r="H18" s="299"/>
      <c r="I18" s="281"/>
      <c r="J18" s="296"/>
      <c r="K18" s="281"/>
      <c r="L18" s="284"/>
      <c r="M18" s="45"/>
    </row>
    <row r="19" spans="1:13" ht="13.2" x14ac:dyDescent="0.25">
      <c r="A19" s="265"/>
      <c r="B19" s="265"/>
      <c r="C19" s="271"/>
      <c r="D19" s="15" t="s">
        <v>31</v>
      </c>
      <c r="E19" s="17"/>
      <c r="F19" s="279"/>
      <c r="G19" s="282"/>
      <c r="H19" s="300"/>
      <c r="I19" s="282"/>
      <c r="J19" s="297"/>
      <c r="K19" s="282"/>
      <c r="L19" s="285"/>
      <c r="M19" s="45"/>
    </row>
    <row r="20" spans="1:13" ht="12" x14ac:dyDescent="0.25">
      <c r="A20" s="257" t="s">
        <v>32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9"/>
      <c r="L20" s="46">
        <f>SUM(L8:L19)</f>
        <v>0</v>
      </c>
    </row>
    <row r="21" spans="1:13" ht="12" x14ac:dyDescent="0.25">
      <c r="A21" s="12" t="s">
        <v>4</v>
      </c>
      <c r="B21" s="179" t="s">
        <v>33</v>
      </c>
      <c r="C21" s="180"/>
      <c r="D21" s="179" t="s">
        <v>34</v>
      </c>
      <c r="E21" s="180"/>
      <c r="F21" s="181" t="s">
        <v>21</v>
      </c>
      <c r="G21" s="182"/>
      <c r="H21" s="181" t="s">
        <v>22</v>
      </c>
      <c r="I21" s="182"/>
      <c r="J21" s="181" t="s">
        <v>23</v>
      </c>
      <c r="K21" s="182"/>
      <c r="L21" s="43" t="s">
        <v>24</v>
      </c>
    </row>
    <row r="22" spans="1:13" ht="13.2" x14ac:dyDescent="0.25">
      <c r="A22" s="228" t="s">
        <v>59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229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229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229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5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57" t="s">
        <v>37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46">
        <f>SUM(L22:L26)</f>
        <v>0</v>
      </c>
    </row>
    <row r="28" spans="1:13" ht="12" x14ac:dyDescent="0.25">
      <c r="A28" s="22" t="s">
        <v>5</v>
      </c>
      <c r="B28" s="237" t="s">
        <v>38</v>
      </c>
      <c r="C28" s="238"/>
      <c r="D28" s="237" t="s">
        <v>34</v>
      </c>
      <c r="E28" s="238"/>
      <c r="F28" s="181" t="s">
        <v>21</v>
      </c>
      <c r="G28" s="182"/>
      <c r="H28" s="181" t="s">
        <v>22</v>
      </c>
      <c r="I28" s="182"/>
      <c r="J28" s="181" t="s">
        <v>23</v>
      </c>
      <c r="K28" s="182"/>
      <c r="L28" s="43" t="s">
        <v>24</v>
      </c>
    </row>
    <row r="29" spans="1:13" ht="13.2" x14ac:dyDescent="0.25">
      <c r="A29" s="266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236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67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57" t="s">
        <v>44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46">
        <f>SUM(L29:L31)</f>
        <v>0</v>
      </c>
    </row>
    <row r="33" spans="1:16" ht="12" x14ac:dyDescent="0.25">
      <c r="A33" s="22" t="s">
        <v>6</v>
      </c>
      <c r="B33" s="237" t="s">
        <v>45</v>
      </c>
      <c r="C33" s="238"/>
      <c r="D33" s="237" t="s">
        <v>34</v>
      </c>
      <c r="E33" s="238"/>
      <c r="F33" s="181" t="s">
        <v>21</v>
      </c>
      <c r="G33" s="182"/>
      <c r="H33" s="181" t="s">
        <v>22</v>
      </c>
      <c r="I33" s="182"/>
      <c r="J33" s="181" t="s">
        <v>23</v>
      </c>
      <c r="K33" s="182"/>
      <c r="L33" s="43" t="s">
        <v>24</v>
      </c>
    </row>
    <row r="34" spans="1:16" ht="13.2" x14ac:dyDescent="0.25">
      <c r="A34" s="266" t="s">
        <v>7</v>
      </c>
      <c r="B34" s="13">
        <v>1</v>
      </c>
      <c r="C34" s="272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236"/>
      <c r="B35" s="13">
        <v>2</v>
      </c>
      <c r="C35" s="273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236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67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57" t="s">
        <v>47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46">
        <f>SUM(L36:L37)</f>
        <v>0</v>
      </c>
    </row>
    <row r="39" spans="1:16" ht="12" x14ac:dyDescent="0.25">
      <c r="A39" s="35" t="s">
        <v>8</v>
      </c>
      <c r="B39" s="260" t="s">
        <v>38</v>
      </c>
      <c r="C39" s="261"/>
      <c r="D39" s="237" t="s">
        <v>20</v>
      </c>
      <c r="E39" s="238"/>
      <c r="F39" s="179" t="s">
        <v>21</v>
      </c>
      <c r="G39" s="180"/>
      <c r="H39" s="179" t="s">
        <v>22</v>
      </c>
      <c r="I39" s="180"/>
      <c r="J39" s="179" t="s">
        <v>23</v>
      </c>
      <c r="K39" s="180"/>
      <c r="L39" s="56" t="s">
        <v>24</v>
      </c>
    </row>
    <row r="40" spans="1:16" ht="13.2" x14ac:dyDescent="0.25">
      <c r="A40" s="228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229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229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229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60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5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60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7" t="s">
        <v>51</v>
      </c>
      <c r="B45" s="188"/>
      <c r="C45" s="188"/>
      <c r="D45" s="188"/>
      <c r="E45" s="188"/>
      <c r="F45" s="202"/>
      <c r="G45" s="202"/>
      <c r="H45" s="202"/>
      <c r="I45" s="202"/>
      <c r="J45" s="202"/>
      <c r="K45" s="203"/>
      <c r="L45" s="60">
        <f>SUM(L40:L44)</f>
        <v>0</v>
      </c>
    </row>
    <row r="46" spans="1:16" ht="22.5" customHeight="1" x14ac:dyDescent="0.25">
      <c r="A46" s="286" t="s">
        <v>52</v>
      </c>
      <c r="B46" s="287"/>
      <c r="C46" s="287"/>
      <c r="D46" s="288"/>
      <c r="E46" s="274" t="s">
        <v>61</v>
      </c>
      <c r="F46" s="262" t="s">
        <v>53</v>
      </c>
      <c r="G46" s="263"/>
      <c r="H46" s="263"/>
      <c r="I46" s="263"/>
      <c r="J46" s="263"/>
      <c r="K46" s="264"/>
      <c r="L46" s="61">
        <f>SUM(L20+L38+L45+L32+L27)</f>
        <v>0</v>
      </c>
      <c r="P46" s="1"/>
    </row>
    <row r="47" spans="1:16" ht="22.5" customHeight="1" x14ac:dyDescent="0.25">
      <c r="A47" s="289"/>
      <c r="B47" s="290"/>
      <c r="C47" s="290"/>
      <c r="D47" s="291"/>
      <c r="E47" s="275"/>
      <c r="F47" s="38" t="s">
        <v>54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92"/>
      <c r="B48" s="293"/>
      <c r="C48" s="293"/>
      <c r="D48" s="294"/>
      <c r="E48" s="276"/>
      <c r="F48" s="207" t="s">
        <v>55</v>
      </c>
      <c r="G48" s="208"/>
      <c r="H48" s="208"/>
      <c r="I48" s="208"/>
      <c r="J48" s="208"/>
      <c r="K48" s="209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56</v>
      </c>
      <c r="H49" s="42">
        <f>B4</f>
        <v>0</v>
      </c>
      <c r="I49" s="41" t="s">
        <v>57</v>
      </c>
      <c r="J49" s="41"/>
      <c r="K49" s="65" t="s">
        <v>58</v>
      </c>
      <c r="L49" s="66" t="e">
        <f>L48/B4</f>
        <v>#DIV/0!</v>
      </c>
      <c r="P49" s="1"/>
    </row>
  </sheetData>
  <mergeCells count="76"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  <mergeCell ref="F8:F11"/>
    <mergeCell ref="F12:F15"/>
    <mergeCell ref="F16:F19"/>
    <mergeCell ref="G8:G11"/>
    <mergeCell ref="G12:G15"/>
    <mergeCell ref="G16:G1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A38:K38"/>
    <mergeCell ref="B39:C39"/>
    <mergeCell ref="D39:E39"/>
    <mergeCell ref="F39:G39"/>
    <mergeCell ref="H39:I39"/>
    <mergeCell ref="J39:K39"/>
    <mergeCell ref="A32:K32"/>
    <mergeCell ref="B33:C33"/>
    <mergeCell ref="D33:E33"/>
    <mergeCell ref="F33:G33"/>
    <mergeCell ref="H33:I33"/>
    <mergeCell ref="J33:K33"/>
    <mergeCell ref="A27:K27"/>
    <mergeCell ref="B28:C28"/>
    <mergeCell ref="D28:E28"/>
    <mergeCell ref="F28:G28"/>
    <mergeCell ref="H28:I28"/>
    <mergeCell ref="J28:K28"/>
    <mergeCell ref="A20:K20"/>
    <mergeCell ref="B21:C21"/>
    <mergeCell ref="D21:E21"/>
    <mergeCell ref="F21:G21"/>
    <mergeCell ref="H21:I21"/>
    <mergeCell ref="J21:K21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1:L1"/>
    <mergeCell ref="A2:E2"/>
    <mergeCell ref="G2:L2"/>
    <mergeCell ref="B3:E3"/>
    <mergeCell ref="G3:L3"/>
  </mergeCells>
  <phoneticPr fontId="1" type="noConversion"/>
  <hyperlinks>
    <hyperlink ref="A1:L1" location="'00 报价汇总-供应商无需填写'!A1" display="10 推荐线路2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江西三清山</vt:lpstr>
      <vt:lpstr>行程</vt:lpstr>
      <vt:lpstr>09推荐线路1</vt:lpstr>
      <vt:lpstr>10推荐线路2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会议合同</dc:subject>
  <dc:creator>HIMICE</dc:creator>
  <cp:lastModifiedBy>Windows 用户</cp:lastModifiedBy>
  <cp:lastPrinted>2016-09-27T09:06:00Z</cp:lastPrinted>
  <dcterms:created xsi:type="dcterms:W3CDTF">2014-06-23T15:00:00Z</dcterms:created>
  <dcterms:modified xsi:type="dcterms:W3CDTF">2020-10-27T08:13:03Z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