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/>
  <mc:AlternateContent xmlns:mc="http://schemas.openxmlformats.org/markup-compatibility/2006">
    <mc:Choice Requires="x15">
      <x15ac:absPath xmlns:x15ac="http://schemas.microsoft.com/office/spreadsheetml/2010/11/ac" url="/Users/wangmumu/Desktop/活动/2509 九坤公益年会/01 方案 报价 流程/"/>
    </mc:Choice>
  </mc:AlternateContent>
  <xr:revisionPtr revIDLastSave="0" documentId="13_ncr:1_{1F488ABD-6796-1341-B151-DC62B14EC42D}" xr6:coauthVersionLast="47" xr6:coauthVersionMax="47" xr10:uidLastSave="{00000000-0000-0000-0000-000000000000}"/>
  <bookViews>
    <workbookView xWindow="0" yWindow="500" windowWidth="28800" windowHeight="15520" xr2:uid="{00000000-000D-0000-FFFF-FFFF00000000}"/>
  </bookViews>
  <sheets>
    <sheet name="海悦山庄" sheetId="12" r:id="rId1"/>
    <sheet name="拆分" sheetId="13" r:id="rId2"/>
    <sheet name="细项" sheetId="15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3" l="1"/>
  <c r="I261" i="12"/>
  <c r="I164" i="12"/>
  <c r="I108" i="12"/>
  <c r="I107" i="12"/>
  <c r="I106" i="12"/>
  <c r="I66" i="12"/>
  <c r="I240" i="12"/>
  <c r="I247" i="12"/>
  <c r="I248" i="12"/>
  <c r="I145" i="12"/>
  <c r="I144" i="12"/>
  <c r="I68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237" i="12"/>
  <c r="I236" i="12"/>
  <c r="I235" i="12"/>
  <c r="I242" i="12"/>
  <c r="I163" i="12"/>
  <c r="I262" i="12"/>
  <c r="I232" i="12"/>
  <c r="I231" i="12"/>
  <c r="I234" i="12"/>
  <c r="I233" i="12"/>
  <c r="I239" i="12"/>
  <c r="I151" i="12"/>
  <c r="I154" i="12"/>
  <c r="I200" i="12"/>
  <c r="I166" i="12"/>
  <c r="I161" i="12"/>
  <c r="I267" i="12"/>
  <c r="I105" i="12"/>
  <c r="I143" i="12"/>
  <c r="I142" i="12"/>
  <c r="I141" i="12"/>
  <c r="I140" i="12"/>
  <c r="I139" i="12"/>
  <c r="I138" i="12"/>
  <c r="I137" i="12"/>
  <c r="I136" i="12"/>
  <c r="I135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34" i="12"/>
  <c r="I133" i="12"/>
  <c r="I132" i="12"/>
  <c r="I131" i="12"/>
  <c r="I102" i="12"/>
  <c r="I101" i="12"/>
  <c r="I110" i="12" l="1"/>
  <c r="I103" i="12"/>
  <c r="I109" i="12"/>
  <c r="I104" i="12"/>
  <c r="I92" i="12"/>
  <c r="I268" i="12"/>
  <c r="I266" i="12"/>
  <c r="I265" i="12"/>
  <c r="I264" i="12"/>
  <c r="I263" i="12"/>
  <c r="I260" i="12"/>
  <c r="I259" i="12"/>
  <c r="I258" i="12"/>
  <c r="I257" i="12"/>
  <c r="I256" i="12"/>
  <c r="I255" i="12"/>
  <c r="I254" i="12"/>
  <c r="I253" i="12"/>
  <c r="I252" i="12"/>
  <c r="I251" i="12"/>
  <c r="I249" i="12"/>
  <c r="I246" i="12"/>
  <c r="I245" i="12"/>
  <c r="I244" i="12"/>
  <c r="I243" i="12"/>
  <c r="I241" i="12"/>
  <c r="D19" i="13" s="1"/>
  <c r="E19" i="13" s="1"/>
  <c r="F19" i="13" s="1"/>
  <c r="I238" i="12"/>
  <c r="D18" i="13" s="1"/>
  <c r="E18" i="13" s="1"/>
  <c r="F18" i="13" s="1"/>
  <c r="I230" i="12"/>
  <c r="I227" i="12"/>
  <c r="I226" i="12"/>
  <c r="D17" i="13" s="1"/>
  <c r="E17" i="13" s="1"/>
  <c r="F17" i="13" s="1"/>
  <c r="I225" i="12"/>
  <c r="D16" i="13" s="1"/>
  <c r="E16" i="13" s="1"/>
  <c r="F16" i="13" s="1"/>
  <c r="I224" i="12"/>
  <c r="D15" i="13" s="1"/>
  <c r="E15" i="13" s="1"/>
  <c r="F15" i="13" s="1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5" i="12"/>
  <c r="I162" i="12"/>
  <c r="I160" i="12"/>
  <c r="I159" i="12"/>
  <c r="I158" i="12"/>
  <c r="I157" i="12"/>
  <c r="I156" i="12"/>
  <c r="I155" i="12"/>
  <c r="I153" i="12"/>
  <c r="I152" i="12"/>
  <c r="I150" i="12"/>
  <c r="I149" i="12"/>
  <c r="I148" i="12"/>
  <c r="I147" i="12"/>
  <c r="I146" i="12"/>
  <c r="I100" i="12"/>
  <c r="I99" i="12"/>
  <c r="I98" i="12"/>
  <c r="I97" i="12"/>
  <c r="I96" i="12"/>
  <c r="I95" i="12"/>
  <c r="I94" i="12"/>
  <c r="I93" i="12"/>
  <c r="I91" i="12"/>
  <c r="I90" i="12"/>
  <c r="I89" i="12"/>
  <c r="I88" i="12"/>
  <c r="I87" i="12"/>
  <c r="I86" i="12"/>
  <c r="I67" i="12"/>
  <c r="I65" i="12"/>
  <c r="I64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D21" i="13" l="1"/>
  <c r="E21" i="13" s="1"/>
  <c r="F21" i="13" s="1"/>
  <c r="E22" i="13"/>
  <c r="F22" i="13" s="1"/>
  <c r="D20" i="13"/>
  <c r="E20" i="13" s="1"/>
  <c r="F20" i="13" s="1"/>
  <c r="D12" i="13"/>
  <c r="E12" i="13" s="1"/>
  <c r="F12" i="13" s="1"/>
  <c r="D13" i="13"/>
  <c r="E13" i="13" s="1"/>
  <c r="F13" i="13" s="1"/>
  <c r="D14" i="13"/>
  <c r="E14" i="13" s="1"/>
  <c r="F14" i="13" s="1"/>
  <c r="D9" i="13"/>
  <c r="E9" i="13" s="1"/>
  <c r="F9" i="13" s="1"/>
  <c r="D8" i="13"/>
  <c r="E8" i="13" s="1"/>
  <c r="F8" i="13" s="1"/>
  <c r="H17" i="15"/>
  <c r="H16" i="15"/>
  <c r="H15" i="15"/>
  <c r="H14" i="15"/>
  <c r="H13" i="15"/>
  <c r="H12" i="15"/>
  <c r="H18" i="15" l="1"/>
  <c r="H250" i="12" s="1"/>
  <c r="I250" i="12" s="1"/>
  <c r="D24" i="13" s="1"/>
  <c r="E24" i="13" s="1"/>
  <c r="F24" i="13" s="1"/>
  <c r="D63" i="12"/>
  <c r="I63" i="12" s="1"/>
  <c r="D61" i="12"/>
  <c r="I61" i="12" s="1"/>
  <c r="D62" i="12"/>
  <c r="I62" i="12" s="1"/>
  <c r="I24" i="12"/>
  <c r="I30" i="12"/>
  <c r="I29" i="12"/>
  <c r="I28" i="12"/>
  <c r="I27" i="12"/>
  <c r="I26" i="12"/>
  <c r="I25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D11" i="13" l="1"/>
  <c r="E11" i="13" s="1"/>
  <c r="F11" i="13" s="1"/>
  <c r="D6" i="13"/>
  <c r="E6" i="13" s="1"/>
  <c r="F6" i="13" s="1"/>
  <c r="D7" i="13"/>
  <c r="E7" i="13" s="1"/>
  <c r="F7" i="13" s="1"/>
  <c r="D5" i="13"/>
  <c r="E5" i="13" s="1"/>
  <c r="F5" i="13" s="1"/>
  <c r="H4" i="15"/>
  <c r="H5" i="15"/>
  <c r="H10" i="15"/>
  <c r="H9" i="15"/>
  <c r="H8" i="15"/>
  <c r="H7" i="15"/>
  <c r="H6" i="15"/>
  <c r="H3" i="15"/>
  <c r="H2" i="15"/>
  <c r="H1" i="15"/>
  <c r="H11" i="15" l="1"/>
  <c r="H229" i="12"/>
  <c r="I229" i="12" s="1"/>
  <c r="D23" i="13" s="1"/>
  <c r="E23" i="13" s="1"/>
  <c r="F23" i="13" s="1"/>
  <c r="D10" i="13" l="1"/>
  <c r="I6" i="12"/>
  <c r="I7" i="12"/>
  <c r="E10" i="13" l="1"/>
  <c r="F10" i="13" s="1"/>
  <c r="I9" i="12"/>
  <c r="D4" i="13" s="1"/>
  <c r="E4" i="13" s="1"/>
  <c r="F4" i="13" s="1"/>
  <c r="I8" i="12"/>
  <c r="D3" i="13" s="1"/>
  <c r="E3" i="13" s="1"/>
  <c r="I269" i="12" l="1"/>
  <c r="F3" i="13"/>
  <c r="I270" i="12" l="1"/>
  <c r="D25" i="13" s="1"/>
  <c r="I272" i="12" l="1"/>
  <c r="I273" i="12" l="1"/>
  <c r="D26" i="13"/>
  <c r="D27" i="13" s="1"/>
  <c r="E27" i="13"/>
  <c r="F27" i="13" l="1"/>
</calcChain>
</file>

<file path=xl/sharedStrings.xml><?xml version="1.0" encoding="utf-8"?>
<sst xmlns="http://schemas.openxmlformats.org/spreadsheetml/2006/main" count="980" uniqueCount="411">
  <si>
    <t>报价公司：</t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</si>
  <si>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</si>
  <si>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</si>
  <si>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</si>
  <si>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</si>
  <si>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</si>
  <si>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 7天 </t>
  </si>
  <si>
    <t xml:space="preserve">项目 </t>
  </si>
  <si>
    <t>项目明细</t>
  </si>
  <si>
    <t xml:space="preserve"> 数量 </t>
  </si>
  <si>
    <t xml:space="preserve"> 单位 </t>
  </si>
  <si>
    <t>单价</t>
  </si>
  <si>
    <t>小计</t>
  </si>
  <si>
    <t>备注</t>
  </si>
  <si>
    <t xml:space="preserve"> </t>
  </si>
  <si>
    <t>增值税专票</t>
  </si>
  <si>
    <t>6%发票税率（纸质发票税率）</t>
  </si>
  <si>
    <t>人</t>
    <rPh sb="0" eb="1">
      <t>ren</t>
    </rPh>
    <phoneticPr fontId="2" type="noConversion"/>
  </si>
  <si>
    <t>天</t>
    <rPh sb="0" eb="1">
      <t>tian</t>
    </rPh>
    <phoneticPr fontId="2" type="noConversion"/>
  </si>
  <si>
    <t>其他项目</t>
    <rPh sb="0" eb="1">
      <t>qi'ta</t>
    </rPh>
    <rPh sb="2" eb="3">
      <t>xiang'mu</t>
    </rPh>
    <phoneticPr fontId="2" type="noConversion"/>
  </si>
  <si>
    <t>设计费用</t>
    <rPh sb="0" eb="1">
      <t>she'ji</t>
    </rPh>
    <rPh sb="2" eb="3">
      <t>fei'y</t>
    </rPh>
    <phoneticPr fontId="2" type="noConversion"/>
  </si>
  <si>
    <t xml:space="preserve">单位 </t>
    <phoneticPr fontId="2" type="noConversion"/>
  </si>
  <si>
    <t>次</t>
    <rPh sb="0" eb="1">
      <t>ci</t>
    </rPh>
    <phoneticPr fontId="2" type="noConversion"/>
  </si>
  <si>
    <t>项</t>
    <rPh sb="0" eb="1">
      <t>xiang</t>
    </rPh>
    <phoneticPr fontId="2" type="noConversion"/>
  </si>
  <si>
    <t>高亚琳</t>
    <rPh sb="0" eb="1">
      <t>g'y'l</t>
    </rPh>
    <phoneticPr fontId="2" type="noConversion"/>
  </si>
  <si>
    <t>康辉集团北京国际会议展览有限公司</t>
    <phoneticPr fontId="2" type="noConversion"/>
  </si>
  <si>
    <t>九坤投资</t>
    <rPh sb="0" eb="1">
      <t>jiu'k</t>
    </rPh>
    <rPh sb="2" eb="3">
      <t>tou'zi</t>
    </rPh>
    <phoneticPr fontId="2" type="noConversion"/>
  </si>
  <si>
    <t>次</t>
  </si>
  <si>
    <t>交通</t>
    <rPh sb="0" eb="1">
      <t>jiao'tng</t>
    </rPh>
    <phoneticPr fontId="2" type="noConversion"/>
  </si>
  <si>
    <t>摄影摄像</t>
    <rPh sb="0" eb="1">
      <t>sh'y</t>
    </rPh>
    <rPh sb="2" eb="3">
      <t>sh'x</t>
    </rPh>
    <phoneticPr fontId="2" type="noConversion"/>
  </si>
  <si>
    <t>工作人员</t>
    <rPh sb="0" eb="1">
      <t>gong'zuo'r'y</t>
    </rPh>
    <phoneticPr fontId="2" type="noConversion"/>
  </si>
  <si>
    <t>开场视频</t>
    <rPh sb="0" eb="1">
      <t>kai'chang'shi'p</t>
    </rPh>
    <phoneticPr fontId="2" type="noConversion"/>
  </si>
  <si>
    <t xml:space="preserve"> 项目内容</t>
    <phoneticPr fontId="2" type="noConversion"/>
  </si>
  <si>
    <t>项</t>
    <phoneticPr fontId="2" type="noConversion"/>
  </si>
  <si>
    <t>次</t>
    <phoneticPr fontId="2" type="noConversion"/>
  </si>
  <si>
    <t>项</t>
    <phoneticPr fontId="2" type="noConversion"/>
  </si>
  <si>
    <t>次</t>
    <phoneticPr fontId="2" type="noConversion"/>
  </si>
  <si>
    <t>费用合计</t>
    <phoneticPr fontId="2" type="noConversion"/>
  </si>
  <si>
    <t>总计</t>
    <phoneticPr fontId="2" type="noConversion"/>
  </si>
  <si>
    <t>备品</t>
    <rPh sb="0" eb="1">
      <t>bei'oin</t>
    </rPh>
    <phoneticPr fontId="2" type="noConversion"/>
  </si>
  <si>
    <t>发票类型（增值税普票/免税普票/增值税专票）</t>
    <phoneticPr fontId="2" type="noConversion"/>
  </si>
  <si>
    <t>踩点费用</t>
    <rPh sb="0" eb="1">
      <t>cai'dian</t>
    </rPh>
    <rPh sb="2" eb="3">
      <t>fei'y</t>
    </rPh>
    <phoneticPr fontId="2" type="noConversion"/>
  </si>
  <si>
    <t>活动H5</t>
    <rPh sb="0" eb="1">
      <t>huo'dogn</t>
    </rPh>
    <phoneticPr fontId="2" type="noConversion"/>
  </si>
  <si>
    <t>定制物料</t>
    <rPh sb="0" eb="1">
      <t>dign'zhi</t>
    </rPh>
    <rPh sb="2" eb="3">
      <t>wu'liao</t>
    </rPh>
    <phoneticPr fontId="2" type="noConversion"/>
  </si>
  <si>
    <t>保险费用</t>
    <phoneticPr fontId="2" type="noConversion"/>
  </si>
  <si>
    <t>欢迎物料包</t>
    <rPh sb="0" eb="1">
      <t>huan'ying</t>
    </rPh>
    <rPh sb="3" eb="4">
      <t>wu'liaobao</t>
    </rPh>
    <phoneticPr fontId="2" type="noConversion"/>
  </si>
  <si>
    <t>工作人员交通</t>
    <rPh sb="0" eb="1">
      <t>gogn'z</t>
    </rPh>
    <rPh sb="2" eb="3">
      <t>ren'y</t>
    </rPh>
    <rPh sb="4" eb="5">
      <t>chai'lv</t>
    </rPh>
    <phoneticPr fontId="2" type="noConversion"/>
  </si>
  <si>
    <t>接送机</t>
    <rPh sb="0" eb="1">
      <t>yogn'che</t>
    </rPh>
    <phoneticPr fontId="2" type="noConversion"/>
  </si>
  <si>
    <t>接送机、VIP、备车预估</t>
    <rPh sb="8" eb="9">
      <t>bei'che</t>
    </rPh>
    <rPh sb="10" eb="11">
      <t>yu'gu</t>
    </rPh>
    <phoneticPr fontId="2" type="noConversion"/>
  </si>
  <si>
    <t>团建费用</t>
    <rPh sb="0" eb="1">
      <t>dign'zhi</t>
    </rPh>
    <rPh sb="2" eb="3">
      <t>xiang'mu</t>
    </rPh>
    <phoneticPr fontId="2" type="noConversion"/>
  </si>
  <si>
    <t>公益项目出行费用</t>
    <rPh sb="0" eb="1">
      <t>dign'zhi</t>
    </rPh>
    <rPh sb="2" eb="3">
      <t>xiang'mu</t>
    </rPh>
    <phoneticPr fontId="2" type="noConversion"/>
  </si>
  <si>
    <t>防晒用品、药品</t>
    <rPh sb="0" eb="1">
      <t>fang'yi'yong'p</t>
    </rPh>
    <rPh sb="5" eb="6">
      <t>fang'syong'pyao'p</t>
    </rPh>
    <phoneticPr fontId="2" type="noConversion"/>
  </si>
  <si>
    <t>房间费用</t>
    <phoneticPr fontId="2" type="noConversion"/>
  </si>
  <si>
    <t>晚</t>
    <rPh sb="0" eb="1">
      <t>xiang</t>
    </rPh>
    <phoneticPr fontId="2" type="noConversion"/>
  </si>
  <si>
    <t>餐饮费用</t>
    <phoneticPr fontId="2" type="noConversion"/>
  </si>
  <si>
    <t>Day2 自助午餐</t>
    <phoneticPr fontId="2" type="noConversion"/>
  </si>
  <si>
    <t>Day1 自助晚餐</t>
    <phoneticPr fontId="2" type="noConversion"/>
  </si>
  <si>
    <t>场地费</t>
    <phoneticPr fontId="2" type="noConversion"/>
  </si>
  <si>
    <t>出游项目</t>
    <rPh sb="0" eb="1">
      <t>dign'zhi</t>
    </rPh>
    <rPh sb="2" eb="3">
      <t>xiang'mu</t>
    </rPh>
    <phoneticPr fontId="2" type="noConversion"/>
  </si>
  <si>
    <t>外出游览</t>
    <phoneticPr fontId="2" type="noConversion"/>
  </si>
  <si>
    <t>人</t>
    <phoneticPr fontId="2" type="noConversion"/>
  </si>
  <si>
    <t>Day3 自助午餐</t>
    <phoneticPr fontId="2" type="noConversion"/>
  </si>
  <si>
    <t>间</t>
    <rPh sb="0" eb="1">
      <t>ci</t>
    </rPh>
    <phoneticPr fontId="2" type="noConversion"/>
  </si>
  <si>
    <t>九坤投资公益出游项目报价单</t>
    <rPh sb="0" eb="1">
      <t>jiu'k</t>
    </rPh>
    <rPh sb="2" eb="3">
      <t>tou'zi</t>
    </rPh>
    <rPh sb="4" eb="5">
      <t>shi'zhou'nian</t>
    </rPh>
    <rPh sb="7" eb="8">
      <t>qing'dian</t>
    </rPh>
    <rPh sb="9" eb="10">
      <t>chu'you</t>
    </rPh>
    <rPh sb="11" eb="12">
      <t>xiang'mubao'jia'dan</t>
    </rPh>
    <phoneticPr fontId="2" type="noConversion"/>
  </si>
  <si>
    <t xml:space="preserve"> </t>
    <phoneticPr fontId="2" type="noConversion"/>
  </si>
  <si>
    <t>九坤投资公益出游项目</t>
    <rPh sb="9" eb="10">
      <t>chu'youxiang'mu</t>
    </rPh>
    <phoneticPr fontId="2" type="noConversion"/>
  </si>
  <si>
    <t>Day2 自助晚餐</t>
    <phoneticPr fontId="2" type="noConversion"/>
  </si>
  <si>
    <t>大交通</t>
    <phoneticPr fontId="15" type="noConversion"/>
  </si>
  <si>
    <t>小交通</t>
    <phoneticPr fontId="15" type="noConversion"/>
  </si>
  <si>
    <t>项目</t>
    <phoneticPr fontId="15" type="noConversion"/>
  </si>
  <si>
    <t>明细</t>
    <phoneticPr fontId="15" type="noConversion"/>
  </si>
  <si>
    <t>接送机、VIP、备车预估</t>
    <phoneticPr fontId="15" type="noConversion"/>
  </si>
  <si>
    <t>住宿费用</t>
    <phoneticPr fontId="15" type="noConversion"/>
  </si>
  <si>
    <t>餐费</t>
    <phoneticPr fontId="15" type="noConversion"/>
  </si>
  <si>
    <t>场地费</t>
    <phoneticPr fontId="15" type="noConversion"/>
  </si>
  <si>
    <t>晚宴演出</t>
    <rPh sb="0" eb="1">
      <t>wan'yan</t>
    </rPh>
    <rPh sb="2" eb="3">
      <t>yan'chu</t>
    </rPh>
    <phoneticPr fontId="2" type="noConversion"/>
  </si>
  <si>
    <t>物料费用</t>
    <phoneticPr fontId="15" type="noConversion"/>
  </si>
  <si>
    <t>人员费用</t>
    <phoneticPr fontId="15" type="noConversion"/>
  </si>
  <si>
    <t>其他费用</t>
    <phoneticPr fontId="15" type="noConversion"/>
  </si>
  <si>
    <t>环境Deco</t>
    <rPh sb="0" eb="1">
      <t>huan'jing</t>
    </rPh>
    <phoneticPr fontId="15" type="noConversion"/>
  </si>
  <si>
    <t>公益项目出行费用</t>
    <rPh sb="0" eb="1">
      <t>dign'zhi</t>
    </rPh>
    <rPh sb="2" eb="3">
      <t>xiang'mu</t>
    </rPh>
    <phoneticPr fontId="15" type="noConversion"/>
  </si>
  <si>
    <t>外出游览</t>
    <phoneticPr fontId="15" type="noConversion"/>
  </si>
  <si>
    <t>晚宴互动及演出</t>
    <rPh sb="0" eb="1">
      <t>she'ji</t>
    </rPh>
    <rPh sb="2" eb="3">
      <t>fei'y</t>
    </rPh>
    <phoneticPr fontId="15" type="noConversion"/>
  </si>
  <si>
    <t>设计费用、H5费用、开场视频、报批、保险等</t>
    <phoneticPr fontId="15" type="noConversion"/>
  </si>
  <si>
    <t>服务费</t>
    <phoneticPr fontId="15" type="noConversion"/>
  </si>
  <si>
    <t>税费</t>
    <phoneticPr fontId="15" type="noConversion"/>
  </si>
  <si>
    <t>总计</t>
    <phoneticPr fontId="15" type="noConversion"/>
  </si>
  <si>
    <t>领队 预留-含餐费 住宿费用未计入</t>
    <phoneticPr fontId="2" type="noConversion"/>
  </si>
  <si>
    <t>万元</t>
    <phoneticPr fontId="15" type="noConversion"/>
  </si>
  <si>
    <t>定制物料、战队服装、欢迎物料包、备品</t>
    <phoneticPr fontId="15" type="noConversion"/>
  </si>
  <si>
    <t>抽奖奖品</t>
    <phoneticPr fontId="2" type="noConversion"/>
  </si>
  <si>
    <t xml:space="preserve"> 住宿费用-基础豪华大/双床房（含单/双早)</t>
  </si>
  <si>
    <t xml:space="preserve"> 住宿费用-海景+水苑区域豪华大/双床房（含单/双早)</t>
  </si>
  <si>
    <t xml:space="preserve"> 住宿费用-基础豪华套房（含单/双早)</t>
  </si>
  <si>
    <t xml:space="preserve"> 住宿费用-豪华套房（含单/双早)</t>
  </si>
  <si>
    <t>大交通</t>
    <rPh sb="0" eb="1">
      <t>ji'piao</t>
    </rPh>
    <phoneticPr fontId="2" type="noConversion"/>
  </si>
  <si>
    <t>600人（北京 350；上海 200；深圳高铁 50）</t>
    <phoneticPr fontId="15" type="noConversion"/>
  </si>
  <si>
    <t>仅车费</t>
    <rPh sb="0" eb="1">
      <t>yu'gu</t>
    </rPh>
    <phoneticPr fontId="2" type="noConversion"/>
  </si>
  <si>
    <t>仅车费预估</t>
    <phoneticPr fontId="15" type="noConversion"/>
  </si>
  <si>
    <t>外请演出</t>
    <phoneticPr fontId="15" type="noConversion"/>
  </si>
  <si>
    <t>外请演出费用预估</t>
    <phoneticPr fontId="15" type="noConversion"/>
  </si>
  <si>
    <t>公益项目礼品</t>
    <phoneticPr fontId="2" type="noConversion"/>
  </si>
  <si>
    <t>地接工作人员</t>
    <rPh sb="0" eb="1">
      <t>gong'zuo'r'y</t>
    </rPh>
    <phoneticPr fontId="2" type="noConversion"/>
  </si>
  <si>
    <t>游戏区工作人员</t>
    <rPh sb="0" eb="1">
      <t>xian'c</t>
    </rPh>
    <rPh sb="2" eb="3">
      <t>jian'zhi</t>
    </rPh>
    <phoneticPr fontId="2" type="noConversion"/>
  </si>
  <si>
    <t>all in for love区</t>
    <rPh sb="0" eb="1">
      <t>dign'zhi</t>
    </rPh>
    <rPh sb="2" eb="3">
      <t>xiang'mu</t>
    </rPh>
    <phoneticPr fontId="2" type="noConversion"/>
  </si>
  <si>
    <t>8%服务费比例</t>
    <phoneticPr fontId="2" type="noConversion"/>
  </si>
  <si>
    <t>包场，场地费用低消40w；活动、晚宴</t>
    <phoneticPr fontId="15" type="noConversion"/>
  </si>
  <si>
    <t>北京航班 预估</t>
    <phoneticPr fontId="2" type="noConversion"/>
  </si>
  <si>
    <t>深圳高铁 预估</t>
    <phoneticPr fontId="2" type="noConversion"/>
  </si>
  <si>
    <t>上海航班 预估</t>
    <phoneticPr fontId="2" type="noConversion"/>
  </si>
  <si>
    <t>时光音乐会 水苑草坪 搭建</t>
    <phoneticPr fontId="2" type="noConversion"/>
  </si>
  <si>
    <t>果壳会、外请演出 海龙厅 搭建</t>
    <phoneticPr fontId="2" type="noConversion"/>
  </si>
  <si>
    <t>天</t>
    <rPh sb="0" eb="1">
      <t>ci</t>
    </rPh>
    <phoneticPr fontId="2" type="noConversion"/>
  </si>
  <si>
    <t>份</t>
    <rPh sb="0" eb="1">
      <t>ren</t>
    </rPh>
    <phoneticPr fontId="2" type="noConversion"/>
  </si>
  <si>
    <t>天</t>
    <rPh sb="0" eb="1">
      <t>xiang</t>
    </rPh>
    <phoneticPr fontId="2" type="noConversion"/>
  </si>
  <si>
    <t>All in-每日小吃</t>
    <phoneticPr fontId="2" type="noConversion"/>
  </si>
  <si>
    <t>时光音乐会-每日小吃</t>
    <phoneticPr fontId="2" type="noConversion"/>
  </si>
  <si>
    <t>All in 海悦厅 搭建</t>
    <phoneticPr fontId="2" type="noConversion"/>
  </si>
  <si>
    <t>平米</t>
  </si>
  <si>
    <t>项</t>
  </si>
  <si>
    <t>环境Deco</t>
    <phoneticPr fontId="2" type="noConversion"/>
  </si>
  <si>
    <t>组</t>
  </si>
  <si>
    <t>AV搭建费用</t>
    <rPh sb="0" eb="1">
      <t>da'jian</t>
    </rPh>
    <rPh sb="2" eb="3">
      <t>fei'y</t>
    </rPh>
    <phoneticPr fontId="2" type="noConversion"/>
  </si>
  <si>
    <t>开发项目经理</t>
    <phoneticPr fontId="21" type="noConversion"/>
  </si>
  <si>
    <t>需求接收，平台架构输出、设计管控，程序开发管控、部署、测试、发布管理、内容上传，项目运维保障，1个月</t>
    <phoneticPr fontId="21" type="noConversion"/>
  </si>
  <si>
    <t>月</t>
    <phoneticPr fontId="21" type="noConversion"/>
  </si>
  <si>
    <t>云服务器租用</t>
    <phoneticPr fontId="21" type="noConversion"/>
  </si>
  <si>
    <t>H5开发</t>
    <phoneticPr fontId="21" type="noConversion"/>
  </si>
  <si>
    <t>页面制作</t>
    <phoneticPr fontId="21" type="noConversion"/>
  </si>
  <si>
    <t>页</t>
    <phoneticPr fontId="21" type="noConversion"/>
  </si>
  <si>
    <t>功能开发</t>
    <phoneticPr fontId="21" type="noConversion"/>
  </si>
  <si>
    <t>登录验证及账号创建体系</t>
    <phoneticPr fontId="21" type="noConversion"/>
  </si>
  <si>
    <t>套</t>
    <phoneticPr fontId="21" type="noConversion"/>
  </si>
  <si>
    <t>信息收集表单及逻辑创建：个人基本信息、航班信息、酒店资源、房型、其他信息</t>
    <phoneticPr fontId="21" type="noConversion"/>
  </si>
  <si>
    <t>预约功能模块：预约及取消功能</t>
    <phoneticPr fontId="21" type="noConversion"/>
  </si>
  <si>
    <t>管理后台</t>
    <phoneticPr fontId="21" type="noConversion"/>
  </si>
  <si>
    <t>用户管理、酒店预定库存管理、活动预约库存管理</t>
    <phoneticPr fontId="21" type="noConversion"/>
  </si>
  <si>
    <t>工作人员端</t>
    <phoneticPr fontId="21" type="noConversion"/>
  </si>
  <si>
    <t>各活动预约项现场核销端</t>
    <phoneticPr fontId="21" type="noConversion"/>
  </si>
  <si>
    <t>云服务器租用，4核、16G内存、100G硬盘、支持1000人同时访问、含数据库及流量，2个月</t>
    <phoneticPr fontId="21" type="noConversion"/>
  </si>
  <si>
    <t>其他区域预留</t>
    <phoneticPr fontId="2" type="noConversion"/>
  </si>
  <si>
    <t>酒店大堂立体字</t>
    <phoneticPr fontId="2" type="noConversion"/>
  </si>
  <si>
    <t>海浪电影院-沙发</t>
    <phoneticPr fontId="2" type="noConversion"/>
  </si>
  <si>
    <t>放映设备</t>
    <phoneticPr fontId="2" type="noConversion"/>
  </si>
  <si>
    <t>氛围装饰</t>
    <phoneticPr fontId="2" type="noConversion"/>
  </si>
  <si>
    <t>果壳会av-可与外请演出共用</t>
    <rPh sb="0" eb="1">
      <t>yu'gu</t>
    </rPh>
    <phoneticPr fontId="2" type="noConversion"/>
  </si>
  <si>
    <t>医护人员</t>
    <phoneticPr fontId="2" type="noConversion"/>
  </si>
  <si>
    <t>驻场</t>
    <phoneticPr fontId="2" type="noConversion"/>
  </si>
  <si>
    <t>天</t>
    <phoneticPr fontId="2" type="noConversion"/>
  </si>
  <si>
    <t>晚宴快剪</t>
    <phoneticPr fontId="2" type="noConversion"/>
  </si>
  <si>
    <t>总结视频</t>
    <phoneticPr fontId="2" type="noConversion"/>
  </si>
  <si>
    <t>无人机摄影</t>
    <phoneticPr fontId="2" type="noConversion"/>
  </si>
  <si>
    <t>晚宴固定机位摄像师</t>
    <phoneticPr fontId="2" type="noConversion"/>
  </si>
  <si>
    <t>晚宴摇臂</t>
    <phoneticPr fontId="2" type="noConversion"/>
  </si>
  <si>
    <t>摄像师</t>
    <rPh sb="0" eb="1">
      <t>she'yingshe'xiangyao'bizong'jie'shi'p</t>
    </rPh>
    <phoneticPr fontId="2" type="noConversion"/>
  </si>
  <si>
    <t>摄影师-含云摄影</t>
    <rPh sb="0" eb="1">
      <t>she'ying</t>
    </rPh>
    <rPh sb="3" eb="4">
      <t>she'xiang</t>
    </rPh>
    <rPh sb="6" eb="7">
      <t>yao'bizong'jie'shi'p</t>
    </rPh>
    <phoneticPr fontId="2" type="noConversion"/>
  </si>
  <si>
    <t>酒店大堂门口道旗</t>
    <phoneticPr fontId="2" type="noConversion"/>
  </si>
  <si>
    <t>酒店大门-大堂灯杆 道旗</t>
    <phoneticPr fontId="2" type="noConversion"/>
  </si>
  <si>
    <t>all-in区域-门头中间门头木作贴车贴+铁板</t>
    <phoneticPr fontId="2" type="noConversion"/>
  </si>
  <si>
    <t>门头发光跑马灯</t>
    <phoneticPr fontId="2" type="noConversion"/>
  </si>
  <si>
    <t>门头左侧铁艺+木作贴车贴+跑马灯</t>
    <phoneticPr fontId="2" type="noConversion"/>
  </si>
  <si>
    <t>门头右侧铁艺+木作贴车贴+跑马灯</t>
    <phoneticPr fontId="2" type="noConversion"/>
  </si>
  <si>
    <t>门头发光字</t>
    <phoneticPr fontId="2" type="noConversion"/>
  </si>
  <si>
    <t>小拱门木作贴车贴+铁板+跑马灯</t>
    <phoneticPr fontId="2" type="noConversion"/>
  </si>
  <si>
    <t>小拱门吊牌pvc</t>
    <phoneticPr fontId="2" type="noConversion"/>
  </si>
  <si>
    <t>小拱门礼盒，KT板加丝带</t>
    <phoneticPr fontId="2" type="noConversion"/>
  </si>
  <si>
    <t>扑克美陈左侧底座木作贴车贴+圆管喷漆</t>
    <phoneticPr fontId="2" type="noConversion"/>
  </si>
  <si>
    <t>扑克美陈木作贴车贴</t>
    <phoneticPr fontId="2" type="noConversion"/>
  </si>
  <si>
    <t>扑克美陈右侧铁管喷漆+礼盒</t>
    <phoneticPr fontId="2" type="noConversion"/>
  </si>
  <si>
    <t>扑克美陈气球装饰</t>
    <phoneticPr fontId="2" type="noConversion"/>
  </si>
  <si>
    <t>恭喜发财木作底座+铁管+霓虹灯</t>
    <phoneticPr fontId="2" type="noConversion"/>
  </si>
  <si>
    <t>恭喜发财右侧木作贴车贴+pvc+跑马灯</t>
    <phoneticPr fontId="2" type="noConversion"/>
  </si>
  <si>
    <t>个</t>
    <phoneticPr fontId="2" type="noConversion"/>
  </si>
  <si>
    <t>水吧区域指示架</t>
    <phoneticPr fontId="2" type="noConversion"/>
  </si>
  <si>
    <t>博饼区域中间装饰</t>
    <phoneticPr fontId="2" type="noConversion"/>
  </si>
  <si>
    <t>博饼区域辆车装饰</t>
    <phoneticPr fontId="2" type="noConversion"/>
  </si>
  <si>
    <t>组</t>
    <phoneticPr fontId="2" type="noConversion"/>
  </si>
  <si>
    <t>游戏说明指示画架</t>
    <phoneticPr fontId="2" type="noConversion"/>
  </si>
  <si>
    <t>项目总监</t>
    <phoneticPr fontId="2" type="noConversion"/>
  </si>
  <si>
    <t>项目经理 预留-含餐费 住宿费用未计入</t>
    <phoneticPr fontId="2" type="noConversion"/>
  </si>
  <si>
    <t>8现场工作人员 预留  住宿费用未计入</t>
    <phoneticPr fontId="2" type="noConversion"/>
  </si>
  <si>
    <t>娱乐项目</t>
    <phoneticPr fontId="2" type="noConversion"/>
  </si>
  <si>
    <t>小城春秋 单场</t>
    <rPh sb="0" eb="1">
      <t>yu'gu</t>
    </rPh>
    <phoneticPr fontId="2" type="noConversion"/>
  </si>
  <si>
    <t>预留 按实际结算</t>
    <phoneticPr fontId="2" type="noConversion"/>
  </si>
  <si>
    <t>3D设计</t>
    <phoneticPr fontId="2" type="noConversion"/>
  </si>
  <si>
    <t>平面设计</t>
    <phoneticPr fontId="2" type="noConversion"/>
  </si>
  <si>
    <t>赠送</t>
    <phoneticPr fontId="2" type="noConversion"/>
  </si>
  <si>
    <t>投篮机</t>
    <phoneticPr fontId="2" type="noConversion"/>
  </si>
  <si>
    <t>街机</t>
    <phoneticPr fontId="2" type="noConversion"/>
  </si>
  <si>
    <t>麻将机租赁</t>
    <phoneticPr fontId="2" type="noConversion"/>
  </si>
  <si>
    <t>德州桌</t>
    <phoneticPr fontId="2" type="noConversion"/>
  </si>
  <si>
    <t>荷官</t>
    <phoneticPr fontId="2" type="noConversion"/>
  </si>
  <si>
    <t>8h</t>
    <rPh sb="0" eb="1">
      <t>ci</t>
    </rPh>
    <phoneticPr fontId="2" type="noConversion"/>
  </si>
  <si>
    <t>桌游采购</t>
    <phoneticPr fontId="2" type="noConversion"/>
  </si>
  <si>
    <t>台球</t>
    <phoneticPr fontId="2" type="noConversion"/>
  </si>
  <si>
    <t>博饼奖品采购</t>
    <phoneticPr fontId="2" type="noConversion"/>
  </si>
  <si>
    <t>均价预估</t>
    <phoneticPr fontId="2" type="noConversion"/>
  </si>
  <si>
    <t>龙拳机</t>
    <phoneticPr fontId="2" type="noConversion"/>
  </si>
  <si>
    <t>三联屏赛车</t>
    <phoneticPr fontId="2" type="noConversion"/>
  </si>
  <si>
    <t>场</t>
    <phoneticPr fontId="2" type="noConversion"/>
  </si>
  <si>
    <t>旱地冰壶（含设备及教练）</t>
    <phoneticPr fontId="2" type="noConversion"/>
  </si>
  <si>
    <t>PS5（含电视）</t>
    <phoneticPr fontId="2" type="noConversion"/>
  </si>
  <si>
    <t>卡丁车</t>
    <phoneticPr fontId="2" type="noConversion"/>
  </si>
  <si>
    <t>原价68元/车/6分钟</t>
    <phoneticPr fontId="2" type="noConversion"/>
  </si>
  <si>
    <t>电动摩托艇8台、电动游泳圈18台、电动水枪24把、动力板20台</t>
    <phoneticPr fontId="2" type="noConversion"/>
  </si>
  <si>
    <t>原价98元/时/项目</t>
    <phoneticPr fontId="2" type="noConversion"/>
  </si>
  <si>
    <t>室内网球场-需自带拍</t>
    <phoneticPr fontId="2" type="noConversion"/>
  </si>
  <si>
    <t>室外网球场-需自带拍</t>
    <phoneticPr fontId="2" type="noConversion"/>
  </si>
  <si>
    <t>动态效果</t>
    <phoneticPr fontId="15" type="noConversion"/>
  </si>
  <si>
    <t>触发动态效果制作</t>
    <phoneticPr fontId="15" type="noConversion"/>
  </si>
  <si>
    <t>个</t>
    <phoneticPr fontId="21" type="noConversion"/>
  </si>
  <si>
    <t>基础功能页面</t>
    <phoneticPr fontId="21" type="noConversion"/>
  </si>
  <si>
    <t>静态页面</t>
    <phoneticPr fontId="15" type="noConversion"/>
  </si>
  <si>
    <t>页</t>
    <phoneticPr fontId="15" type="noConversion"/>
  </si>
  <si>
    <t>服务员</t>
    <phoneticPr fontId="2" type="noConversion"/>
  </si>
  <si>
    <t>优惠</t>
    <phoneticPr fontId="22" type="noConversion"/>
  </si>
  <si>
    <t>帝元维多利亚大酒店 户外晚餐</t>
    <phoneticPr fontId="2" type="noConversion"/>
  </si>
  <si>
    <t>帝元维多利亚大酒店-晚宴  草坪 搭建</t>
    <phoneticPr fontId="2" type="noConversion"/>
  </si>
  <si>
    <t>帝元维多利亚大酒店-晚宴  草坪 活动</t>
    <phoneticPr fontId="2" type="noConversion"/>
  </si>
  <si>
    <t>免费搭建</t>
    <phoneticPr fontId="22" type="noConversion"/>
  </si>
  <si>
    <t>酒店费用</t>
    <phoneticPr fontId="2" type="noConversion"/>
  </si>
  <si>
    <t>清洁费（彩炮）</t>
    <phoneticPr fontId="2" type="noConversion"/>
  </si>
  <si>
    <t>平米</t>
    <phoneticPr fontId="2" type="noConversion"/>
  </si>
  <si>
    <t>接待区木质背板裱写真</t>
    <phoneticPr fontId="2" type="noConversion"/>
  </si>
  <si>
    <t>麻将隔断木质背板裱写真</t>
    <phoneticPr fontId="2" type="noConversion"/>
  </si>
  <si>
    <t>赛车区背板裱写真</t>
    <phoneticPr fontId="2" type="noConversion"/>
  </si>
  <si>
    <t>绿植租赁</t>
    <phoneticPr fontId="2" type="noConversion"/>
  </si>
  <si>
    <t>个</t>
  </si>
  <si>
    <t>跳舞机</t>
    <phoneticPr fontId="2" type="noConversion"/>
  </si>
  <si>
    <t>分会场</t>
    <rPh sb="0" eb="1">
      <t>huan'jing</t>
    </rPh>
    <phoneticPr fontId="2" type="noConversion"/>
  </si>
  <si>
    <t>时光音乐会</t>
    <phoneticPr fontId="2" type="noConversion"/>
  </si>
  <si>
    <t>海浪电影院</t>
  </si>
  <si>
    <t>海浪电影院</t>
    <phoneticPr fontId="2" type="noConversion"/>
  </si>
  <si>
    <t>串场视频</t>
    <phoneticPr fontId="2" type="noConversion"/>
  </si>
  <si>
    <t>H5</t>
    <phoneticPr fontId="15" type="noConversion"/>
  </si>
  <si>
    <t>开场视频</t>
    <phoneticPr fontId="15" type="noConversion"/>
  </si>
  <si>
    <t>激光视频</t>
    <phoneticPr fontId="15" type="noConversion"/>
  </si>
  <si>
    <t>AE动画特效特效设计制作</t>
    <phoneticPr fontId="15" type="noConversion"/>
  </si>
  <si>
    <t>高级特效师，动画粒子特效，人物动画、场景动画设计制作</t>
    <phoneticPr fontId="15" type="noConversion"/>
  </si>
  <si>
    <t>激光特效制作</t>
    <phoneticPr fontId="15" type="noConversion"/>
  </si>
  <si>
    <t>激光追踪点动画制作</t>
    <phoneticPr fontId="15" type="noConversion"/>
  </si>
  <si>
    <t>元/项</t>
    <phoneticPr fontId="15" type="noConversion"/>
  </si>
  <si>
    <t>元/小时</t>
    <phoneticPr fontId="15" type="noConversion"/>
  </si>
  <si>
    <t>照片动画制作</t>
    <phoneticPr fontId="15" type="noConversion"/>
  </si>
  <si>
    <t>AE特效特效设计制作</t>
    <phoneticPr fontId="15" type="noConversion"/>
  </si>
  <si>
    <t>高级特效师，图片特效、文字特效制作</t>
    <phoneticPr fontId="15" type="noConversion"/>
  </si>
  <si>
    <t>Boss Show视频</t>
    <phoneticPr fontId="15" type="noConversion"/>
  </si>
  <si>
    <t>音乐音效及输出</t>
    <phoneticPr fontId="15" type="noConversion"/>
  </si>
  <si>
    <t>音乐及音效设计制作</t>
    <phoneticPr fontId="15" type="noConversion"/>
  </si>
  <si>
    <t>版权音乐，音乐剪辑、音效设计制作</t>
    <phoneticPr fontId="15" type="noConversion"/>
  </si>
  <si>
    <t>成片渲染及输出</t>
    <phoneticPr fontId="15" type="noConversion"/>
  </si>
  <si>
    <t>渲染输出</t>
    <phoneticPr fontId="15" type="noConversion"/>
  </si>
  <si>
    <t>小计</t>
    <phoneticPr fontId="15" type="noConversion"/>
  </si>
  <si>
    <t xml:space="preserve">线阵列中高频音箱 </t>
    <phoneticPr fontId="21" type="noConversion"/>
  </si>
  <si>
    <t>线阵列超低频音箱</t>
    <phoneticPr fontId="21" type="noConversion"/>
  </si>
  <si>
    <t xml:space="preserve">全频返送音箱 </t>
    <phoneticPr fontId="21" type="noConversion"/>
  </si>
  <si>
    <t xml:space="preserve">数字功放 </t>
    <phoneticPr fontId="21" type="noConversion"/>
  </si>
  <si>
    <t xml:space="preserve">数字调音台 </t>
    <phoneticPr fontId="21" type="noConversion"/>
  </si>
  <si>
    <t>光纤及接口箱</t>
    <rPh sb="0" eb="1">
      <t>guang xian</t>
    </rPh>
    <rPh sb="2" eb="3">
      <t>ji</t>
    </rPh>
    <rPh sb="3" eb="4">
      <t>jie kou</t>
    </rPh>
    <rPh sb="5" eb="6">
      <t>xiang</t>
    </rPh>
    <phoneticPr fontId="22" type="noConversion"/>
  </si>
  <si>
    <t>无线手持麦克风</t>
    <phoneticPr fontId="21" type="noConversion"/>
  </si>
  <si>
    <t>舒尔接收机</t>
    <phoneticPr fontId="2" type="noConversion"/>
  </si>
  <si>
    <t xml:space="preserve">天线放大器 </t>
    <phoneticPr fontId="21" type="noConversion"/>
  </si>
  <si>
    <t>音频电脑</t>
    <rPh sb="0" eb="1">
      <t>yin pin</t>
    </rPh>
    <phoneticPr fontId="21" type="noConversion"/>
  </si>
  <si>
    <t>专业声卡</t>
    <phoneticPr fontId="22" type="noConversion"/>
  </si>
  <si>
    <t>音频隔离</t>
    <phoneticPr fontId="22" type="noConversion"/>
  </si>
  <si>
    <t>DI-BOX</t>
    <phoneticPr fontId="22" type="noConversion"/>
  </si>
  <si>
    <t>话筒立架</t>
    <phoneticPr fontId="21" type="noConversion"/>
  </si>
  <si>
    <t>配套线材</t>
    <phoneticPr fontId="21" type="noConversion"/>
  </si>
  <si>
    <t>切割电脑灯</t>
    <phoneticPr fontId="21" type="noConversion"/>
  </si>
  <si>
    <t>三合一光束电脑灯</t>
    <phoneticPr fontId="21" type="noConversion"/>
  </si>
  <si>
    <t>LED摇头灯</t>
    <phoneticPr fontId="21" type="noConversion"/>
  </si>
  <si>
    <t>LED PAR</t>
    <phoneticPr fontId="21" type="noConversion"/>
  </si>
  <si>
    <t>LED条灯</t>
    <phoneticPr fontId="21" type="noConversion"/>
  </si>
  <si>
    <t>爆闪灯</t>
    <phoneticPr fontId="21" type="noConversion"/>
  </si>
  <si>
    <t>观众灯</t>
    <phoneticPr fontId="22" type="noConversion"/>
  </si>
  <si>
    <t>电脑灯调光台</t>
    <phoneticPr fontId="21" type="noConversion"/>
  </si>
  <si>
    <t>调光台扩展</t>
    <phoneticPr fontId="22" type="noConversion"/>
  </si>
  <si>
    <t>信号放大器</t>
    <phoneticPr fontId="21" type="noConversion"/>
  </si>
  <si>
    <t>电柜</t>
    <phoneticPr fontId="21" type="noConversion"/>
  </si>
  <si>
    <t>Truss单柱(Black)</t>
    <phoneticPr fontId="21" type="noConversion"/>
  </si>
  <si>
    <t>Layer</t>
    <phoneticPr fontId="22" type="noConversion"/>
  </si>
  <si>
    <t>手动葫芦</t>
    <phoneticPr fontId="21" type="noConversion"/>
  </si>
  <si>
    <t>主配电缆</t>
    <phoneticPr fontId="21" type="noConversion"/>
  </si>
  <si>
    <t>次</t>
    <rPh sb="0" eb="1">
      <t>xiang</t>
    </rPh>
    <phoneticPr fontId="2" type="noConversion"/>
  </si>
  <si>
    <t>雾机</t>
    <phoneticPr fontId="21" type="noConversion"/>
  </si>
  <si>
    <t>气柱</t>
    <phoneticPr fontId="21" type="noConversion"/>
  </si>
  <si>
    <t>无线对讲主机</t>
    <phoneticPr fontId="21" type="noConversion"/>
  </si>
  <si>
    <t>无线接收机及耳机</t>
    <phoneticPr fontId="21" type="noConversion"/>
  </si>
  <si>
    <t>视频操控师</t>
    <phoneticPr fontId="21" type="noConversion"/>
  </si>
  <si>
    <t>音响师</t>
    <phoneticPr fontId="21" type="noConversion"/>
  </si>
  <si>
    <t>音响助理</t>
    <phoneticPr fontId="22" type="noConversion"/>
  </si>
  <si>
    <t>灯光师</t>
    <phoneticPr fontId="21" type="noConversion"/>
  </si>
  <si>
    <t>舞台LED视频处理器</t>
    <phoneticPr fontId="22" type="noConversion"/>
  </si>
  <si>
    <t>4k屏幕管理系统</t>
    <phoneticPr fontId="22" type="noConversion"/>
  </si>
  <si>
    <t xml:space="preserve">4k屏幕控制器 </t>
    <phoneticPr fontId="22" type="noConversion"/>
  </si>
  <si>
    <t>高清矩阵切换器</t>
    <phoneticPr fontId="21" type="noConversion"/>
  </si>
  <si>
    <t>DA 分配器</t>
    <phoneticPr fontId="2" type="noConversion"/>
  </si>
  <si>
    <t>光纤延长器</t>
    <phoneticPr fontId="2" type="noConversion"/>
  </si>
  <si>
    <t>高清宽屏监视器</t>
    <phoneticPr fontId="2" type="noConversion"/>
  </si>
  <si>
    <t>苹果电脑</t>
    <phoneticPr fontId="21" type="noConversion"/>
  </si>
  <si>
    <t>笔记本电脑</t>
    <phoneticPr fontId="21" type="noConversion"/>
  </si>
  <si>
    <t>专业翻页器</t>
    <phoneticPr fontId="21" type="noConversion"/>
  </si>
  <si>
    <t>光纤系统</t>
    <phoneticPr fontId="21" type="noConversion"/>
  </si>
  <si>
    <t>舞台LED屏幕（室外防水）室外P3防水高亮，20m*5.5m，4.5m*1M*2组，3.5m*1.5M*2组</t>
    <phoneticPr fontId="22" type="noConversion"/>
  </si>
  <si>
    <t>外请演出</t>
    <rPh sb="0" eb="1">
      <t>wan'yan</t>
    </rPh>
    <rPh sb="2" eb="3">
      <t>yan'chu</t>
    </rPh>
    <phoneticPr fontId="2" type="noConversion"/>
  </si>
  <si>
    <t>酒店宴会厅内 预留</t>
    <rPh sb="0" eb="1">
      <t>yu'gu</t>
    </rPh>
    <phoneticPr fontId="2" type="noConversion"/>
  </si>
  <si>
    <t>红毯</t>
    <phoneticPr fontId="21" type="noConversion"/>
  </si>
  <si>
    <t>红毯logo背板</t>
    <phoneticPr fontId="2" type="noConversion"/>
  </si>
  <si>
    <t>欢迎舞台</t>
    <phoneticPr fontId="2" type="noConversion"/>
  </si>
  <si>
    <t>时空胶囊立体字</t>
    <phoneticPr fontId="2" type="noConversion"/>
  </si>
  <si>
    <t>舞台基础</t>
    <phoneticPr fontId="2" type="noConversion"/>
  </si>
  <si>
    <t>舞台找平加固定</t>
    <phoneticPr fontId="2" type="noConversion"/>
  </si>
  <si>
    <t>舞台地毯</t>
    <phoneticPr fontId="2" type="noConversion"/>
  </si>
  <si>
    <t>舞台围边</t>
    <phoneticPr fontId="2" type="noConversion"/>
  </si>
  <si>
    <t>米</t>
  </si>
  <si>
    <t>舞台踏步</t>
    <phoneticPr fontId="2" type="noConversion"/>
  </si>
  <si>
    <t>配重水箱</t>
  </si>
  <si>
    <t>班</t>
    <rPh sb="0" eb="1">
      <t>xiang</t>
    </rPh>
    <phoneticPr fontId="2" type="noConversion"/>
  </si>
  <si>
    <t>车</t>
  </si>
  <si>
    <t>晚宴</t>
    <phoneticPr fontId="2" type="noConversion"/>
  </si>
  <si>
    <t>游戏项目运输（含人工）</t>
    <phoneticPr fontId="2" type="noConversion"/>
  </si>
  <si>
    <t>酒店大门入口双面木质背板</t>
    <phoneticPr fontId="2" type="noConversion"/>
  </si>
  <si>
    <t>室内木质签到处双面木质背板</t>
    <phoneticPr fontId="2" type="noConversion"/>
  </si>
  <si>
    <t>绿植立体字</t>
    <phoneticPr fontId="2" type="noConversion"/>
  </si>
  <si>
    <t>家具租赁：懒人沙发 茶几 座椅，按实际数量结算</t>
    <phoneticPr fontId="2" type="noConversion"/>
  </si>
  <si>
    <t>游戏道具采购 如扑克牌 博饼碗等 宇航员装饰</t>
    <phoneticPr fontId="2" type="noConversion"/>
  </si>
  <si>
    <t>果壳会、外请演出 海龙厅 活动 6-8日</t>
    <phoneticPr fontId="2" type="noConversion"/>
  </si>
  <si>
    <t>All in 海悦厅 活动 6-8日</t>
    <phoneticPr fontId="2" type="noConversion"/>
  </si>
  <si>
    <t>时光音乐会 水苑草坪 活动 6-8日</t>
    <phoneticPr fontId="2" type="noConversion"/>
  </si>
  <si>
    <t>零食采购</t>
    <phoneticPr fontId="2" type="noConversion"/>
  </si>
  <si>
    <t>员工节目录制、彩排、指导等 预估</t>
    <rPh sb="0" eb="1">
      <t>yu'gu</t>
    </rPh>
    <phoneticPr fontId="2" type="noConversion"/>
  </si>
  <si>
    <t>门头-粉色示例</t>
    <phoneticPr fontId="2" type="noConversion"/>
  </si>
  <si>
    <t>BI UA 木质超博地台</t>
    <phoneticPr fontId="2" type="noConversion"/>
  </si>
  <si>
    <t>个</t>
    <rPh sb="0" eb="1">
      <t>ci</t>
    </rPh>
    <phoneticPr fontId="2" type="noConversion"/>
  </si>
  <si>
    <t>Q型柜台+顶棚</t>
    <phoneticPr fontId="2" type="noConversion"/>
  </si>
  <si>
    <t>U型台 木质+车贴</t>
    <phoneticPr fontId="2" type="noConversion"/>
  </si>
  <si>
    <t>NT阶梯 木质+车贴</t>
    <phoneticPr fontId="2" type="noConversion"/>
  </si>
  <si>
    <t>黑胶地台</t>
    <phoneticPr fontId="2" type="noConversion"/>
  </si>
  <si>
    <t>黑胶地台饰面</t>
    <phoneticPr fontId="2" type="noConversion"/>
  </si>
  <si>
    <t>黑胶地台灯带</t>
    <phoneticPr fontId="2" type="noConversion"/>
  </si>
  <si>
    <t>米</t>
    <phoneticPr fontId="2" type="noConversion"/>
  </si>
  <si>
    <t>舞台发光字</t>
    <phoneticPr fontId="2" type="noConversion"/>
  </si>
  <si>
    <t>餐饮区-装饰餐车</t>
    <phoneticPr fontId="2" type="noConversion"/>
  </si>
  <si>
    <t>空飘装饰（含氦气）</t>
    <phoneticPr fontId="2" type="noConversion"/>
  </si>
  <si>
    <t>室内拍照区</t>
    <phoneticPr fontId="2" type="noConversion"/>
  </si>
  <si>
    <t>拍照机租赁</t>
    <phoneticPr fontId="2" type="noConversion"/>
  </si>
  <si>
    <t>互动游戏区（华容道、游戏道具）</t>
    <phoneticPr fontId="2" type="noConversion"/>
  </si>
  <si>
    <t>场</t>
    <rPh sb="0" eb="1">
      <t>ci</t>
    </rPh>
    <phoneticPr fontId="2" type="noConversion"/>
  </si>
  <si>
    <t>装造区道具-租赁及采购</t>
    <phoneticPr fontId="2" type="noConversion"/>
  </si>
  <si>
    <t>塔罗师（4h）</t>
    <phoneticPr fontId="2" type="noConversion"/>
  </si>
  <si>
    <t>面部彩绘师（8h）</t>
    <phoneticPr fontId="2" type="noConversion"/>
  </si>
  <si>
    <t>包含h5抽取、上台颁奖</t>
    <phoneticPr fontId="2" type="noConversion"/>
  </si>
  <si>
    <t>手作区-装饰小车</t>
    <phoneticPr fontId="2" type="noConversion"/>
  </si>
  <si>
    <t>手作区-体验项目道具采购 预估均价</t>
    <phoneticPr fontId="2" type="noConversion"/>
  </si>
  <si>
    <t>av技术人员</t>
    <phoneticPr fontId="21" type="noConversion"/>
  </si>
  <si>
    <t>av设备运输</t>
    <phoneticPr fontId="2" type="noConversion"/>
  </si>
  <si>
    <t>搭建进撤场人工</t>
    <phoneticPr fontId="2" type="noConversion"/>
  </si>
  <si>
    <t>搭建运输</t>
    <phoneticPr fontId="2" type="noConversion"/>
  </si>
  <si>
    <t>搭建进撤场人工（含外场deco）</t>
    <phoneticPr fontId="2" type="noConversion"/>
  </si>
  <si>
    <t>舞台LED屏幕（室外防水）室外P3防水高亮</t>
    <phoneticPr fontId="22" type="noConversion"/>
  </si>
  <si>
    <t xml:space="preserve">全频音箱 </t>
    <phoneticPr fontId="21" type="noConversion"/>
  </si>
  <si>
    <t>低频音箱</t>
    <phoneticPr fontId="21" type="noConversion"/>
  </si>
  <si>
    <t>A板围挡</t>
    <phoneticPr fontId="2" type="noConversion"/>
  </si>
  <si>
    <t>D0培训 D1-D3工作 9h/天 需轮班</t>
    <phoneticPr fontId="2" type="noConversion"/>
  </si>
  <si>
    <t>公司发车、接送机</t>
    <phoneticPr fontId="2" type="noConversion"/>
  </si>
  <si>
    <t>帝元维多利亚大酒店-11月8日面向草坪房间包场</t>
    <phoneticPr fontId="2" type="noConversion"/>
  </si>
  <si>
    <t>激光设备-预估，含编程、彩排</t>
    <phoneticPr fontId="21" type="noConversion"/>
  </si>
  <si>
    <t>司龄背板部分</t>
    <phoneticPr fontId="2" type="noConversion"/>
  </si>
  <si>
    <t>司龄背板异型结构部分</t>
    <phoneticPr fontId="2" type="noConversion"/>
  </si>
  <si>
    <t>时间地贴-透明亚克力喷绘</t>
    <phoneticPr fontId="2" type="noConversion"/>
  </si>
  <si>
    <t>含花材、花瓶、花艺师</t>
    <rPh sb="0" eb="1">
      <t>yu'gu</t>
    </rPh>
    <phoneticPr fontId="2" type="noConversion"/>
  </si>
  <si>
    <t>萨克斯</t>
    <rPh sb="0" eb="1">
      <t>yu'gu</t>
    </rPh>
    <phoneticPr fontId="2" type="noConversion"/>
  </si>
  <si>
    <t>镜面舞蹈演员（需提前一天夜间彩排）</t>
    <rPh sb="0" eb="1">
      <t>yu'gu</t>
    </rPh>
    <phoneticPr fontId="2" type="noConversion"/>
  </si>
  <si>
    <t>公司内绿幕拍照</t>
    <phoneticPr fontId="2" type="noConversion"/>
  </si>
  <si>
    <t>北京2天 上海2天 深圳1天</t>
    <phoneticPr fontId="2" type="noConversion"/>
  </si>
  <si>
    <t>地</t>
    <phoneticPr fontId="2" type="noConversion"/>
  </si>
  <si>
    <t>拍照设备搭建（背板、补光灯）</t>
    <phoneticPr fontId="2" type="noConversion"/>
  </si>
  <si>
    <t>晚宴礼仪</t>
    <phoneticPr fontId="2" type="noConversion"/>
  </si>
  <si>
    <t>桌面装饰灯带</t>
    <phoneticPr fontId="2" type="noConversion"/>
  </si>
  <si>
    <t>桌</t>
    <phoneticPr fontId="2" type="noConversion"/>
  </si>
  <si>
    <t>抽奖系统</t>
    <phoneticPr fontId="2" type="noConversion"/>
  </si>
  <si>
    <t>乐队</t>
    <phoneticPr fontId="2" type="noConversion"/>
  </si>
  <si>
    <t>开场节目提前彩排</t>
    <phoneticPr fontId="2" type="noConversion"/>
  </si>
  <si>
    <t>开场节目-南音老师</t>
    <rPh sb="0" eb="1">
      <t>yu'gu</t>
    </rPh>
    <phoneticPr fontId="2" type="noConversion"/>
  </si>
  <si>
    <t>开场节目-乐队</t>
    <phoneticPr fontId="2" type="noConversion"/>
  </si>
  <si>
    <t>游戏机支持人员</t>
    <phoneticPr fontId="2" type="noConversion"/>
  </si>
  <si>
    <t>AV技术人员</t>
    <phoneticPr fontId="21" type="noConversion"/>
  </si>
  <si>
    <t>AV设备运输</t>
    <phoneticPr fontId="2" type="noConversion"/>
  </si>
  <si>
    <t>酒店内娱乐费用</t>
    <phoneticPr fontId="15" type="noConversion"/>
  </si>
  <si>
    <t>团建项目</t>
    <phoneticPr fontId="2" type="noConversion"/>
  </si>
  <si>
    <t>all in</t>
    <phoneticPr fontId="15" type="noConversion"/>
  </si>
  <si>
    <t>时光音乐会</t>
    <rPh sb="0" eb="1">
      <t>wan'y</t>
    </rPh>
    <phoneticPr fontId="15" type="noConversion"/>
  </si>
  <si>
    <t>晚宴</t>
    <phoneticPr fontId="15" type="noConversion"/>
  </si>
  <si>
    <t>团建项目</t>
    <phoneticPr fontId="15" type="noConversion"/>
  </si>
  <si>
    <t>600人 5餐正餐 红酒</t>
    <phoneticPr fontId="15" type="noConversion"/>
  </si>
  <si>
    <t>视频费用</t>
    <phoneticPr fontId="15" type="noConversion"/>
  </si>
  <si>
    <t>奖品</t>
    <phoneticPr fontId="15" type="noConversion"/>
  </si>
  <si>
    <t>抽奖奖品、公益奖品</t>
    <phoneticPr fontId="15" type="noConversion"/>
  </si>
  <si>
    <t>实际3天</t>
    <phoneticPr fontId="2" type="noConversion"/>
  </si>
  <si>
    <t>预估 按实际结算</t>
    <phoneticPr fontId="2" type="noConversion"/>
  </si>
  <si>
    <t>酒水</t>
    <phoneticPr fontId="2" type="noConversion"/>
  </si>
  <si>
    <t>晚宴插花互动</t>
    <rPh sb="0" eb="1">
      <t>wan'yan</t>
    </rPh>
    <rPh sb="2" eb="3">
      <t>yan'chu</t>
    </rPh>
    <phoneticPr fontId="2" type="noConversion"/>
  </si>
  <si>
    <t>晚宴导演</t>
    <phoneticPr fontId="2" type="noConversion"/>
  </si>
  <si>
    <t>摄影摄像、当地工作人员、活动工作人员</t>
    <phoneticPr fontId="15" type="noConversion"/>
  </si>
  <si>
    <t>对讲机（全场）</t>
    <phoneticPr fontId="21" type="noConversion"/>
  </si>
  <si>
    <t>舞台发光装饰</t>
    <phoneticPr fontId="2" type="noConversion"/>
  </si>
  <si>
    <t>美工</t>
    <phoneticPr fontId="2" type="noConversion"/>
  </si>
  <si>
    <t>酒店房间包场（501间）</t>
    <phoneticPr fontId="15" type="noConversion"/>
  </si>
  <si>
    <t>2025.8.14</t>
    <phoneticPr fontId="2" type="noConversion"/>
  </si>
  <si>
    <t>晚宴主持人</t>
    <phoneticPr fontId="2" type="noConversion"/>
  </si>
  <si>
    <t>人均67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</si>
</sst>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#,##0"/>
    <numFmt numFmtId="177" formatCode="0.0"/>
    <numFmt numFmtId="178" formatCode="0_ "/>
    <numFmt numFmtId="179" formatCode="0.0_ "/>
    <numFmt numFmtId="180" formatCode="&quot;¥&quot;#,##0;&quot;¥&quot;\-#,##0"/>
  </numFmts>
  <fonts count="26">
    <font>
      <sz val="10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微软雅黑"/>
      <family val="2"/>
      <charset val="134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sz val="11"/>
      <name val="微软雅黑"/>
      <family val="3"/>
      <charset val="134"/>
    </font>
    <font>
      <b/>
      <sz val="12"/>
      <name val="微软雅黑"/>
      <family val="3"/>
      <charset val="134"/>
    </font>
    <font>
      <sz val="12"/>
      <name val="微软雅黑"/>
      <family val="3"/>
      <charset val="134"/>
    </font>
    <font>
      <u/>
      <sz val="10"/>
      <color theme="10"/>
      <name val="等线"/>
      <family val="3"/>
      <charset val="134"/>
      <scheme val="minor"/>
    </font>
    <font>
      <u/>
      <sz val="10"/>
      <color theme="11"/>
      <name val="等线"/>
      <family val="3"/>
      <charset val="134"/>
      <scheme val="minor"/>
    </font>
    <font>
      <sz val="11"/>
      <color theme="5"/>
      <name val="微软雅黑"/>
      <family val="3"/>
      <charset val="134"/>
    </font>
    <font>
      <sz val="12"/>
      <color theme="1"/>
      <name val="微软雅黑"/>
      <family val="3"/>
      <charset val="134"/>
    </font>
    <font>
      <sz val="12"/>
      <color theme="1"/>
      <name val="微软雅黑"/>
      <family val="2"/>
      <charset val="134"/>
    </font>
    <font>
      <sz val="10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name val="微软雅黑"/>
      <family val="2"/>
      <charset val="134"/>
    </font>
    <font>
      <sz val="10"/>
      <color theme="5"/>
      <name val="等线"/>
      <family val="4"/>
      <charset val="134"/>
      <scheme val="minor"/>
    </font>
    <font>
      <b/>
      <u/>
      <sz val="10"/>
      <color theme="5"/>
      <name val="等线"/>
      <family val="4"/>
      <charset val="134"/>
      <scheme val="minor"/>
    </font>
    <font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9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/>
    <xf numFmtId="0" fontId="24" fillId="0" borderId="0"/>
    <xf numFmtId="0" fontId="25" fillId="0" borderId="0"/>
  </cellStyleXfs>
  <cellXfs count="92"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7" fillId="3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177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17" fillId="0" borderId="0" xfId="0" applyFont="1" applyAlignment="1">
      <alignment vertical="center"/>
    </xf>
    <xf numFmtId="178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9" fontId="0" fillId="0" borderId="0" xfId="0" applyNumberFormat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80" fontId="2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80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1" xfId="16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7" applyFont="1" applyBorder="1" applyAlignment="1">
      <alignment horizontal="center" vertical="center"/>
    </xf>
    <xf numFmtId="0" fontId="16" fillId="0" borderId="1" xfId="18" applyFont="1" applyBorder="1" applyAlignment="1">
      <alignment horizontal="center" vertical="center"/>
    </xf>
    <xf numFmtId="49" fontId="16" fillId="0" borderId="1" xfId="17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</cellXfs>
  <cellStyles count="19">
    <cellStyle name="0,0_x000d__x000d_NA_x000d__x000d_" xfId="17" xr:uid="{71BB802A-99AE-EE4D-A710-9E89E52D9154}"/>
    <cellStyle name="常规" xfId="0" builtinId="0"/>
    <cellStyle name="常规 2" xfId="2" xr:uid="{00000000-0005-0000-0000-000001000000}"/>
    <cellStyle name="常规 3" xfId="3" xr:uid="{00000000-0005-0000-0000-000002000000}"/>
    <cellStyle name="常规 4" xfId="4" xr:uid="{00000000-0005-0000-0000-000003000000}"/>
    <cellStyle name="常规 5" xfId="5" xr:uid="{00000000-0005-0000-0000-000004000000}"/>
    <cellStyle name="常规 6" xfId="1" xr:uid="{00000000-0005-0000-0000-000005000000}"/>
    <cellStyle name="常规_Sheet1" xfId="16" xr:uid="{85E9769C-B039-6E4B-9890-DC8AA469B48D}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样式 1" xfId="18" xr:uid="{A09FD280-816C-7947-9A4F-5E2ACCEDF637}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35</xdr:row>
      <xdr:rowOff>0</xdr:rowOff>
    </xdr:from>
    <xdr:to>
      <xdr:col>12</xdr:col>
      <xdr:colOff>25943</xdr:colOff>
      <xdr:row>35</xdr:row>
      <xdr:rowOff>711200</xdr:rowOff>
    </xdr:to>
    <xdr:pic>
      <xdr:nvPicPr>
        <xdr:cNvPr id="2" name="图片 12">
          <a:extLst>
            <a:ext uri="{FF2B5EF4-FFF2-40B4-BE49-F238E27FC236}">
              <a16:creationId xmlns:a16="http://schemas.microsoft.com/office/drawing/2014/main" id="{D2893D5A-A239-884B-A5D4-290DFB5B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48" y="9497863"/>
          <a:ext cx="21209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36</xdr:row>
      <xdr:rowOff>119402</xdr:rowOff>
    </xdr:from>
    <xdr:to>
      <xdr:col>12</xdr:col>
      <xdr:colOff>432343</xdr:colOff>
      <xdr:row>36</xdr:row>
      <xdr:rowOff>741702</xdr:rowOff>
    </xdr:to>
    <xdr:pic>
      <xdr:nvPicPr>
        <xdr:cNvPr id="6" name="图片 13">
          <a:extLst>
            <a:ext uri="{FF2B5EF4-FFF2-40B4-BE49-F238E27FC236}">
              <a16:creationId xmlns:a16="http://schemas.microsoft.com/office/drawing/2014/main" id="{F9A07490-8B31-F34E-816B-54020BAA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48" y="9725812"/>
          <a:ext cx="2527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76398" cy="251460"/>
    <xdr:sp macro="" textlink="">
      <xdr:nvSpPr>
        <xdr:cNvPr id="3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4E4971FD-AC45-0A47-860A-4D26AD8EE228}"/>
            </a:ext>
          </a:extLst>
        </xdr:cNvPr>
        <xdr:cNvSpPr>
          <a:spLocks noChangeAspect="1" noChangeArrowheads="1"/>
        </xdr:cNvSpPr>
      </xdr:nvSpPr>
      <xdr:spPr bwMode="auto">
        <a:xfrm>
          <a:off x="203200" y="1397000"/>
          <a:ext cx="276398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76398" cy="251460"/>
    <xdr:sp macro="" textlink="">
      <xdr:nvSpPr>
        <xdr:cNvPr id="5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BC9D1BEB-C504-6B4B-9924-CDB0DCA7D362}"/>
            </a:ext>
          </a:extLst>
        </xdr:cNvPr>
        <xdr:cNvSpPr>
          <a:spLocks noChangeAspect="1" noChangeArrowheads="1"/>
        </xdr:cNvSpPr>
      </xdr:nvSpPr>
      <xdr:spPr bwMode="auto">
        <a:xfrm>
          <a:off x="203200" y="1397000"/>
          <a:ext cx="276398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8"/>
  <sheetViews>
    <sheetView tabSelected="1" topLeftCell="A244" zoomScale="117" workbookViewId="0">
      <selection activeCell="J251" sqref="J251"/>
    </sheetView>
  </sheetViews>
  <sheetFormatPr baseColWidth="10" defaultColWidth="10" defaultRowHeight="16"/>
  <cols>
    <col min="1" max="1" width="18" style="2" customWidth="1"/>
    <col min="2" max="2" width="30" style="21" customWidth="1"/>
    <col min="3" max="3" width="60" style="2" customWidth="1"/>
    <col min="4" max="4" width="7.796875" style="2" customWidth="1"/>
    <col min="5" max="5" width="6.59765625" style="2" customWidth="1"/>
    <col min="6" max="6" width="6.796875" style="2" bestFit="1" customWidth="1"/>
    <col min="7" max="7" width="6.59765625" style="2" customWidth="1"/>
    <col min="8" max="8" width="14" style="2" customWidth="1"/>
    <col min="9" max="9" width="22.59765625" style="21" customWidth="1"/>
    <col min="10" max="10" width="15.59765625" style="2" customWidth="1"/>
    <col min="11" max="17" width="8.796875" style="2" customWidth="1"/>
    <col min="18" max="16384" width="10" style="2"/>
  </cols>
  <sheetData>
    <row r="1" spans="1:17" ht="22" thickBot="1">
      <c r="A1" s="74" t="s">
        <v>63</v>
      </c>
      <c r="B1" s="74"/>
      <c r="C1" s="74"/>
      <c r="D1" s="74"/>
      <c r="E1" s="74"/>
      <c r="F1" s="74"/>
      <c r="G1" s="74"/>
      <c r="H1" s="74"/>
      <c r="I1" s="75"/>
      <c r="J1" s="76"/>
      <c r="K1" s="1"/>
      <c r="L1" s="1"/>
      <c r="M1" s="1"/>
      <c r="N1" s="1"/>
    </row>
    <row r="2" spans="1:17" ht="18">
      <c r="A2" s="77" t="s">
        <v>0</v>
      </c>
      <c r="B2" s="78"/>
      <c r="C2" s="3" t="s">
        <v>25</v>
      </c>
      <c r="D2" s="78" t="s">
        <v>1</v>
      </c>
      <c r="E2" s="78"/>
      <c r="F2" s="78"/>
      <c r="G2" s="79" t="s">
        <v>26</v>
      </c>
      <c r="H2" s="79"/>
      <c r="I2" s="79"/>
      <c r="J2" s="80"/>
      <c r="K2" s="1"/>
      <c r="L2" s="1"/>
      <c r="M2" s="1"/>
      <c r="N2" s="1"/>
    </row>
    <row r="3" spans="1:17" ht="18">
      <c r="A3" s="81" t="s">
        <v>2</v>
      </c>
      <c r="B3" s="82"/>
      <c r="C3" s="4" t="s">
        <v>24</v>
      </c>
      <c r="D3" s="82" t="s">
        <v>3</v>
      </c>
      <c r="E3" s="82"/>
      <c r="F3" s="82"/>
      <c r="G3" s="83" t="s">
        <v>65</v>
      </c>
      <c r="H3" s="83"/>
      <c r="I3" s="83"/>
      <c r="J3" s="84"/>
      <c r="K3" s="1"/>
      <c r="L3" s="1"/>
      <c r="M3" s="1"/>
      <c r="N3" s="1"/>
    </row>
    <row r="4" spans="1:17" ht="18">
      <c r="A4" s="5" t="s">
        <v>4</v>
      </c>
      <c r="B4" s="4" t="s">
        <v>408</v>
      </c>
      <c r="C4" s="4"/>
      <c r="D4" s="82" t="s">
        <v>5</v>
      </c>
      <c r="E4" s="82"/>
      <c r="F4" s="82"/>
      <c r="G4" s="83" t="s">
        <v>6</v>
      </c>
      <c r="H4" s="83"/>
      <c r="I4" s="83"/>
      <c r="J4" s="84"/>
      <c r="K4" s="1"/>
      <c r="L4" s="1"/>
      <c r="M4" s="1"/>
      <c r="N4" s="1"/>
    </row>
    <row r="5" spans="1:17" s="11" customFormat="1" ht="19">
      <c r="A5" s="6" t="s">
        <v>7</v>
      </c>
      <c r="B5" s="7" t="s">
        <v>8</v>
      </c>
      <c r="C5" s="7" t="s">
        <v>32</v>
      </c>
      <c r="D5" s="7" t="s">
        <v>9</v>
      </c>
      <c r="E5" s="8" t="s">
        <v>21</v>
      </c>
      <c r="F5" s="8" t="s">
        <v>9</v>
      </c>
      <c r="G5" s="8" t="s">
        <v>10</v>
      </c>
      <c r="H5" s="7" t="s">
        <v>11</v>
      </c>
      <c r="I5" s="7" t="s">
        <v>12</v>
      </c>
      <c r="J5" s="9" t="s">
        <v>13</v>
      </c>
      <c r="K5" s="10"/>
      <c r="L5" s="10"/>
      <c r="M5" s="10"/>
      <c r="N5" s="10"/>
    </row>
    <row r="6" spans="1:17" ht="19">
      <c r="A6" s="68" t="s">
        <v>28</v>
      </c>
      <c r="B6" s="71" t="s">
        <v>95</v>
      </c>
      <c r="C6" s="25" t="s">
        <v>107</v>
      </c>
      <c r="D6" s="22">
        <v>350</v>
      </c>
      <c r="E6" s="4" t="s">
        <v>17</v>
      </c>
      <c r="F6" s="4">
        <v>1</v>
      </c>
      <c r="G6" s="4" t="s">
        <v>27</v>
      </c>
      <c r="H6" s="4">
        <v>2200</v>
      </c>
      <c r="I6" s="4">
        <f>D6*F6*H6</f>
        <v>770000</v>
      </c>
      <c r="J6" s="13"/>
      <c r="K6" s="1"/>
      <c r="L6" s="1"/>
      <c r="M6" s="1"/>
      <c r="N6" s="1"/>
      <c r="O6" s="14"/>
      <c r="P6" s="14"/>
      <c r="Q6" s="14"/>
    </row>
    <row r="7" spans="1:17" ht="19">
      <c r="A7" s="68"/>
      <c r="B7" s="71"/>
      <c r="C7" s="26" t="s">
        <v>109</v>
      </c>
      <c r="D7" s="22">
        <v>200</v>
      </c>
      <c r="E7" s="4" t="s">
        <v>17</v>
      </c>
      <c r="F7" s="4">
        <v>1</v>
      </c>
      <c r="G7" s="4" t="s">
        <v>27</v>
      </c>
      <c r="H7" s="4">
        <v>1800</v>
      </c>
      <c r="I7" s="4">
        <f>D7*F7*H7</f>
        <v>360000</v>
      </c>
      <c r="J7" s="13"/>
      <c r="K7" s="1"/>
      <c r="L7" s="1"/>
      <c r="M7" s="1"/>
      <c r="N7" s="1"/>
      <c r="O7" s="14"/>
      <c r="P7" s="14"/>
      <c r="Q7" s="14"/>
    </row>
    <row r="8" spans="1:17" ht="19">
      <c r="A8" s="68"/>
      <c r="B8" s="71"/>
      <c r="C8" s="26" t="s">
        <v>108</v>
      </c>
      <c r="D8" s="22">
        <v>50</v>
      </c>
      <c r="E8" s="4" t="s">
        <v>17</v>
      </c>
      <c r="F8" s="4">
        <v>1</v>
      </c>
      <c r="G8" s="4" t="s">
        <v>34</v>
      </c>
      <c r="H8" s="4">
        <v>460</v>
      </c>
      <c r="I8" s="4">
        <f>D8*F8*H8</f>
        <v>23000</v>
      </c>
      <c r="J8" s="13"/>
      <c r="K8" s="1"/>
      <c r="L8" s="1"/>
      <c r="M8" s="1"/>
      <c r="N8" s="1"/>
      <c r="O8" s="14"/>
      <c r="P8" s="14"/>
      <c r="Q8" s="14"/>
    </row>
    <row r="9" spans="1:17" ht="19">
      <c r="A9" s="68"/>
      <c r="B9" s="12" t="s">
        <v>47</v>
      </c>
      <c r="C9" s="12" t="s">
        <v>48</v>
      </c>
      <c r="D9" s="4">
        <v>1</v>
      </c>
      <c r="E9" s="4" t="s">
        <v>33</v>
      </c>
      <c r="F9" s="4">
        <v>1</v>
      </c>
      <c r="G9" s="4" t="s">
        <v>27</v>
      </c>
      <c r="H9" s="4">
        <v>135000</v>
      </c>
      <c r="I9" s="4">
        <f>D9*F9*H9</f>
        <v>135000</v>
      </c>
      <c r="J9" s="13"/>
      <c r="K9" s="1"/>
      <c r="L9" s="1"/>
      <c r="M9" s="1"/>
      <c r="N9" s="1"/>
      <c r="O9" s="14"/>
      <c r="P9" s="14"/>
      <c r="Q9" s="14"/>
    </row>
    <row r="10" spans="1:17" ht="18">
      <c r="A10" s="68" t="s">
        <v>220</v>
      </c>
      <c r="B10" s="71" t="s">
        <v>52</v>
      </c>
      <c r="C10" s="43" t="s">
        <v>91</v>
      </c>
      <c r="D10" s="43">
        <v>3</v>
      </c>
      <c r="E10" s="43" t="s">
        <v>53</v>
      </c>
      <c r="F10" s="43">
        <v>264</v>
      </c>
      <c r="G10" s="43" t="s">
        <v>62</v>
      </c>
      <c r="H10" s="43">
        <v>800</v>
      </c>
      <c r="I10" s="43">
        <f t="shared" ref="I10:I86" si="0">D10*F10*H10</f>
        <v>633600</v>
      </c>
      <c r="J10" s="63" t="s">
        <v>215</v>
      </c>
      <c r="K10" s="1"/>
      <c r="L10" s="1"/>
      <c r="M10" s="1"/>
      <c r="N10" s="1"/>
      <c r="O10" s="14"/>
      <c r="P10" s="14"/>
      <c r="Q10" s="14"/>
    </row>
    <row r="11" spans="1:17" ht="18">
      <c r="A11" s="68"/>
      <c r="B11" s="71"/>
      <c r="C11" s="34" t="s">
        <v>92</v>
      </c>
      <c r="D11" s="4">
        <v>3</v>
      </c>
      <c r="E11" s="4" t="s">
        <v>53</v>
      </c>
      <c r="F11" s="4">
        <v>287</v>
      </c>
      <c r="G11" s="4" t="s">
        <v>62</v>
      </c>
      <c r="H11" s="4">
        <v>980</v>
      </c>
      <c r="I11" s="4">
        <f t="shared" si="0"/>
        <v>843780</v>
      </c>
      <c r="J11" s="13"/>
      <c r="K11" s="1"/>
      <c r="L11" s="1"/>
      <c r="M11" s="1"/>
      <c r="N11" s="1"/>
      <c r="O11" s="14"/>
      <c r="P11" s="14"/>
      <c r="Q11" s="14"/>
    </row>
    <row r="12" spans="1:17" ht="18">
      <c r="A12" s="68"/>
      <c r="B12" s="71"/>
      <c r="C12" s="34" t="s">
        <v>93</v>
      </c>
      <c r="D12" s="4">
        <v>3</v>
      </c>
      <c r="E12" s="4" t="s">
        <v>53</v>
      </c>
      <c r="F12" s="4">
        <v>37</v>
      </c>
      <c r="G12" s="4" t="s">
        <v>62</v>
      </c>
      <c r="H12" s="4">
        <v>1500</v>
      </c>
      <c r="I12" s="4">
        <f t="shared" si="0"/>
        <v>166500</v>
      </c>
      <c r="J12" s="13"/>
      <c r="K12" s="1"/>
      <c r="L12" s="1"/>
      <c r="M12" s="1"/>
      <c r="N12" s="1"/>
      <c r="O12" s="14"/>
      <c r="P12" s="14"/>
      <c r="Q12" s="14"/>
    </row>
    <row r="13" spans="1:17" ht="18">
      <c r="A13" s="68"/>
      <c r="B13" s="71"/>
      <c r="C13" s="34" t="s">
        <v>94</v>
      </c>
      <c r="D13" s="4">
        <v>3</v>
      </c>
      <c r="E13" s="4" t="s">
        <v>53</v>
      </c>
      <c r="F13" s="4">
        <v>13</v>
      </c>
      <c r="G13" s="4" t="s">
        <v>62</v>
      </c>
      <c r="H13" s="4">
        <v>3000</v>
      </c>
      <c r="I13" s="4">
        <f t="shared" si="0"/>
        <v>117000</v>
      </c>
      <c r="J13" s="13"/>
      <c r="K13" s="1"/>
      <c r="L13" s="1"/>
      <c r="M13" s="1"/>
      <c r="N13" s="1"/>
      <c r="O13" s="14"/>
      <c r="P13" s="14"/>
      <c r="Q13" s="14"/>
    </row>
    <row r="14" spans="1:17" ht="19">
      <c r="A14" s="68"/>
      <c r="B14" s="12" t="s">
        <v>54</v>
      </c>
      <c r="C14" s="12" t="s">
        <v>56</v>
      </c>
      <c r="D14" s="4">
        <v>400</v>
      </c>
      <c r="E14" s="4" t="s">
        <v>17</v>
      </c>
      <c r="F14" s="4">
        <v>1</v>
      </c>
      <c r="G14" s="4" t="s">
        <v>23</v>
      </c>
      <c r="H14" s="4">
        <v>228</v>
      </c>
      <c r="I14" s="4">
        <f t="shared" si="0"/>
        <v>91200</v>
      </c>
      <c r="J14" s="13"/>
      <c r="K14" s="1"/>
      <c r="L14" s="1"/>
      <c r="M14" s="1"/>
      <c r="N14" s="1"/>
      <c r="O14" s="14"/>
      <c r="P14" s="14"/>
      <c r="Q14" s="14"/>
    </row>
    <row r="15" spans="1:17" ht="19">
      <c r="A15" s="68"/>
      <c r="B15" s="12" t="s">
        <v>54</v>
      </c>
      <c r="C15" s="12" t="s">
        <v>55</v>
      </c>
      <c r="D15" s="4">
        <v>500</v>
      </c>
      <c r="E15" s="4" t="s">
        <v>17</v>
      </c>
      <c r="F15" s="4">
        <v>1</v>
      </c>
      <c r="G15" s="4" t="s">
        <v>23</v>
      </c>
      <c r="H15" s="4">
        <v>198</v>
      </c>
      <c r="I15" s="4">
        <f t="shared" si="0"/>
        <v>99000</v>
      </c>
      <c r="J15" s="13"/>
      <c r="K15" s="1"/>
      <c r="L15" s="1"/>
      <c r="M15" s="1"/>
      <c r="N15" s="1"/>
      <c r="O15" s="14"/>
      <c r="P15" s="14"/>
      <c r="Q15" s="14"/>
    </row>
    <row r="16" spans="1:17" ht="19">
      <c r="A16" s="68"/>
      <c r="B16" s="12" t="s">
        <v>54</v>
      </c>
      <c r="C16" s="12" t="s">
        <v>66</v>
      </c>
      <c r="D16" s="4">
        <v>600</v>
      </c>
      <c r="E16" s="4" t="s">
        <v>17</v>
      </c>
      <c r="F16" s="4">
        <v>1</v>
      </c>
      <c r="G16" s="4" t="s">
        <v>23</v>
      </c>
      <c r="H16" s="4">
        <v>228</v>
      </c>
      <c r="I16" s="4">
        <f t="shared" si="0"/>
        <v>136800</v>
      </c>
      <c r="J16" s="13"/>
      <c r="K16" s="1"/>
      <c r="L16" s="1"/>
      <c r="M16" s="1"/>
      <c r="N16" s="1"/>
      <c r="O16" s="14"/>
      <c r="P16" s="14"/>
      <c r="Q16" s="14"/>
    </row>
    <row r="17" spans="1:17" ht="19">
      <c r="A17" s="68"/>
      <c r="B17" s="12" t="s">
        <v>54</v>
      </c>
      <c r="C17" s="12" t="s">
        <v>61</v>
      </c>
      <c r="D17" s="4">
        <v>500</v>
      </c>
      <c r="E17" s="4" t="s">
        <v>17</v>
      </c>
      <c r="F17" s="4">
        <v>1</v>
      </c>
      <c r="G17" s="4" t="s">
        <v>23</v>
      </c>
      <c r="H17" s="4">
        <v>198</v>
      </c>
      <c r="I17" s="4">
        <f t="shared" si="0"/>
        <v>99000</v>
      </c>
      <c r="J17" s="13"/>
      <c r="K17" s="1"/>
      <c r="L17" s="1"/>
      <c r="M17" s="1"/>
      <c r="N17" s="1"/>
      <c r="O17" s="14"/>
      <c r="P17" s="14"/>
      <c r="Q17" s="14"/>
    </row>
    <row r="18" spans="1:17" ht="19">
      <c r="A18" s="68"/>
      <c r="B18" s="12" t="s">
        <v>54</v>
      </c>
      <c r="C18" s="12" t="s">
        <v>115</v>
      </c>
      <c r="D18" s="4">
        <v>600</v>
      </c>
      <c r="E18" s="4" t="s">
        <v>113</v>
      </c>
      <c r="F18" s="4">
        <v>2.5</v>
      </c>
      <c r="G18" s="4" t="s">
        <v>114</v>
      </c>
      <c r="H18" s="4">
        <v>32</v>
      </c>
      <c r="I18" s="4">
        <f t="shared" si="0"/>
        <v>48000</v>
      </c>
      <c r="J18" s="13"/>
      <c r="K18" s="1"/>
      <c r="L18" s="1"/>
      <c r="M18" s="1"/>
      <c r="N18" s="1"/>
      <c r="O18" s="14"/>
      <c r="P18" s="14"/>
      <c r="Q18" s="14"/>
    </row>
    <row r="19" spans="1:17" ht="19">
      <c r="A19" s="68"/>
      <c r="B19" s="12" t="s">
        <v>54</v>
      </c>
      <c r="C19" s="12" t="s">
        <v>116</v>
      </c>
      <c r="D19" s="4">
        <v>600</v>
      </c>
      <c r="E19" s="4" t="s">
        <v>113</v>
      </c>
      <c r="F19" s="4">
        <v>2.5</v>
      </c>
      <c r="G19" s="4" t="s">
        <v>114</v>
      </c>
      <c r="H19" s="4">
        <v>32</v>
      </c>
      <c r="I19" s="4">
        <f t="shared" si="0"/>
        <v>48000</v>
      </c>
      <c r="J19" s="13"/>
      <c r="K19" s="1"/>
      <c r="L19" s="1"/>
      <c r="M19" s="1"/>
      <c r="N19" s="1"/>
      <c r="O19" s="14"/>
      <c r="P19" s="14"/>
      <c r="Q19" s="14"/>
    </row>
    <row r="20" spans="1:17" ht="19">
      <c r="A20" s="68"/>
      <c r="B20" s="44" t="s">
        <v>54</v>
      </c>
      <c r="C20" s="44" t="s">
        <v>216</v>
      </c>
      <c r="D20" s="45">
        <v>600</v>
      </c>
      <c r="E20" s="45" t="s">
        <v>17</v>
      </c>
      <c r="F20" s="45">
        <v>1</v>
      </c>
      <c r="G20" s="45" t="s">
        <v>23</v>
      </c>
      <c r="H20" s="45">
        <v>448</v>
      </c>
      <c r="I20" s="45">
        <f t="shared" si="0"/>
        <v>268800</v>
      </c>
      <c r="J20" s="64"/>
      <c r="K20" s="1"/>
      <c r="L20" s="1"/>
      <c r="M20" s="1"/>
      <c r="N20" s="1"/>
      <c r="O20" s="14"/>
      <c r="P20" s="14"/>
      <c r="Q20" s="14"/>
    </row>
    <row r="21" spans="1:17" ht="19">
      <c r="A21" s="68"/>
      <c r="B21" s="44" t="s">
        <v>57</v>
      </c>
      <c r="C21" s="44" t="s">
        <v>217</v>
      </c>
      <c r="D21" s="45">
        <v>1</v>
      </c>
      <c r="E21" s="45" t="s">
        <v>33</v>
      </c>
      <c r="F21" s="45">
        <v>1</v>
      </c>
      <c r="G21" s="45" t="s">
        <v>112</v>
      </c>
      <c r="H21" s="45">
        <v>20000</v>
      </c>
      <c r="I21" s="45">
        <f t="shared" si="0"/>
        <v>20000</v>
      </c>
      <c r="J21" s="64"/>
      <c r="K21" s="1"/>
      <c r="L21" s="1"/>
      <c r="M21" s="1"/>
      <c r="N21" s="1"/>
      <c r="O21" s="14"/>
      <c r="P21" s="14"/>
      <c r="Q21" s="14"/>
    </row>
    <row r="22" spans="1:17" ht="19">
      <c r="A22" s="68"/>
      <c r="B22" s="44" t="s">
        <v>57</v>
      </c>
      <c r="C22" s="44" t="s">
        <v>218</v>
      </c>
      <c r="D22" s="45">
        <v>1</v>
      </c>
      <c r="E22" s="45" t="s">
        <v>33</v>
      </c>
      <c r="F22" s="45">
        <v>1</v>
      </c>
      <c r="G22" s="45" t="s">
        <v>112</v>
      </c>
      <c r="H22" s="45">
        <v>40000</v>
      </c>
      <c r="I22" s="45">
        <f t="shared" si="0"/>
        <v>40000</v>
      </c>
      <c r="J22" s="64"/>
      <c r="K22" s="1"/>
      <c r="L22" s="1"/>
      <c r="M22" s="1"/>
      <c r="N22" s="1"/>
      <c r="O22" s="14"/>
      <c r="P22" s="14"/>
      <c r="Q22" s="14"/>
    </row>
    <row r="23" spans="1:17" ht="19">
      <c r="A23" s="68"/>
      <c r="B23" s="44" t="s">
        <v>57</v>
      </c>
      <c r="C23" s="44" t="s">
        <v>365</v>
      </c>
      <c r="D23" s="45">
        <v>1</v>
      </c>
      <c r="E23" s="45" t="s">
        <v>33</v>
      </c>
      <c r="F23" s="45">
        <v>1</v>
      </c>
      <c r="G23" s="45" t="s">
        <v>112</v>
      </c>
      <c r="H23" s="45">
        <v>60000</v>
      </c>
      <c r="I23" s="45">
        <f t="shared" si="0"/>
        <v>60000</v>
      </c>
      <c r="J23" s="64"/>
      <c r="K23" s="1"/>
      <c r="L23" s="1"/>
      <c r="M23" s="1"/>
      <c r="N23" s="1"/>
      <c r="O23" s="14"/>
      <c r="P23" s="14"/>
      <c r="Q23" s="14"/>
    </row>
    <row r="24" spans="1:17" ht="19">
      <c r="A24" s="68"/>
      <c r="B24" s="44" t="s">
        <v>57</v>
      </c>
      <c r="C24" s="44" t="s">
        <v>221</v>
      </c>
      <c r="D24" s="45">
        <v>1</v>
      </c>
      <c r="E24" s="45" t="s">
        <v>33</v>
      </c>
      <c r="F24" s="45">
        <v>1</v>
      </c>
      <c r="G24" s="45" t="s">
        <v>112</v>
      </c>
      <c r="H24" s="45">
        <v>4000</v>
      </c>
      <c r="I24" s="45">
        <f t="shared" ref="I24" si="1">D24*F24*H24</f>
        <v>4000</v>
      </c>
      <c r="J24" s="64"/>
      <c r="K24" s="1"/>
      <c r="L24" s="1"/>
      <c r="M24" s="1"/>
      <c r="N24" s="1"/>
      <c r="O24" s="14"/>
      <c r="P24" s="14"/>
      <c r="Q24" s="14"/>
    </row>
    <row r="25" spans="1:17" ht="19">
      <c r="A25" s="68"/>
      <c r="B25" s="46" t="s">
        <v>57</v>
      </c>
      <c r="C25" s="46" t="s">
        <v>117</v>
      </c>
      <c r="D25" s="43">
        <v>1</v>
      </c>
      <c r="E25" s="43" t="s">
        <v>33</v>
      </c>
      <c r="F25" s="43">
        <v>0</v>
      </c>
      <c r="G25" s="43" t="s">
        <v>112</v>
      </c>
      <c r="H25" s="43">
        <v>30000</v>
      </c>
      <c r="I25" s="43">
        <f t="shared" si="0"/>
        <v>0</v>
      </c>
      <c r="J25" s="63" t="s">
        <v>219</v>
      </c>
      <c r="K25" s="1"/>
      <c r="L25" s="1"/>
      <c r="M25" s="1"/>
      <c r="N25" s="1"/>
      <c r="O25" s="14"/>
      <c r="P25" s="14"/>
      <c r="Q25" s="14"/>
    </row>
    <row r="26" spans="1:17" ht="19">
      <c r="A26" s="68"/>
      <c r="B26" s="12" t="s">
        <v>57</v>
      </c>
      <c r="C26" s="12" t="s">
        <v>327</v>
      </c>
      <c r="D26" s="4">
        <v>1</v>
      </c>
      <c r="E26" s="4" t="s">
        <v>33</v>
      </c>
      <c r="F26" s="4">
        <v>3</v>
      </c>
      <c r="G26" s="4" t="s">
        <v>112</v>
      </c>
      <c r="H26" s="4">
        <v>60000</v>
      </c>
      <c r="I26" s="4">
        <f t="shared" si="0"/>
        <v>180000</v>
      </c>
      <c r="J26" s="13"/>
      <c r="K26" s="1"/>
      <c r="L26" s="1"/>
      <c r="M26" s="1"/>
      <c r="N26" s="1"/>
      <c r="O26" s="14"/>
      <c r="P26" s="14"/>
      <c r="Q26" s="14"/>
    </row>
    <row r="27" spans="1:17" ht="19">
      <c r="A27" s="68"/>
      <c r="B27" s="46" t="s">
        <v>57</v>
      </c>
      <c r="C27" s="46" t="s">
        <v>110</v>
      </c>
      <c r="D27" s="43">
        <v>1</v>
      </c>
      <c r="E27" s="43" t="s">
        <v>33</v>
      </c>
      <c r="F27" s="43">
        <v>0</v>
      </c>
      <c r="G27" s="43" t="s">
        <v>112</v>
      </c>
      <c r="H27" s="43">
        <v>15000</v>
      </c>
      <c r="I27" s="43">
        <f t="shared" si="0"/>
        <v>0</v>
      </c>
      <c r="J27" s="63" t="s">
        <v>219</v>
      </c>
      <c r="K27" s="1"/>
      <c r="L27" s="1"/>
      <c r="M27" s="1"/>
      <c r="N27" s="1"/>
      <c r="O27" s="14"/>
      <c r="P27" s="14"/>
      <c r="Q27" s="14"/>
    </row>
    <row r="28" spans="1:17" ht="19">
      <c r="A28" s="68"/>
      <c r="B28" s="12" t="s">
        <v>57</v>
      </c>
      <c r="C28" s="12" t="s">
        <v>328</v>
      </c>
      <c r="D28" s="4">
        <v>1</v>
      </c>
      <c r="E28" s="4" t="s">
        <v>33</v>
      </c>
      <c r="F28" s="4">
        <v>3</v>
      </c>
      <c r="G28" s="4" t="s">
        <v>112</v>
      </c>
      <c r="H28" s="4">
        <v>25000</v>
      </c>
      <c r="I28" s="4">
        <f t="shared" si="0"/>
        <v>75000</v>
      </c>
      <c r="J28" s="13"/>
      <c r="K28" s="1"/>
      <c r="L28" s="1"/>
      <c r="M28" s="1"/>
      <c r="N28" s="1"/>
      <c r="O28" s="14"/>
      <c r="P28" s="14"/>
      <c r="Q28" s="14"/>
    </row>
    <row r="29" spans="1:17" ht="19">
      <c r="A29" s="68"/>
      <c r="B29" s="46" t="s">
        <v>57</v>
      </c>
      <c r="C29" s="46" t="s">
        <v>111</v>
      </c>
      <c r="D29" s="43">
        <v>1</v>
      </c>
      <c r="E29" s="43" t="s">
        <v>33</v>
      </c>
      <c r="F29" s="43">
        <v>0</v>
      </c>
      <c r="G29" s="43" t="s">
        <v>112</v>
      </c>
      <c r="H29" s="43">
        <v>15000</v>
      </c>
      <c r="I29" s="43">
        <f t="shared" si="0"/>
        <v>0</v>
      </c>
      <c r="J29" s="63" t="s">
        <v>219</v>
      </c>
      <c r="K29" s="1"/>
      <c r="L29" s="1"/>
      <c r="M29" s="1"/>
      <c r="N29" s="1"/>
      <c r="O29" s="14"/>
      <c r="P29" s="14"/>
      <c r="Q29" s="14"/>
    </row>
    <row r="30" spans="1:17" ht="19">
      <c r="A30" s="68"/>
      <c r="B30" s="12" t="s">
        <v>57</v>
      </c>
      <c r="C30" s="12" t="s">
        <v>326</v>
      </c>
      <c r="D30" s="4">
        <v>1</v>
      </c>
      <c r="E30" s="4" t="s">
        <v>33</v>
      </c>
      <c r="F30" s="4">
        <v>3</v>
      </c>
      <c r="G30" s="4" t="s">
        <v>112</v>
      </c>
      <c r="H30" s="4">
        <v>25000</v>
      </c>
      <c r="I30" s="4">
        <f t="shared" si="0"/>
        <v>75000</v>
      </c>
      <c r="J30" s="13"/>
      <c r="K30" s="1"/>
      <c r="L30" s="1"/>
      <c r="M30" s="1"/>
      <c r="N30" s="1"/>
      <c r="O30" s="14"/>
      <c r="P30" s="14"/>
      <c r="Q30" s="14"/>
    </row>
    <row r="31" spans="1:17" ht="36">
      <c r="A31" s="68"/>
      <c r="B31" s="12" t="s">
        <v>181</v>
      </c>
      <c r="C31" s="12" t="s">
        <v>202</v>
      </c>
      <c r="D31" s="4">
        <v>1</v>
      </c>
      <c r="E31" s="4" t="s">
        <v>33</v>
      </c>
      <c r="F31" s="4">
        <v>3</v>
      </c>
      <c r="G31" s="4" t="s">
        <v>112</v>
      </c>
      <c r="H31" s="4">
        <v>15000</v>
      </c>
      <c r="I31" s="4">
        <f t="shared" si="0"/>
        <v>45000</v>
      </c>
      <c r="J31" s="13" t="s">
        <v>203</v>
      </c>
      <c r="K31" s="1"/>
      <c r="L31" s="1"/>
      <c r="M31" s="1"/>
      <c r="N31" s="1"/>
      <c r="O31" s="14"/>
      <c r="P31" s="14"/>
      <c r="Q31" s="14"/>
    </row>
    <row r="32" spans="1:17" ht="38">
      <c r="A32" s="68"/>
      <c r="B32" s="12" t="s">
        <v>181</v>
      </c>
      <c r="C32" s="12" t="s">
        <v>204</v>
      </c>
      <c r="D32" s="4">
        <v>1</v>
      </c>
      <c r="E32" s="4" t="s">
        <v>33</v>
      </c>
      <c r="F32" s="4">
        <v>3</v>
      </c>
      <c r="G32" s="4" t="s">
        <v>112</v>
      </c>
      <c r="H32" s="4">
        <v>10000</v>
      </c>
      <c r="I32" s="4">
        <f t="shared" si="0"/>
        <v>30000</v>
      </c>
      <c r="J32" s="13" t="s">
        <v>205</v>
      </c>
      <c r="K32" s="1"/>
      <c r="L32" s="1"/>
      <c r="M32" s="1"/>
      <c r="N32" s="1"/>
      <c r="O32" s="14"/>
      <c r="P32" s="14"/>
      <c r="Q32" s="14"/>
    </row>
    <row r="33" spans="1:17" ht="19">
      <c r="A33" s="68"/>
      <c r="B33" s="12" t="s">
        <v>181</v>
      </c>
      <c r="C33" s="12" t="s">
        <v>206</v>
      </c>
      <c r="D33" s="4">
        <v>1</v>
      </c>
      <c r="E33" s="4" t="s">
        <v>33</v>
      </c>
      <c r="F33" s="4">
        <v>0</v>
      </c>
      <c r="G33" s="4" t="s">
        <v>112</v>
      </c>
      <c r="H33" s="4">
        <v>10000</v>
      </c>
      <c r="I33" s="4">
        <f t="shared" si="0"/>
        <v>0</v>
      </c>
      <c r="J33" s="13"/>
      <c r="K33" s="1"/>
      <c r="L33" s="1"/>
      <c r="M33" s="1"/>
      <c r="N33" s="1"/>
      <c r="O33" s="14"/>
      <c r="P33" s="14"/>
      <c r="Q33" s="14"/>
    </row>
    <row r="34" spans="1:17" ht="19">
      <c r="A34" s="68"/>
      <c r="B34" s="12" t="s">
        <v>181</v>
      </c>
      <c r="C34" s="12" t="s">
        <v>207</v>
      </c>
      <c r="D34" s="4">
        <v>1</v>
      </c>
      <c r="E34" s="4" t="s">
        <v>33</v>
      </c>
      <c r="F34" s="4">
        <v>3</v>
      </c>
      <c r="G34" s="4" t="s">
        <v>112</v>
      </c>
      <c r="H34" s="4">
        <v>2000</v>
      </c>
      <c r="I34" s="4">
        <f t="shared" si="0"/>
        <v>6000</v>
      </c>
      <c r="J34" s="13"/>
      <c r="K34" s="1"/>
      <c r="L34" s="1"/>
      <c r="M34" s="1"/>
      <c r="N34" s="1"/>
      <c r="O34" s="14"/>
      <c r="P34" s="14"/>
      <c r="Q34" s="14"/>
    </row>
    <row r="35" spans="1:17" ht="19" customHeight="1">
      <c r="A35" s="68" t="s">
        <v>122</v>
      </c>
      <c r="B35" s="71" t="s">
        <v>120</v>
      </c>
      <c r="C35" s="40" t="s">
        <v>321</v>
      </c>
      <c r="D35" s="40">
        <v>24</v>
      </c>
      <c r="E35" s="40" t="s">
        <v>118</v>
      </c>
      <c r="F35" s="40">
        <v>1</v>
      </c>
      <c r="G35" s="40" t="s">
        <v>119</v>
      </c>
      <c r="H35" s="40">
        <v>320</v>
      </c>
      <c r="I35" s="4">
        <f t="shared" si="0"/>
        <v>7680</v>
      </c>
      <c r="J35" s="13"/>
      <c r="K35" s="1"/>
      <c r="L35" s="1"/>
      <c r="M35" s="1"/>
      <c r="N35" s="1"/>
      <c r="O35" s="14"/>
      <c r="P35" s="14"/>
      <c r="Q35" s="14"/>
    </row>
    <row r="36" spans="1:17" ht="65" customHeight="1">
      <c r="A36" s="68"/>
      <c r="B36" s="71"/>
      <c r="C36" s="40" t="s">
        <v>157</v>
      </c>
      <c r="D36" s="40">
        <v>70</v>
      </c>
      <c r="E36" s="40" t="s">
        <v>121</v>
      </c>
      <c r="F36" s="40">
        <v>1</v>
      </c>
      <c r="G36" s="40" t="s">
        <v>119</v>
      </c>
      <c r="H36" s="40">
        <v>420</v>
      </c>
      <c r="I36" s="4">
        <f t="shared" si="0"/>
        <v>29400</v>
      </c>
      <c r="J36" s="13"/>
      <c r="K36" s="1"/>
      <c r="L36" s="1"/>
      <c r="M36" s="1"/>
      <c r="N36" s="1"/>
      <c r="O36" s="14"/>
      <c r="P36" s="14"/>
      <c r="Q36" s="14"/>
    </row>
    <row r="37" spans="1:17" ht="65" customHeight="1">
      <c r="A37" s="68"/>
      <c r="B37" s="71"/>
      <c r="C37" s="40" t="s">
        <v>141</v>
      </c>
      <c r="D37" s="40">
        <v>1</v>
      </c>
      <c r="E37" s="40" t="s">
        <v>121</v>
      </c>
      <c r="F37" s="40">
        <v>1</v>
      </c>
      <c r="G37" s="40" t="s">
        <v>119</v>
      </c>
      <c r="H37" s="40">
        <v>5500</v>
      </c>
      <c r="I37" s="4">
        <f t="shared" si="0"/>
        <v>5500</v>
      </c>
      <c r="J37" s="13"/>
      <c r="K37" s="1"/>
      <c r="L37" s="1"/>
      <c r="M37" s="1"/>
      <c r="N37" s="1"/>
      <c r="O37" s="14"/>
      <c r="P37" s="14"/>
      <c r="Q37" s="14"/>
    </row>
    <row r="38" spans="1:17" ht="19" customHeight="1">
      <c r="A38" s="68"/>
      <c r="B38" s="71"/>
      <c r="C38" s="40" t="s">
        <v>156</v>
      </c>
      <c r="D38" s="40">
        <v>8</v>
      </c>
      <c r="E38" s="40" t="s">
        <v>121</v>
      </c>
      <c r="F38" s="40">
        <v>1</v>
      </c>
      <c r="G38" s="40" t="s">
        <v>119</v>
      </c>
      <c r="H38" s="40">
        <v>1600</v>
      </c>
      <c r="I38" s="4">
        <f t="shared" si="0"/>
        <v>12800</v>
      </c>
      <c r="J38" s="13"/>
      <c r="K38" s="1"/>
      <c r="L38" s="1"/>
      <c r="M38" s="1"/>
      <c r="N38" s="1"/>
      <c r="O38" s="14"/>
      <c r="P38" s="14"/>
      <c r="Q38" s="14"/>
    </row>
    <row r="39" spans="1:17" ht="19" customHeight="1">
      <c r="A39" s="68"/>
      <c r="B39" s="71"/>
      <c r="C39" s="40" t="s">
        <v>322</v>
      </c>
      <c r="D39" s="40">
        <v>24</v>
      </c>
      <c r="E39" s="40" t="s">
        <v>118</v>
      </c>
      <c r="F39" s="40">
        <v>1</v>
      </c>
      <c r="G39" s="40" t="s">
        <v>119</v>
      </c>
      <c r="H39" s="40">
        <v>320</v>
      </c>
      <c r="I39" s="4">
        <f t="shared" si="0"/>
        <v>7680</v>
      </c>
      <c r="J39" s="13"/>
      <c r="K39" s="1"/>
      <c r="L39" s="1"/>
      <c r="M39" s="1"/>
      <c r="N39" s="1"/>
      <c r="O39" s="14"/>
      <c r="P39" s="14"/>
      <c r="Q39" s="14"/>
    </row>
    <row r="40" spans="1:17" ht="19">
      <c r="A40" s="68"/>
      <c r="B40" s="71"/>
      <c r="C40" s="12" t="s">
        <v>140</v>
      </c>
      <c r="D40" s="4">
        <v>1</v>
      </c>
      <c r="E40" s="15" t="s">
        <v>33</v>
      </c>
      <c r="F40" s="15">
        <v>1</v>
      </c>
      <c r="G40" s="15" t="s">
        <v>22</v>
      </c>
      <c r="H40" s="40">
        <v>30000</v>
      </c>
      <c r="I40" s="4">
        <f t="shared" si="0"/>
        <v>30000</v>
      </c>
      <c r="J40" s="13"/>
      <c r="K40" s="1"/>
      <c r="L40" s="1"/>
      <c r="M40" s="1"/>
      <c r="N40" s="1"/>
      <c r="O40" s="14"/>
      <c r="P40" s="14"/>
      <c r="Q40" s="14"/>
    </row>
    <row r="41" spans="1:17" ht="19">
      <c r="A41" s="68"/>
      <c r="B41" s="12" t="s">
        <v>229</v>
      </c>
      <c r="C41" s="12" t="s">
        <v>145</v>
      </c>
      <c r="D41" s="4">
        <v>1</v>
      </c>
      <c r="E41" s="15" t="s">
        <v>33</v>
      </c>
      <c r="F41" s="15">
        <v>2</v>
      </c>
      <c r="G41" s="15" t="s">
        <v>112</v>
      </c>
      <c r="H41" s="4">
        <v>25000</v>
      </c>
      <c r="I41" s="4">
        <f t="shared" si="0"/>
        <v>50000</v>
      </c>
      <c r="J41" s="13" t="s">
        <v>398</v>
      </c>
      <c r="K41" s="1"/>
      <c r="L41" s="1"/>
      <c r="M41" s="1"/>
      <c r="N41" s="1"/>
      <c r="O41" s="14"/>
      <c r="P41" s="14"/>
      <c r="Q41" s="14"/>
    </row>
    <row r="42" spans="1:17" ht="19">
      <c r="A42" s="68"/>
      <c r="B42" s="71" t="s">
        <v>104</v>
      </c>
      <c r="C42" s="12" t="s">
        <v>158</v>
      </c>
      <c r="D42" s="4">
        <v>1</v>
      </c>
      <c r="E42" s="15" t="s">
        <v>33</v>
      </c>
      <c r="F42" s="15">
        <v>1</v>
      </c>
      <c r="G42" s="15" t="s">
        <v>22</v>
      </c>
      <c r="H42" s="4">
        <v>8500</v>
      </c>
      <c r="I42" s="4">
        <f t="shared" si="0"/>
        <v>8500</v>
      </c>
      <c r="J42" s="13"/>
      <c r="K42" s="1"/>
      <c r="L42" s="1"/>
      <c r="M42" s="1"/>
      <c r="N42" s="1"/>
      <c r="O42" s="14"/>
      <c r="P42" s="14"/>
      <c r="Q42" s="14"/>
    </row>
    <row r="43" spans="1:17" ht="19">
      <c r="A43" s="68"/>
      <c r="B43" s="71"/>
      <c r="C43" s="12" t="s">
        <v>159</v>
      </c>
      <c r="D43" s="4">
        <v>1</v>
      </c>
      <c r="E43" s="15" t="s">
        <v>33</v>
      </c>
      <c r="F43" s="15">
        <v>1</v>
      </c>
      <c r="G43" s="15" t="s">
        <v>22</v>
      </c>
      <c r="H43" s="4">
        <v>6800</v>
      </c>
      <c r="I43" s="4">
        <f t="shared" si="0"/>
        <v>6800</v>
      </c>
      <c r="J43" s="13"/>
      <c r="K43" s="1"/>
      <c r="L43" s="1"/>
      <c r="M43" s="1"/>
      <c r="N43" s="1"/>
      <c r="O43" s="14"/>
      <c r="P43" s="14"/>
      <c r="Q43" s="14"/>
    </row>
    <row r="44" spans="1:17" ht="19">
      <c r="A44" s="68"/>
      <c r="B44" s="71"/>
      <c r="C44" s="12" t="s">
        <v>162</v>
      </c>
      <c r="D44" s="4">
        <v>1</v>
      </c>
      <c r="E44" s="15" t="s">
        <v>33</v>
      </c>
      <c r="F44" s="15">
        <v>1</v>
      </c>
      <c r="G44" s="15" t="s">
        <v>22</v>
      </c>
      <c r="H44" s="4">
        <v>1210</v>
      </c>
      <c r="I44" s="4">
        <f t="shared" si="0"/>
        <v>1210</v>
      </c>
      <c r="J44" s="13"/>
      <c r="K44" s="1"/>
      <c r="L44" s="1"/>
      <c r="M44" s="1"/>
      <c r="N44" s="1"/>
      <c r="O44" s="14"/>
      <c r="P44" s="14"/>
      <c r="Q44" s="14"/>
    </row>
    <row r="45" spans="1:17" ht="19">
      <c r="A45" s="68"/>
      <c r="B45" s="71"/>
      <c r="C45" s="12" t="s">
        <v>160</v>
      </c>
      <c r="D45" s="4">
        <v>1</v>
      </c>
      <c r="E45" s="15" t="s">
        <v>33</v>
      </c>
      <c r="F45" s="15">
        <v>1</v>
      </c>
      <c r="G45" s="15" t="s">
        <v>22</v>
      </c>
      <c r="H45" s="4">
        <v>3000</v>
      </c>
      <c r="I45" s="4">
        <f t="shared" si="0"/>
        <v>3000</v>
      </c>
      <c r="J45" s="13"/>
      <c r="K45" s="1"/>
      <c r="L45" s="1"/>
      <c r="M45" s="1"/>
      <c r="N45" s="1"/>
      <c r="O45" s="14"/>
      <c r="P45" s="14"/>
      <c r="Q45" s="14"/>
    </row>
    <row r="46" spans="1:17" ht="19">
      <c r="A46" s="68"/>
      <c r="B46" s="71"/>
      <c r="C46" s="12" t="s">
        <v>161</v>
      </c>
      <c r="D46" s="4">
        <v>1</v>
      </c>
      <c r="E46" s="15" t="s">
        <v>33</v>
      </c>
      <c r="F46" s="15">
        <v>1</v>
      </c>
      <c r="G46" s="15" t="s">
        <v>22</v>
      </c>
      <c r="H46" s="4">
        <v>3000</v>
      </c>
      <c r="I46" s="4">
        <f t="shared" si="0"/>
        <v>3000</v>
      </c>
      <c r="J46" s="13"/>
      <c r="K46" s="1"/>
      <c r="L46" s="1"/>
      <c r="M46" s="1"/>
      <c r="N46" s="1"/>
      <c r="O46" s="14"/>
      <c r="P46" s="14"/>
      <c r="Q46" s="14"/>
    </row>
    <row r="47" spans="1:17" ht="19">
      <c r="A47" s="68"/>
      <c r="B47" s="71"/>
      <c r="C47" s="12" t="s">
        <v>163</v>
      </c>
      <c r="D47" s="4">
        <v>1</v>
      </c>
      <c r="E47" s="15" t="s">
        <v>33</v>
      </c>
      <c r="F47" s="15">
        <v>1</v>
      </c>
      <c r="G47" s="15" t="s">
        <v>22</v>
      </c>
      <c r="H47" s="4">
        <v>5400</v>
      </c>
      <c r="I47" s="4">
        <f t="shared" si="0"/>
        <v>5400</v>
      </c>
      <c r="J47" s="13"/>
      <c r="K47" s="1"/>
      <c r="L47" s="1"/>
      <c r="M47" s="1"/>
      <c r="N47" s="1"/>
      <c r="O47" s="14"/>
      <c r="P47" s="14"/>
      <c r="Q47" s="14"/>
    </row>
    <row r="48" spans="1:17" ht="19">
      <c r="A48" s="68"/>
      <c r="B48" s="71"/>
      <c r="C48" s="12" t="s">
        <v>164</v>
      </c>
      <c r="D48" s="4">
        <v>1</v>
      </c>
      <c r="E48" s="15" t="s">
        <v>33</v>
      </c>
      <c r="F48" s="15">
        <v>1</v>
      </c>
      <c r="G48" s="15" t="s">
        <v>22</v>
      </c>
      <c r="H48" s="4">
        <v>650</v>
      </c>
      <c r="I48" s="4">
        <f t="shared" si="0"/>
        <v>650</v>
      </c>
      <c r="J48" s="13"/>
      <c r="K48" s="1"/>
      <c r="L48" s="1"/>
      <c r="M48" s="1"/>
      <c r="N48" s="1"/>
      <c r="O48" s="14"/>
      <c r="P48" s="14"/>
      <c r="Q48" s="14"/>
    </row>
    <row r="49" spans="1:17" ht="19">
      <c r="A49" s="68"/>
      <c r="B49" s="71"/>
      <c r="C49" s="12" t="s">
        <v>165</v>
      </c>
      <c r="D49" s="4">
        <v>1</v>
      </c>
      <c r="E49" s="15" t="s">
        <v>33</v>
      </c>
      <c r="F49" s="15">
        <v>1</v>
      </c>
      <c r="G49" s="15" t="s">
        <v>22</v>
      </c>
      <c r="H49" s="4">
        <v>800</v>
      </c>
      <c r="I49" s="4">
        <f t="shared" si="0"/>
        <v>800</v>
      </c>
      <c r="J49" s="13"/>
      <c r="K49" s="1"/>
      <c r="L49" s="1"/>
      <c r="M49" s="1"/>
      <c r="N49" s="1"/>
      <c r="O49" s="14"/>
      <c r="P49" s="14"/>
      <c r="Q49" s="14"/>
    </row>
    <row r="50" spans="1:17" ht="19">
      <c r="A50" s="68"/>
      <c r="B50" s="71"/>
      <c r="C50" s="12" t="s">
        <v>166</v>
      </c>
      <c r="D50" s="4">
        <v>1</v>
      </c>
      <c r="E50" s="15" t="s">
        <v>33</v>
      </c>
      <c r="F50" s="15">
        <v>1</v>
      </c>
      <c r="G50" s="15" t="s">
        <v>22</v>
      </c>
      <c r="H50" s="4">
        <v>4000</v>
      </c>
      <c r="I50" s="4">
        <f t="shared" si="0"/>
        <v>4000</v>
      </c>
      <c r="J50" s="13"/>
      <c r="K50" s="1"/>
      <c r="L50" s="1"/>
      <c r="M50" s="1"/>
      <c r="N50" s="1"/>
      <c r="O50" s="14"/>
      <c r="P50" s="14"/>
      <c r="Q50" s="14"/>
    </row>
    <row r="51" spans="1:17" ht="19">
      <c r="A51" s="68"/>
      <c r="B51" s="71"/>
      <c r="C51" s="12" t="s">
        <v>167</v>
      </c>
      <c r="D51" s="4">
        <v>1</v>
      </c>
      <c r="E51" s="15" t="s">
        <v>33</v>
      </c>
      <c r="F51" s="15">
        <v>1</v>
      </c>
      <c r="G51" s="15" t="s">
        <v>22</v>
      </c>
      <c r="H51" s="4">
        <v>4700</v>
      </c>
      <c r="I51" s="4">
        <f t="shared" si="0"/>
        <v>4700</v>
      </c>
      <c r="J51" s="13"/>
      <c r="K51" s="1"/>
      <c r="L51" s="1"/>
      <c r="M51" s="1"/>
      <c r="N51" s="1"/>
      <c r="O51" s="14"/>
      <c r="P51" s="14"/>
      <c r="Q51" s="14"/>
    </row>
    <row r="52" spans="1:17" ht="19">
      <c r="A52" s="68"/>
      <c r="B52" s="71"/>
      <c r="C52" s="12" t="s">
        <v>168</v>
      </c>
      <c r="D52" s="4">
        <v>1</v>
      </c>
      <c r="E52" s="15" t="s">
        <v>33</v>
      </c>
      <c r="F52" s="15">
        <v>1</v>
      </c>
      <c r="G52" s="15" t="s">
        <v>22</v>
      </c>
      <c r="H52" s="4">
        <v>800</v>
      </c>
      <c r="I52" s="4">
        <f t="shared" si="0"/>
        <v>800</v>
      </c>
      <c r="J52" s="13"/>
      <c r="K52" s="1"/>
      <c r="L52" s="1"/>
      <c r="M52" s="1"/>
      <c r="N52" s="1"/>
      <c r="O52" s="14"/>
      <c r="P52" s="14"/>
      <c r="Q52" s="14"/>
    </row>
    <row r="53" spans="1:17" ht="19">
      <c r="A53" s="68"/>
      <c r="B53" s="71"/>
      <c r="C53" s="12" t="s">
        <v>169</v>
      </c>
      <c r="D53" s="4">
        <v>1</v>
      </c>
      <c r="E53" s="15" t="s">
        <v>33</v>
      </c>
      <c r="F53" s="15">
        <v>1</v>
      </c>
      <c r="G53" s="15" t="s">
        <v>22</v>
      </c>
      <c r="H53" s="4">
        <v>1000</v>
      </c>
      <c r="I53" s="4">
        <f t="shared" si="0"/>
        <v>1000</v>
      </c>
      <c r="J53" s="13"/>
      <c r="K53" s="1"/>
      <c r="L53" s="1"/>
      <c r="M53" s="1"/>
      <c r="N53" s="1"/>
      <c r="O53" s="14"/>
      <c r="P53" s="14"/>
      <c r="Q53" s="14"/>
    </row>
    <row r="54" spans="1:17" ht="19">
      <c r="A54" s="68"/>
      <c r="B54" s="71"/>
      <c r="C54" s="12" t="s">
        <v>170</v>
      </c>
      <c r="D54" s="4">
        <v>2</v>
      </c>
      <c r="E54" s="15" t="s">
        <v>33</v>
      </c>
      <c r="F54" s="15">
        <v>1</v>
      </c>
      <c r="G54" s="15" t="s">
        <v>22</v>
      </c>
      <c r="H54" s="4">
        <v>2800</v>
      </c>
      <c r="I54" s="4">
        <f t="shared" si="0"/>
        <v>5600</v>
      </c>
      <c r="J54" s="13"/>
      <c r="K54" s="1"/>
      <c r="L54" s="1"/>
      <c r="M54" s="1"/>
      <c r="N54" s="1"/>
      <c r="O54" s="14"/>
      <c r="P54" s="14"/>
      <c r="Q54" s="14"/>
    </row>
    <row r="55" spans="1:17" ht="19">
      <c r="A55" s="68"/>
      <c r="B55" s="71"/>
      <c r="C55" s="12" t="s">
        <v>171</v>
      </c>
      <c r="D55" s="4">
        <v>1</v>
      </c>
      <c r="E55" s="15" t="s">
        <v>33</v>
      </c>
      <c r="F55" s="15">
        <v>1</v>
      </c>
      <c r="G55" s="15" t="s">
        <v>22</v>
      </c>
      <c r="H55" s="4">
        <v>8600</v>
      </c>
      <c r="I55" s="4">
        <f t="shared" si="0"/>
        <v>8600</v>
      </c>
      <c r="J55" s="13"/>
      <c r="K55" s="1"/>
      <c r="L55" s="1"/>
      <c r="M55" s="1"/>
      <c r="N55" s="1"/>
      <c r="O55" s="14"/>
      <c r="P55" s="14"/>
      <c r="Q55" s="14"/>
    </row>
    <row r="56" spans="1:17" ht="19">
      <c r="A56" s="68"/>
      <c r="B56" s="71"/>
      <c r="C56" s="12" t="s">
        <v>324</v>
      </c>
      <c r="D56" s="4">
        <v>1</v>
      </c>
      <c r="E56" s="15" t="s">
        <v>33</v>
      </c>
      <c r="F56" s="15">
        <v>1</v>
      </c>
      <c r="G56" s="15" t="s">
        <v>22</v>
      </c>
      <c r="H56" s="4">
        <v>8500</v>
      </c>
      <c r="I56" s="4">
        <f t="shared" si="0"/>
        <v>8500</v>
      </c>
      <c r="J56" s="13"/>
      <c r="K56" s="1"/>
      <c r="L56" s="1"/>
      <c r="M56" s="1"/>
      <c r="N56" s="1"/>
      <c r="O56" s="14"/>
      <c r="P56" s="14"/>
      <c r="Q56" s="14"/>
    </row>
    <row r="57" spans="1:17" ht="19">
      <c r="A57" s="68"/>
      <c r="B57" s="71"/>
      <c r="C57" s="12" t="s">
        <v>226</v>
      </c>
      <c r="D57" s="4">
        <v>1</v>
      </c>
      <c r="E57" s="15" t="s">
        <v>33</v>
      </c>
      <c r="F57" s="15">
        <v>1</v>
      </c>
      <c r="G57" s="15" t="s">
        <v>22</v>
      </c>
      <c r="H57" s="4">
        <v>8500</v>
      </c>
      <c r="I57" s="4">
        <f t="shared" si="0"/>
        <v>8500</v>
      </c>
      <c r="J57" s="13"/>
      <c r="K57" s="1"/>
      <c r="L57" s="1"/>
      <c r="M57" s="1"/>
      <c r="N57" s="1"/>
      <c r="O57" s="14"/>
      <c r="P57" s="14"/>
      <c r="Q57" s="14"/>
    </row>
    <row r="58" spans="1:17" ht="19">
      <c r="A58" s="68"/>
      <c r="B58" s="71"/>
      <c r="C58" s="12" t="s">
        <v>323</v>
      </c>
      <c r="D58" s="4">
        <v>2</v>
      </c>
      <c r="E58" s="15" t="s">
        <v>33</v>
      </c>
      <c r="F58" s="15">
        <v>1</v>
      </c>
      <c r="G58" s="15" t="s">
        <v>22</v>
      </c>
      <c r="H58" s="4">
        <v>900</v>
      </c>
      <c r="I58" s="4">
        <f t="shared" si="0"/>
        <v>1800</v>
      </c>
      <c r="J58" s="13"/>
      <c r="K58" s="1"/>
      <c r="L58" s="1"/>
      <c r="M58" s="1"/>
      <c r="N58" s="1"/>
      <c r="O58" s="14"/>
      <c r="P58" s="14"/>
      <c r="Q58" s="14"/>
    </row>
    <row r="59" spans="1:17" ht="19">
      <c r="A59" s="68"/>
      <c r="B59" s="71"/>
      <c r="C59" s="12" t="s">
        <v>174</v>
      </c>
      <c r="D59" s="4">
        <v>1</v>
      </c>
      <c r="E59" s="15" t="s">
        <v>33</v>
      </c>
      <c r="F59" s="15">
        <v>1</v>
      </c>
      <c r="G59" s="15" t="s">
        <v>22</v>
      </c>
      <c r="H59" s="4">
        <v>4500</v>
      </c>
      <c r="I59" s="4">
        <f t="shared" si="0"/>
        <v>4500</v>
      </c>
      <c r="J59" s="13"/>
      <c r="K59" s="1"/>
      <c r="L59" s="1"/>
      <c r="M59" s="1"/>
      <c r="N59" s="1"/>
      <c r="O59" s="14"/>
      <c r="P59" s="14"/>
      <c r="Q59" s="14"/>
    </row>
    <row r="60" spans="1:17" ht="19">
      <c r="A60" s="68"/>
      <c r="B60" s="71"/>
      <c r="C60" s="12" t="s">
        <v>175</v>
      </c>
      <c r="D60" s="4">
        <v>8</v>
      </c>
      <c r="E60" s="15" t="s">
        <v>176</v>
      </c>
      <c r="F60" s="15">
        <v>1</v>
      </c>
      <c r="G60" s="15" t="s">
        <v>22</v>
      </c>
      <c r="H60" s="4">
        <v>800</v>
      </c>
      <c r="I60" s="4">
        <f t="shared" si="0"/>
        <v>6400</v>
      </c>
      <c r="J60" s="13"/>
      <c r="K60" s="1"/>
      <c r="L60" s="1"/>
      <c r="M60" s="1"/>
      <c r="N60" s="1"/>
      <c r="O60" s="14"/>
      <c r="P60" s="14"/>
      <c r="Q60" s="14"/>
    </row>
    <row r="61" spans="1:17" ht="19">
      <c r="A61" s="68"/>
      <c r="B61" s="71"/>
      <c r="C61" s="12" t="s">
        <v>223</v>
      </c>
      <c r="D61" s="4">
        <f>9*2.4</f>
        <v>21.599999999999998</v>
      </c>
      <c r="E61" s="15" t="s">
        <v>222</v>
      </c>
      <c r="F61" s="15">
        <v>1</v>
      </c>
      <c r="G61" s="15" t="s">
        <v>22</v>
      </c>
      <c r="H61" s="4">
        <v>320</v>
      </c>
      <c r="I61" s="4">
        <f t="shared" si="0"/>
        <v>6911.9999999999991</v>
      </c>
      <c r="J61" s="13"/>
      <c r="K61" s="1"/>
      <c r="L61" s="1"/>
      <c r="M61" s="1"/>
      <c r="N61" s="1"/>
      <c r="O61" s="14"/>
      <c r="P61" s="14"/>
      <c r="Q61" s="14"/>
    </row>
    <row r="62" spans="1:17" ht="19">
      <c r="A62" s="68"/>
      <c r="B62" s="71"/>
      <c r="C62" s="12" t="s">
        <v>224</v>
      </c>
      <c r="D62" s="4">
        <f>10*2.4</f>
        <v>24</v>
      </c>
      <c r="E62" s="15" t="s">
        <v>222</v>
      </c>
      <c r="F62" s="15">
        <v>1</v>
      </c>
      <c r="G62" s="15" t="s">
        <v>22</v>
      </c>
      <c r="H62" s="4">
        <v>320</v>
      </c>
      <c r="I62" s="4">
        <f t="shared" si="0"/>
        <v>7680</v>
      </c>
      <c r="J62" s="13"/>
      <c r="K62" s="1"/>
      <c r="L62" s="1"/>
      <c r="M62" s="1"/>
      <c r="N62" s="1"/>
      <c r="O62" s="14"/>
      <c r="P62" s="14"/>
      <c r="Q62" s="14"/>
    </row>
    <row r="63" spans="1:17" ht="19">
      <c r="A63" s="68"/>
      <c r="B63" s="71"/>
      <c r="C63" s="12" t="s">
        <v>225</v>
      </c>
      <c r="D63" s="4">
        <f>8.5*2.4</f>
        <v>20.399999999999999</v>
      </c>
      <c r="E63" s="15" t="s">
        <v>222</v>
      </c>
      <c r="F63" s="15">
        <v>1</v>
      </c>
      <c r="G63" s="15" t="s">
        <v>22</v>
      </c>
      <c r="H63" s="4">
        <v>320</v>
      </c>
      <c r="I63" s="4">
        <f t="shared" si="0"/>
        <v>6528</v>
      </c>
      <c r="J63" s="13"/>
      <c r="K63" s="1"/>
      <c r="L63" s="1"/>
      <c r="M63" s="1"/>
      <c r="N63" s="1"/>
      <c r="O63" s="14"/>
      <c r="P63" s="14"/>
      <c r="Q63" s="14"/>
    </row>
    <row r="64" spans="1:17" ht="19">
      <c r="A64" s="68"/>
      <c r="B64" s="71"/>
      <c r="C64" s="12" t="s">
        <v>173</v>
      </c>
      <c r="D64" s="4">
        <v>1</v>
      </c>
      <c r="E64" s="15" t="s">
        <v>33</v>
      </c>
      <c r="F64" s="15">
        <v>1</v>
      </c>
      <c r="G64" s="15" t="s">
        <v>22</v>
      </c>
      <c r="H64" s="4">
        <v>1500</v>
      </c>
      <c r="I64" s="4">
        <f t="shared" si="0"/>
        <v>1500</v>
      </c>
      <c r="J64" s="13"/>
      <c r="K64" s="1"/>
      <c r="L64" s="1"/>
      <c r="M64" s="1"/>
      <c r="N64" s="1"/>
      <c r="O64" s="14"/>
      <c r="P64" s="14"/>
      <c r="Q64" s="14"/>
    </row>
    <row r="65" spans="1:17" ht="19">
      <c r="A65" s="68"/>
      <c r="B65" s="71"/>
      <c r="C65" s="12" t="s">
        <v>177</v>
      </c>
      <c r="D65" s="4">
        <v>18</v>
      </c>
      <c r="E65" s="15" t="s">
        <v>33</v>
      </c>
      <c r="F65" s="15">
        <v>1</v>
      </c>
      <c r="G65" s="15" t="s">
        <v>22</v>
      </c>
      <c r="H65" s="4">
        <v>180</v>
      </c>
      <c r="I65" s="4">
        <f t="shared" si="0"/>
        <v>3240</v>
      </c>
      <c r="J65" s="13"/>
      <c r="K65" s="1"/>
      <c r="L65" s="1"/>
      <c r="M65" s="1"/>
      <c r="N65" s="1"/>
      <c r="O65" s="14"/>
      <c r="P65" s="14"/>
      <c r="Q65" s="14"/>
    </row>
    <row r="66" spans="1:17" ht="19">
      <c r="A66" s="68"/>
      <c r="B66" s="71"/>
      <c r="C66" s="12" t="s">
        <v>406</v>
      </c>
      <c r="D66" s="4">
        <v>5</v>
      </c>
      <c r="E66" s="15" t="s">
        <v>60</v>
      </c>
      <c r="F66" s="15">
        <v>1</v>
      </c>
      <c r="G66" s="15" t="s">
        <v>112</v>
      </c>
      <c r="H66" s="4">
        <v>800</v>
      </c>
      <c r="I66" s="4">
        <f t="shared" ref="I66" si="2">D66*F66*H66</f>
        <v>4000</v>
      </c>
      <c r="J66" s="13"/>
      <c r="K66" s="1"/>
      <c r="L66" s="1"/>
      <c r="M66" s="1"/>
      <c r="N66" s="1"/>
      <c r="O66" s="14"/>
      <c r="P66" s="14"/>
      <c r="Q66" s="14"/>
    </row>
    <row r="67" spans="1:17" ht="18">
      <c r="A67" s="68"/>
      <c r="B67" s="71"/>
      <c r="C67" s="56" t="s">
        <v>358</v>
      </c>
      <c r="D67" s="54">
        <v>32</v>
      </c>
      <c r="E67" s="55" t="s">
        <v>60</v>
      </c>
      <c r="F67" s="54">
        <v>2</v>
      </c>
      <c r="G67" s="55" t="s">
        <v>317</v>
      </c>
      <c r="H67" s="40">
        <v>350</v>
      </c>
      <c r="I67" s="4">
        <f t="shared" si="0"/>
        <v>22400</v>
      </c>
      <c r="J67" s="13"/>
      <c r="K67" s="1"/>
      <c r="L67" s="1"/>
      <c r="M67" s="1"/>
      <c r="N67" s="1"/>
      <c r="O67" s="14"/>
      <c r="P67" s="14"/>
      <c r="Q67" s="14"/>
    </row>
    <row r="68" spans="1:17" ht="18">
      <c r="A68" s="68"/>
      <c r="B68" s="71"/>
      <c r="C68" s="53" t="s">
        <v>357</v>
      </c>
      <c r="D68" s="34">
        <v>4</v>
      </c>
      <c r="E68" s="59" t="s">
        <v>318</v>
      </c>
      <c r="F68" s="54">
        <v>2</v>
      </c>
      <c r="G68" s="55" t="s">
        <v>34</v>
      </c>
      <c r="H68" s="40">
        <v>1000</v>
      </c>
      <c r="I68" s="4">
        <f t="shared" ref="I68" si="3">D68*F68*H68</f>
        <v>8000</v>
      </c>
      <c r="J68" s="13"/>
      <c r="K68" s="1"/>
      <c r="L68" s="1"/>
      <c r="M68" s="1"/>
      <c r="N68" s="1"/>
      <c r="O68" s="14"/>
      <c r="P68" s="14"/>
      <c r="Q68" s="14"/>
    </row>
    <row r="69" spans="1:17" ht="19">
      <c r="A69" s="68"/>
      <c r="B69" s="71"/>
      <c r="C69" s="12" t="s">
        <v>187</v>
      </c>
      <c r="D69" s="15">
        <v>4</v>
      </c>
      <c r="E69" s="15" t="s">
        <v>172</v>
      </c>
      <c r="F69" s="15">
        <v>1</v>
      </c>
      <c r="G69" s="15" t="s">
        <v>22</v>
      </c>
      <c r="H69" s="16">
        <v>1500</v>
      </c>
      <c r="I69" s="4">
        <f t="shared" si="0"/>
        <v>6000</v>
      </c>
      <c r="J69" s="13"/>
      <c r="K69" s="1"/>
      <c r="L69" s="1"/>
      <c r="M69" s="1"/>
      <c r="N69" s="1"/>
      <c r="O69" s="14"/>
      <c r="P69" s="14"/>
      <c r="Q69" s="14"/>
    </row>
    <row r="70" spans="1:17" ht="19">
      <c r="A70" s="68"/>
      <c r="B70" s="71"/>
      <c r="C70" s="12" t="s">
        <v>188</v>
      </c>
      <c r="D70" s="15">
        <v>3</v>
      </c>
      <c r="E70" s="15" t="s">
        <v>172</v>
      </c>
      <c r="F70" s="15">
        <v>1</v>
      </c>
      <c r="G70" s="15" t="s">
        <v>22</v>
      </c>
      <c r="H70" s="16">
        <v>800</v>
      </c>
      <c r="I70" s="4">
        <f t="shared" si="0"/>
        <v>2400</v>
      </c>
      <c r="J70" s="13"/>
      <c r="K70" s="1"/>
      <c r="L70" s="1"/>
      <c r="M70" s="1"/>
      <c r="N70" s="1"/>
      <c r="O70" s="14"/>
      <c r="P70" s="14"/>
      <c r="Q70" s="14"/>
    </row>
    <row r="71" spans="1:17" ht="19">
      <c r="A71" s="68"/>
      <c r="B71" s="71"/>
      <c r="C71" s="12" t="s">
        <v>197</v>
      </c>
      <c r="D71" s="15">
        <v>3</v>
      </c>
      <c r="E71" s="15" t="s">
        <v>172</v>
      </c>
      <c r="F71" s="15">
        <v>1</v>
      </c>
      <c r="G71" s="15" t="s">
        <v>22</v>
      </c>
      <c r="H71" s="16">
        <v>2000</v>
      </c>
      <c r="I71" s="4">
        <f t="shared" si="0"/>
        <v>6000</v>
      </c>
      <c r="J71" s="13"/>
      <c r="K71" s="1"/>
      <c r="L71" s="1"/>
      <c r="M71" s="1"/>
      <c r="N71" s="1"/>
      <c r="O71" s="14"/>
      <c r="P71" s="14"/>
      <c r="Q71" s="14"/>
    </row>
    <row r="72" spans="1:17" ht="19">
      <c r="A72" s="68"/>
      <c r="B72" s="71"/>
      <c r="C72" s="12" t="s">
        <v>228</v>
      </c>
      <c r="D72" s="15">
        <v>2</v>
      </c>
      <c r="E72" s="15" t="s">
        <v>172</v>
      </c>
      <c r="F72" s="15">
        <v>1</v>
      </c>
      <c r="G72" s="15" t="s">
        <v>22</v>
      </c>
      <c r="H72" s="16">
        <v>4000</v>
      </c>
      <c r="I72" s="4">
        <f t="shared" si="0"/>
        <v>8000</v>
      </c>
      <c r="J72" s="13"/>
      <c r="K72" s="1"/>
      <c r="L72" s="1"/>
      <c r="M72" s="1"/>
      <c r="N72" s="1"/>
      <c r="O72" s="14"/>
      <c r="P72" s="14"/>
      <c r="Q72" s="14"/>
    </row>
    <row r="73" spans="1:17" ht="19">
      <c r="A73" s="68"/>
      <c r="B73" s="71"/>
      <c r="C73" s="12" t="s">
        <v>198</v>
      </c>
      <c r="D73" s="15">
        <v>2</v>
      </c>
      <c r="E73" s="15" t="s">
        <v>172</v>
      </c>
      <c r="F73" s="15">
        <v>1</v>
      </c>
      <c r="G73" s="15" t="s">
        <v>22</v>
      </c>
      <c r="H73" s="16">
        <v>5000</v>
      </c>
      <c r="I73" s="4">
        <f t="shared" si="0"/>
        <v>10000</v>
      </c>
      <c r="J73" s="13"/>
      <c r="K73" s="1"/>
      <c r="L73" s="1"/>
      <c r="M73" s="1"/>
      <c r="N73" s="1"/>
      <c r="O73" s="14"/>
      <c r="P73" s="14"/>
      <c r="Q73" s="14"/>
    </row>
    <row r="74" spans="1:17" ht="19">
      <c r="A74" s="68"/>
      <c r="B74" s="71"/>
      <c r="C74" s="12" t="s">
        <v>189</v>
      </c>
      <c r="D74" s="15">
        <v>4</v>
      </c>
      <c r="E74" s="15" t="s">
        <v>172</v>
      </c>
      <c r="F74" s="15">
        <v>1</v>
      </c>
      <c r="G74" s="15" t="s">
        <v>22</v>
      </c>
      <c r="H74" s="16">
        <v>800</v>
      </c>
      <c r="I74" s="4">
        <f t="shared" si="0"/>
        <v>3200</v>
      </c>
      <c r="J74" s="13"/>
      <c r="K74" s="1"/>
      <c r="L74" s="1"/>
      <c r="M74" s="1"/>
      <c r="N74" s="1"/>
      <c r="O74" s="14"/>
      <c r="P74" s="14"/>
      <c r="Q74" s="14"/>
    </row>
    <row r="75" spans="1:17" ht="19">
      <c r="A75" s="68"/>
      <c r="B75" s="71"/>
      <c r="C75" s="12" t="s">
        <v>190</v>
      </c>
      <c r="D75" s="15">
        <v>6</v>
      </c>
      <c r="E75" s="15" t="s">
        <v>172</v>
      </c>
      <c r="F75" s="15">
        <v>1</v>
      </c>
      <c r="G75" s="15" t="s">
        <v>22</v>
      </c>
      <c r="H75" s="16">
        <v>1000</v>
      </c>
      <c r="I75" s="4">
        <f t="shared" si="0"/>
        <v>6000</v>
      </c>
      <c r="J75" s="13"/>
      <c r="K75" s="1"/>
      <c r="L75" s="1"/>
      <c r="M75" s="1"/>
      <c r="N75" s="1"/>
      <c r="O75" s="14"/>
      <c r="P75" s="14"/>
      <c r="Q75" s="14"/>
    </row>
    <row r="76" spans="1:17" ht="19">
      <c r="A76" s="68"/>
      <c r="B76" s="71"/>
      <c r="C76" s="12" t="s">
        <v>191</v>
      </c>
      <c r="D76" s="15">
        <v>6</v>
      </c>
      <c r="E76" s="15" t="s">
        <v>60</v>
      </c>
      <c r="F76" s="15">
        <v>6</v>
      </c>
      <c r="G76" s="15" t="s">
        <v>192</v>
      </c>
      <c r="H76" s="16">
        <v>1500</v>
      </c>
      <c r="I76" s="4">
        <f t="shared" si="0"/>
        <v>54000</v>
      </c>
      <c r="J76" s="13"/>
      <c r="K76" s="1"/>
      <c r="L76" s="1"/>
      <c r="M76" s="1"/>
      <c r="N76" s="1"/>
      <c r="O76" s="14"/>
      <c r="P76" s="14"/>
      <c r="Q76" s="14"/>
    </row>
    <row r="77" spans="1:17" ht="19">
      <c r="A77" s="68"/>
      <c r="B77" s="71"/>
      <c r="C77" s="12" t="s">
        <v>214</v>
      </c>
      <c r="D77" s="15">
        <v>6</v>
      </c>
      <c r="E77" s="15" t="s">
        <v>60</v>
      </c>
      <c r="F77" s="15">
        <v>6</v>
      </c>
      <c r="G77" s="15" t="s">
        <v>192</v>
      </c>
      <c r="H77" s="16">
        <v>700</v>
      </c>
      <c r="I77" s="4">
        <f t="shared" si="0"/>
        <v>25200</v>
      </c>
      <c r="J77" s="13"/>
      <c r="K77" s="1"/>
      <c r="L77" s="1"/>
      <c r="M77" s="1"/>
      <c r="N77" s="1"/>
      <c r="O77" s="14"/>
      <c r="P77" s="14"/>
      <c r="Q77" s="14"/>
    </row>
    <row r="78" spans="1:17" ht="19">
      <c r="A78" s="68"/>
      <c r="B78" s="71"/>
      <c r="C78" s="12" t="s">
        <v>201</v>
      </c>
      <c r="D78" s="15">
        <v>2</v>
      </c>
      <c r="E78" s="15" t="s">
        <v>172</v>
      </c>
      <c r="F78" s="15">
        <v>1</v>
      </c>
      <c r="G78" s="15" t="s">
        <v>22</v>
      </c>
      <c r="H78" s="16">
        <v>1500</v>
      </c>
      <c r="I78" s="4">
        <f t="shared" si="0"/>
        <v>3000</v>
      </c>
      <c r="J78" s="13"/>
      <c r="K78" s="1"/>
      <c r="L78" s="1"/>
      <c r="M78" s="1"/>
      <c r="N78" s="1"/>
      <c r="O78" s="14"/>
      <c r="P78" s="14"/>
      <c r="Q78" s="14"/>
    </row>
    <row r="79" spans="1:17" ht="19">
      <c r="A79" s="68"/>
      <c r="B79" s="71"/>
      <c r="C79" s="12" t="s">
        <v>194</v>
      </c>
      <c r="D79" s="15">
        <v>2</v>
      </c>
      <c r="E79" s="15" t="s">
        <v>172</v>
      </c>
      <c r="F79" s="15">
        <v>1</v>
      </c>
      <c r="G79" s="15" t="s">
        <v>22</v>
      </c>
      <c r="H79" s="16">
        <v>2400</v>
      </c>
      <c r="I79" s="4">
        <f t="shared" si="0"/>
        <v>4800</v>
      </c>
      <c r="J79" s="13"/>
      <c r="K79" s="1"/>
      <c r="L79" s="1"/>
      <c r="M79" s="1"/>
      <c r="N79" s="1"/>
      <c r="O79" s="14"/>
      <c r="P79" s="14"/>
      <c r="Q79" s="14"/>
    </row>
    <row r="80" spans="1:17" ht="19">
      <c r="A80" s="68"/>
      <c r="B80" s="71"/>
      <c r="C80" s="12" t="s">
        <v>320</v>
      </c>
      <c r="D80" s="4">
        <v>1</v>
      </c>
      <c r="E80" s="15" t="s">
        <v>33</v>
      </c>
      <c r="F80" s="15">
        <v>1</v>
      </c>
      <c r="G80" s="15" t="s">
        <v>22</v>
      </c>
      <c r="H80" s="4">
        <v>20000</v>
      </c>
      <c r="I80" s="4">
        <f t="shared" si="0"/>
        <v>20000</v>
      </c>
      <c r="J80" s="13"/>
      <c r="K80" s="1"/>
      <c r="L80" s="1"/>
      <c r="M80" s="1"/>
      <c r="N80" s="1"/>
      <c r="O80" s="14"/>
      <c r="P80" s="14"/>
      <c r="Q80" s="14"/>
    </row>
    <row r="81" spans="1:17" ht="19">
      <c r="A81" s="68"/>
      <c r="B81" s="71"/>
      <c r="C81" s="12" t="s">
        <v>385</v>
      </c>
      <c r="D81" s="15">
        <v>2</v>
      </c>
      <c r="E81" s="15" t="s">
        <v>60</v>
      </c>
      <c r="F81" s="15">
        <v>6</v>
      </c>
      <c r="G81" s="15" t="s">
        <v>192</v>
      </c>
      <c r="H81" s="16">
        <v>500</v>
      </c>
      <c r="I81" s="4">
        <f t="shared" si="0"/>
        <v>6000</v>
      </c>
      <c r="J81" s="13"/>
      <c r="K81" s="1"/>
      <c r="L81" s="1"/>
      <c r="M81" s="1"/>
      <c r="N81" s="1"/>
      <c r="O81" s="14"/>
      <c r="P81" s="14"/>
      <c r="Q81" s="14"/>
    </row>
    <row r="82" spans="1:17" ht="19">
      <c r="A82" s="68"/>
      <c r="B82" s="71"/>
      <c r="C82" s="12" t="s">
        <v>325</v>
      </c>
      <c r="D82" s="4">
        <v>1</v>
      </c>
      <c r="E82" s="15" t="s">
        <v>33</v>
      </c>
      <c r="F82" s="15">
        <v>1</v>
      </c>
      <c r="G82" s="15" t="s">
        <v>22</v>
      </c>
      <c r="H82" s="4">
        <v>2200</v>
      </c>
      <c r="I82" s="4">
        <f t="shared" si="0"/>
        <v>2200</v>
      </c>
      <c r="J82" s="13"/>
      <c r="K82" s="1"/>
      <c r="L82" s="1"/>
      <c r="M82" s="1"/>
      <c r="N82" s="1"/>
      <c r="O82" s="14"/>
      <c r="P82" s="14"/>
      <c r="Q82" s="14"/>
    </row>
    <row r="83" spans="1:17" ht="19">
      <c r="A83" s="68"/>
      <c r="B83" s="71"/>
      <c r="C83" s="12" t="s">
        <v>195</v>
      </c>
      <c r="D83" s="15">
        <v>2000</v>
      </c>
      <c r="E83" s="15" t="s">
        <v>172</v>
      </c>
      <c r="F83" s="15">
        <v>1</v>
      </c>
      <c r="G83" s="15" t="s">
        <v>34</v>
      </c>
      <c r="H83" s="16">
        <v>15</v>
      </c>
      <c r="I83" s="4">
        <f t="shared" si="0"/>
        <v>30000</v>
      </c>
      <c r="J83" s="13" t="s">
        <v>196</v>
      </c>
      <c r="K83" s="1"/>
      <c r="L83" s="1"/>
      <c r="M83" s="1"/>
      <c r="N83" s="1"/>
      <c r="O83" s="14"/>
      <c r="P83" s="14"/>
      <c r="Q83" s="14"/>
    </row>
    <row r="84" spans="1:17" ht="19">
      <c r="A84" s="68"/>
      <c r="B84" s="71"/>
      <c r="C84" s="12" t="s">
        <v>200</v>
      </c>
      <c r="D84" s="15">
        <v>1</v>
      </c>
      <c r="E84" s="15" t="s">
        <v>33</v>
      </c>
      <c r="F84" s="15">
        <v>4</v>
      </c>
      <c r="G84" s="15" t="s">
        <v>199</v>
      </c>
      <c r="H84" s="16">
        <v>4000</v>
      </c>
      <c r="I84" s="4">
        <f t="shared" si="0"/>
        <v>16000</v>
      </c>
      <c r="J84" s="13"/>
      <c r="K84" s="1"/>
      <c r="L84" s="1"/>
      <c r="M84" s="1"/>
      <c r="N84" s="1"/>
      <c r="O84" s="14"/>
      <c r="P84" s="14"/>
      <c r="Q84" s="14"/>
    </row>
    <row r="85" spans="1:17" ht="19">
      <c r="A85" s="68"/>
      <c r="B85" s="71"/>
      <c r="C85" s="12" t="s">
        <v>193</v>
      </c>
      <c r="D85" s="15">
        <v>1</v>
      </c>
      <c r="E85" s="15" t="s">
        <v>33</v>
      </c>
      <c r="F85" s="15">
        <v>1</v>
      </c>
      <c r="G85" s="15" t="s">
        <v>22</v>
      </c>
      <c r="H85" s="16">
        <v>3500</v>
      </c>
      <c r="I85" s="4">
        <f t="shared" si="0"/>
        <v>3500</v>
      </c>
      <c r="J85" s="13"/>
      <c r="K85" s="1"/>
      <c r="L85" s="1"/>
      <c r="M85" s="1"/>
      <c r="N85" s="1"/>
      <c r="O85" s="14"/>
      <c r="P85" s="14"/>
      <c r="Q85" s="14"/>
    </row>
    <row r="86" spans="1:17" ht="19">
      <c r="A86" s="68"/>
      <c r="B86" s="71" t="s">
        <v>230</v>
      </c>
      <c r="C86" s="12" t="s">
        <v>331</v>
      </c>
      <c r="D86" s="4">
        <v>1</v>
      </c>
      <c r="E86" s="15" t="s">
        <v>33</v>
      </c>
      <c r="F86" s="15">
        <v>1</v>
      </c>
      <c r="G86" s="15" t="s">
        <v>22</v>
      </c>
      <c r="H86" s="4">
        <v>33000</v>
      </c>
      <c r="I86" s="4">
        <f t="shared" si="0"/>
        <v>33000</v>
      </c>
      <c r="J86" s="13"/>
      <c r="K86" s="1"/>
      <c r="L86" s="1"/>
      <c r="M86" s="1"/>
      <c r="N86" s="1"/>
      <c r="O86" s="14"/>
      <c r="P86" s="14"/>
      <c r="Q86" s="14"/>
    </row>
    <row r="87" spans="1:17" ht="19">
      <c r="A87" s="68"/>
      <c r="B87" s="71"/>
      <c r="C87" s="12" t="s">
        <v>335</v>
      </c>
      <c r="D87" s="4">
        <v>1</v>
      </c>
      <c r="E87" s="15" t="s">
        <v>33</v>
      </c>
      <c r="F87" s="15">
        <v>1</v>
      </c>
      <c r="G87" s="15" t="s">
        <v>22</v>
      </c>
      <c r="H87" s="4">
        <v>6800</v>
      </c>
      <c r="I87" s="4">
        <f t="shared" ref="I87:I198" si="4">D87*F87*H87</f>
        <v>6800</v>
      </c>
      <c r="J87" s="13"/>
      <c r="K87" s="1"/>
      <c r="L87" s="1"/>
      <c r="M87" s="1"/>
      <c r="N87" s="1"/>
      <c r="O87" s="14"/>
      <c r="P87" s="14"/>
      <c r="Q87" s="14"/>
    </row>
    <row r="88" spans="1:17" ht="19">
      <c r="A88" s="68"/>
      <c r="B88" s="71"/>
      <c r="C88" s="12" t="s">
        <v>332</v>
      </c>
      <c r="D88" s="4">
        <v>4.5</v>
      </c>
      <c r="E88" s="15" t="s">
        <v>222</v>
      </c>
      <c r="F88" s="15">
        <v>4</v>
      </c>
      <c r="G88" s="15" t="s">
        <v>333</v>
      </c>
      <c r="H88" s="4">
        <v>550</v>
      </c>
      <c r="I88" s="4">
        <f t="shared" si="4"/>
        <v>9900</v>
      </c>
      <c r="J88" s="13"/>
      <c r="K88" s="1"/>
      <c r="L88" s="1"/>
      <c r="M88" s="1"/>
      <c r="N88" s="1"/>
      <c r="O88" s="14"/>
      <c r="P88" s="14"/>
      <c r="Q88" s="14"/>
    </row>
    <row r="89" spans="1:17" ht="19">
      <c r="A89" s="68"/>
      <c r="B89" s="71"/>
      <c r="C89" s="12" t="s">
        <v>334</v>
      </c>
      <c r="D89" s="4">
        <v>1</v>
      </c>
      <c r="E89" s="15" t="s">
        <v>33</v>
      </c>
      <c r="F89" s="15">
        <v>1</v>
      </c>
      <c r="G89" s="15" t="s">
        <v>22</v>
      </c>
      <c r="H89" s="4">
        <v>13550</v>
      </c>
      <c r="I89" s="4">
        <f t="shared" si="4"/>
        <v>13550</v>
      </c>
      <c r="J89" s="13"/>
      <c r="K89" s="1"/>
      <c r="L89" s="1"/>
      <c r="M89" s="1"/>
      <c r="N89" s="1"/>
      <c r="O89" s="14"/>
      <c r="P89" s="14"/>
      <c r="Q89" s="14"/>
    </row>
    <row r="90" spans="1:17" ht="19">
      <c r="A90" s="68"/>
      <c r="B90" s="71"/>
      <c r="C90" s="12" t="s">
        <v>336</v>
      </c>
      <c r="D90" s="4">
        <v>1</v>
      </c>
      <c r="E90" s="15" t="s">
        <v>33</v>
      </c>
      <c r="F90" s="15">
        <v>1</v>
      </c>
      <c r="G90" s="15" t="s">
        <v>22</v>
      </c>
      <c r="H90" s="4">
        <v>11000</v>
      </c>
      <c r="I90" s="4">
        <f t="shared" si="4"/>
        <v>11000</v>
      </c>
      <c r="J90" s="13"/>
      <c r="K90" s="1"/>
      <c r="L90" s="1"/>
      <c r="M90" s="1"/>
      <c r="N90" s="1"/>
      <c r="O90" s="14"/>
      <c r="P90" s="14"/>
      <c r="Q90" s="14"/>
    </row>
    <row r="91" spans="1:17" ht="19">
      <c r="A91" s="68"/>
      <c r="B91" s="71"/>
      <c r="C91" s="12" t="s">
        <v>337</v>
      </c>
      <c r="D91" s="4">
        <v>25</v>
      </c>
      <c r="E91" s="15" t="s">
        <v>222</v>
      </c>
      <c r="F91" s="15">
        <v>1</v>
      </c>
      <c r="G91" s="15" t="s">
        <v>22</v>
      </c>
      <c r="H91" s="4">
        <v>240</v>
      </c>
      <c r="I91" s="4">
        <f t="shared" si="4"/>
        <v>6000</v>
      </c>
      <c r="J91" s="13"/>
      <c r="K91" s="1"/>
      <c r="L91" s="1"/>
      <c r="M91" s="1"/>
      <c r="N91" s="1"/>
      <c r="O91" s="14"/>
      <c r="P91" s="14"/>
      <c r="Q91" s="14"/>
    </row>
    <row r="92" spans="1:17" ht="19">
      <c r="A92" s="68"/>
      <c r="B92" s="71"/>
      <c r="C92" s="12" t="s">
        <v>338</v>
      </c>
      <c r="D92" s="4">
        <v>25</v>
      </c>
      <c r="E92" s="15" t="s">
        <v>222</v>
      </c>
      <c r="F92" s="15">
        <v>1</v>
      </c>
      <c r="G92" s="15" t="s">
        <v>22</v>
      </c>
      <c r="H92" s="4">
        <v>180</v>
      </c>
      <c r="I92" s="4">
        <f t="shared" ref="I92" si="5">D92*F92*H92</f>
        <v>4500</v>
      </c>
      <c r="J92" s="13"/>
      <c r="K92" s="1"/>
      <c r="L92" s="1"/>
      <c r="M92" s="1"/>
      <c r="N92" s="1"/>
      <c r="O92" s="14"/>
      <c r="P92" s="14"/>
      <c r="Q92" s="14"/>
    </row>
    <row r="93" spans="1:17" ht="19">
      <c r="A93" s="68"/>
      <c r="B93" s="71"/>
      <c r="C93" s="12" t="s">
        <v>339</v>
      </c>
      <c r="D93" s="4">
        <v>16</v>
      </c>
      <c r="E93" s="15" t="s">
        <v>340</v>
      </c>
      <c r="F93" s="15">
        <v>1</v>
      </c>
      <c r="G93" s="15" t="s">
        <v>22</v>
      </c>
      <c r="H93" s="4">
        <v>100</v>
      </c>
      <c r="I93" s="4">
        <f t="shared" si="4"/>
        <v>1600</v>
      </c>
      <c r="J93" s="13"/>
      <c r="K93" s="1"/>
      <c r="L93" s="1"/>
      <c r="M93" s="1"/>
      <c r="N93" s="1"/>
      <c r="O93" s="14"/>
      <c r="P93" s="14"/>
      <c r="Q93" s="14"/>
    </row>
    <row r="94" spans="1:17" ht="19">
      <c r="A94" s="68"/>
      <c r="B94" s="71"/>
      <c r="C94" s="12" t="s">
        <v>341</v>
      </c>
      <c r="D94" s="4">
        <v>1</v>
      </c>
      <c r="E94" s="15" t="s">
        <v>33</v>
      </c>
      <c r="F94" s="15">
        <v>1</v>
      </c>
      <c r="G94" s="15" t="s">
        <v>22</v>
      </c>
      <c r="H94" s="4">
        <v>3800</v>
      </c>
      <c r="I94" s="4">
        <f t="shared" si="4"/>
        <v>3800</v>
      </c>
      <c r="J94" s="13"/>
      <c r="K94" s="1"/>
      <c r="L94" s="1"/>
      <c r="M94" s="1"/>
      <c r="N94" s="1"/>
      <c r="O94" s="14"/>
      <c r="P94" s="14"/>
      <c r="Q94" s="14"/>
    </row>
    <row r="95" spans="1:17" ht="19">
      <c r="A95" s="68"/>
      <c r="B95" s="71"/>
      <c r="C95" s="12" t="s">
        <v>405</v>
      </c>
      <c r="D95" s="4">
        <v>5</v>
      </c>
      <c r="E95" s="15" t="s">
        <v>33</v>
      </c>
      <c r="F95" s="15">
        <v>1</v>
      </c>
      <c r="G95" s="15" t="s">
        <v>22</v>
      </c>
      <c r="H95" s="4">
        <v>1200</v>
      </c>
      <c r="I95" s="4">
        <f t="shared" si="4"/>
        <v>6000</v>
      </c>
      <c r="J95" s="13"/>
      <c r="K95" s="1"/>
      <c r="L95" s="1"/>
      <c r="M95" s="1"/>
      <c r="N95" s="1"/>
      <c r="O95" s="14"/>
      <c r="P95" s="14"/>
      <c r="Q95" s="14"/>
    </row>
    <row r="96" spans="1:17" ht="19">
      <c r="A96" s="68"/>
      <c r="B96" s="71"/>
      <c r="C96" s="12" t="s">
        <v>342</v>
      </c>
      <c r="D96" s="4">
        <v>6</v>
      </c>
      <c r="E96" s="15" t="s">
        <v>33</v>
      </c>
      <c r="F96" s="15">
        <v>1</v>
      </c>
      <c r="G96" s="15" t="s">
        <v>22</v>
      </c>
      <c r="H96" s="4">
        <v>2000</v>
      </c>
      <c r="I96" s="4">
        <f t="shared" si="4"/>
        <v>12000</v>
      </c>
      <c r="J96" s="13"/>
      <c r="K96" s="1"/>
      <c r="L96" s="1"/>
      <c r="M96" s="1"/>
      <c r="N96" s="1"/>
      <c r="O96" s="14"/>
      <c r="P96" s="14"/>
      <c r="Q96" s="14"/>
    </row>
    <row r="97" spans="1:17" ht="19">
      <c r="A97" s="68"/>
      <c r="B97" s="71"/>
      <c r="C97" s="12" t="s">
        <v>345</v>
      </c>
      <c r="D97" s="4">
        <v>2</v>
      </c>
      <c r="E97" s="15" t="s">
        <v>33</v>
      </c>
      <c r="F97" s="15">
        <v>1</v>
      </c>
      <c r="G97" s="15" t="s">
        <v>22</v>
      </c>
      <c r="H97" s="4">
        <v>3500</v>
      </c>
      <c r="I97" s="4">
        <f t="shared" si="4"/>
        <v>7000</v>
      </c>
      <c r="J97" s="13"/>
      <c r="K97" s="1"/>
      <c r="L97" s="1"/>
      <c r="M97" s="1"/>
      <c r="N97" s="1"/>
      <c r="O97" s="14"/>
      <c r="P97" s="14"/>
      <c r="Q97" s="14"/>
    </row>
    <row r="98" spans="1:17" ht="19">
      <c r="A98" s="68"/>
      <c r="B98" s="71"/>
      <c r="C98" s="12" t="s">
        <v>344</v>
      </c>
      <c r="D98" s="4">
        <v>1</v>
      </c>
      <c r="E98" s="15" t="s">
        <v>33</v>
      </c>
      <c r="F98" s="15">
        <v>1</v>
      </c>
      <c r="G98" s="15" t="s">
        <v>22</v>
      </c>
      <c r="H98" s="4">
        <v>48000</v>
      </c>
      <c r="I98" s="4">
        <f t="shared" si="4"/>
        <v>48000</v>
      </c>
      <c r="J98" s="13"/>
      <c r="K98" s="1"/>
      <c r="L98" s="1"/>
      <c r="M98" s="1"/>
      <c r="N98" s="1"/>
      <c r="O98" s="14"/>
      <c r="P98" s="14"/>
      <c r="Q98" s="14"/>
    </row>
    <row r="99" spans="1:17" ht="19">
      <c r="A99" s="68"/>
      <c r="B99" s="71"/>
      <c r="C99" s="12" t="s">
        <v>343</v>
      </c>
      <c r="D99" s="4">
        <v>1</v>
      </c>
      <c r="E99" s="15" t="s">
        <v>33</v>
      </c>
      <c r="F99" s="15">
        <v>1</v>
      </c>
      <c r="G99" s="15" t="s">
        <v>22</v>
      </c>
      <c r="H99" s="4">
        <v>8000</v>
      </c>
      <c r="I99" s="4">
        <f t="shared" si="4"/>
        <v>8000</v>
      </c>
      <c r="J99" s="13"/>
      <c r="K99" s="1"/>
      <c r="L99" s="1"/>
      <c r="M99" s="1"/>
      <c r="N99" s="1"/>
      <c r="O99" s="14"/>
      <c r="P99" s="14"/>
      <c r="Q99" s="14"/>
    </row>
    <row r="100" spans="1:17" ht="19">
      <c r="A100" s="68"/>
      <c r="B100" s="71"/>
      <c r="C100" s="12" t="s">
        <v>346</v>
      </c>
      <c r="D100" s="4">
        <v>1</v>
      </c>
      <c r="E100" s="15" t="s">
        <v>33</v>
      </c>
      <c r="F100" s="15">
        <v>1</v>
      </c>
      <c r="G100" s="15" t="s">
        <v>22</v>
      </c>
      <c r="H100" s="4">
        <v>5000</v>
      </c>
      <c r="I100" s="4">
        <f t="shared" si="4"/>
        <v>5000</v>
      </c>
      <c r="J100" s="13"/>
      <c r="K100" s="1"/>
      <c r="L100" s="1"/>
      <c r="M100" s="1"/>
      <c r="N100" s="1"/>
      <c r="O100" s="14"/>
      <c r="P100" s="14"/>
      <c r="Q100" s="14"/>
    </row>
    <row r="101" spans="1:17" ht="19">
      <c r="A101" s="68"/>
      <c r="B101" s="71"/>
      <c r="C101" s="12" t="s">
        <v>352</v>
      </c>
      <c r="D101" s="4">
        <v>4</v>
      </c>
      <c r="E101" s="15" t="s">
        <v>33</v>
      </c>
      <c r="F101" s="15">
        <v>1</v>
      </c>
      <c r="G101" s="15" t="s">
        <v>22</v>
      </c>
      <c r="H101" s="4">
        <v>2000</v>
      </c>
      <c r="I101" s="4">
        <f t="shared" ref="I101" si="6">D101*F101*H101</f>
        <v>8000</v>
      </c>
      <c r="J101" s="13"/>
      <c r="K101" s="1"/>
      <c r="L101" s="1"/>
      <c r="M101" s="1"/>
      <c r="N101" s="1"/>
      <c r="O101" s="14"/>
      <c r="P101" s="14"/>
      <c r="Q101" s="14"/>
    </row>
    <row r="102" spans="1:17" ht="19">
      <c r="A102" s="68"/>
      <c r="B102" s="71"/>
      <c r="C102" s="12" t="s">
        <v>353</v>
      </c>
      <c r="D102" s="4">
        <v>4</v>
      </c>
      <c r="E102" s="15" t="s">
        <v>33</v>
      </c>
      <c r="F102" s="15">
        <v>1</v>
      </c>
      <c r="G102" s="15" t="s">
        <v>22</v>
      </c>
      <c r="H102" s="4">
        <v>2000</v>
      </c>
      <c r="I102" s="4">
        <f t="shared" ref="I102" si="7">D102*F102*H102</f>
        <v>8000</v>
      </c>
      <c r="J102" s="13"/>
      <c r="K102" s="1"/>
      <c r="L102" s="1"/>
      <c r="M102" s="1"/>
      <c r="N102" s="1"/>
      <c r="O102" s="14"/>
      <c r="P102" s="14"/>
      <c r="Q102" s="14"/>
    </row>
    <row r="103" spans="1:17" ht="19">
      <c r="A103" s="68"/>
      <c r="B103" s="71"/>
      <c r="C103" s="12" t="s">
        <v>348</v>
      </c>
      <c r="D103" s="4">
        <v>1</v>
      </c>
      <c r="E103" s="15" t="s">
        <v>33</v>
      </c>
      <c r="F103" s="15">
        <v>1</v>
      </c>
      <c r="G103" s="15" t="s">
        <v>22</v>
      </c>
      <c r="H103" s="4">
        <v>20000</v>
      </c>
      <c r="I103" s="4">
        <f t="shared" ref="I103" si="8">D103*F103*H103</f>
        <v>20000</v>
      </c>
      <c r="J103" s="13"/>
      <c r="K103" s="1"/>
      <c r="L103" s="1"/>
      <c r="M103" s="1"/>
      <c r="N103" s="1"/>
      <c r="O103" s="14"/>
      <c r="P103" s="14"/>
      <c r="Q103" s="14"/>
    </row>
    <row r="104" spans="1:17" ht="19">
      <c r="A104" s="68"/>
      <c r="B104" s="71"/>
      <c r="C104" s="12" t="s">
        <v>177</v>
      </c>
      <c r="D104" s="4">
        <v>10</v>
      </c>
      <c r="E104" s="15" t="s">
        <v>33</v>
      </c>
      <c r="F104" s="15">
        <v>1</v>
      </c>
      <c r="G104" s="15" t="s">
        <v>22</v>
      </c>
      <c r="H104" s="4">
        <v>180</v>
      </c>
      <c r="I104" s="4">
        <f t="shared" ref="I104:I109" si="9">D104*F104*H104</f>
        <v>1800</v>
      </c>
      <c r="J104" s="13"/>
      <c r="K104" s="1"/>
      <c r="L104" s="1"/>
      <c r="M104" s="1"/>
      <c r="N104" s="1"/>
      <c r="O104" s="14"/>
      <c r="P104" s="14"/>
      <c r="Q104" s="14"/>
    </row>
    <row r="105" spans="1:17" ht="19">
      <c r="A105" s="68"/>
      <c r="B105" s="71"/>
      <c r="C105" s="12" t="s">
        <v>362</v>
      </c>
      <c r="D105" s="4">
        <v>40</v>
      </c>
      <c r="E105" s="15" t="s">
        <v>33</v>
      </c>
      <c r="F105" s="15">
        <v>1</v>
      </c>
      <c r="G105" s="15" t="s">
        <v>22</v>
      </c>
      <c r="H105" s="4">
        <v>180</v>
      </c>
      <c r="I105" s="4">
        <f t="shared" ref="I105:I108" si="10">D105*F105*H105</f>
        <v>7200</v>
      </c>
      <c r="J105" s="13"/>
      <c r="K105" s="1"/>
      <c r="L105" s="1"/>
      <c r="M105" s="1"/>
      <c r="N105" s="1"/>
      <c r="O105" s="14"/>
      <c r="P105" s="14"/>
      <c r="Q105" s="14"/>
    </row>
    <row r="106" spans="1:17" ht="19">
      <c r="A106" s="68"/>
      <c r="B106" s="71"/>
      <c r="C106" s="12" t="s">
        <v>406</v>
      </c>
      <c r="D106" s="4">
        <v>3</v>
      </c>
      <c r="E106" s="15" t="s">
        <v>60</v>
      </c>
      <c r="F106" s="15">
        <v>1</v>
      </c>
      <c r="G106" s="15" t="s">
        <v>112</v>
      </c>
      <c r="H106" s="4">
        <v>800</v>
      </c>
      <c r="I106" s="4">
        <f t="shared" si="10"/>
        <v>2400</v>
      </c>
      <c r="J106" s="13"/>
      <c r="K106" s="1"/>
      <c r="L106" s="1"/>
      <c r="M106" s="1"/>
      <c r="N106" s="1"/>
      <c r="O106" s="14"/>
      <c r="P106" s="14"/>
      <c r="Q106" s="14"/>
    </row>
    <row r="107" spans="1:17" ht="18">
      <c r="A107" s="68"/>
      <c r="B107" s="71"/>
      <c r="C107" s="56" t="s">
        <v>356</v>
      </c>
      <c r="D107" s="54">
        <v>18</v>
      </c>
      <c r="E107" s="55" t="s">
        <v>60</v>
      </c>
      <c r="F107" s="54">
        <v>2</v>
      </c>
      <c r="G107" s="55" t="s">
        <v>317</v>
      </c>
      <c r="H107" s="40">
        <v>350</v>
      </c>
      <c r="I107" s="4">
        <f t="shared" si="10"/>
        <v>12600</v>
      </c>
      <c r="J107" s="13"/>
      <c r="K107" s="1"/>
      <c r="L107" s="1"/>
      <c r="M107" s="1"/>
      <c r="N107" s="1"/>
      <c r="O107" s="14"/>
      <c r="P107" s="14"/>
      <c r="Q107" s="14"/>
    </row>
    <row r="108" spans="1:17" ht="18">
      <c r="A108" s="68"/>
      <c r="B108" s="71"/>
      <c r="C108" s="53" t="s">
        <v>357</v>
      </c>
      <c r="D108" s="34">
        <v>3</v>
      </c>
      <c r="E108" s="59" t="s">
        <v>318</v>
      </c>
      <c r="F108" s="54">
        <v>2</v>
      </c>
      <c r="G108" s="55" t="s">
        <v>34</v>
      </c>
      <c r="H108" s="40">
        <v>1000</v>
      </c>
      <c r="I108" s="4">
        <f t="shared" si="10"/>
        <v>6000</v>
      </c>
      <c r="J108" s="13"/>
      <c r="K108" s="1"/>
      <c r="L108" s="1"/>
      <c r="M108" s="1"/>
      <c r="N108" s="1"/>
      <c r="O108" s="14"/>
      <c r="P108" s="14"/>
      <c r="Q108" s="14"/>
    </row>
    <row r="109" spans="1:17" ht="19">
      <c r="A109" s="68"/>
      <c r="B109" s="71"/>
      <c r="C109" s="12" t="s">
        <v>349</v>
      </c>
      <c r="D109" s="4">
        <v>1</v>
      </c>
      <c r="E109" s="15" t="s">
        <v>60</v>
      </c>
      <c r="F109" s="15">
        <v>2</v>
      </c>
      <c r="G109" s="15" t="s">
        <v>347</v>
      </c>
      <c r="H109" s="4">
        <v>2500</v>
      </c>
      <c r="I109" s="4">
        <f t="shared" si="9"/>
        <v>5000</v>
      </c>
      <c r="J109" s="13"/>
      <c r="K109" s="1"/>
      <c r="L109" s="1"/>
      <c r="M109" s="1"/>
      <c r="N109" s="1"/>
      <c r="O109" s="14"/>
      <c r="P109" s="14"/>
      <c r="Q109" s="14"/>
    </row>
    <row r="110" spans="1:17" ht="19">
      <c r="A110" s="68"/>
      <c r="B110" s="71"/>
      <c r="C110" s="12" t="s">
        <v>350</v>
      </c>
      <c r="D110" s="4">
        <v>1</v>
      </c>
      <c r="E110" s="15" t="s">
        <v>60</v>
      </c>
      <c r="F110" s="15">
        <v>2</v>
      </c>
      <c r="G110" s="15" t="s">
        <v>347</v>
      </c>
      <c r="H110" s="4">
        <v>2000</v>
      </c>
      <c r="I110" s="4">
        <f t="shared" ref="I110:I143" si="11">D110*F110*H110</f>
        <v>4000</v>
      </c>
      <c r="J110" s="13"/>
      <c r="K110" s="1"/>
      <c r="L110" s="1"/>
      <c r="M110" s="1"/>
      <c r="N110" s="1"/>
      <c r="O110" s="14"/>
      <c r="P110" s="14"/>
      <c r="Q110" s="14"/>
    </row>
    <row r="111" spans="1:17" ht="18">
      <c r="A111" s="68"/>
      <c r="B111" s="71"/>
      <c r="C111" s="56" t="s">
        <v>268</v>
      </c>
      <c r="D111" s="54">
        <v>12</v>
      </c>
      <c r="E111" s="55" t="s">
        <v>172</v>
      </c>
      <c r="F111" s="54">
        <v>1</v>
      </c>
      <c r="G111" s="55" t="s">
        <v>114</v>
      </c>
      <c r="H111" s="40">
        <v>800</v>
      </c>
      <c r="I111" s="4">
        <f t="shared" si="11"/>
        <v>9600</v>
      </c>
      <c r="J111" s="13"/>
      <c r="K111" s="1"/>
      <c r="L111" s="1"/>
      <c r="M111" s="1"/>
      <c r="N111" s="1"/>
      <c r="O111" s="14"/>
      <c r="P111" s="14"/>
      <c r="Q111" s="14"/>
    </row>
    <row r="112" spans="1:17" ht="18">
      <c r="A112" s="68"/>
      <c r="B112" s="71"/>
      <c r="C112" s="56" t="s">
        <v>269</v>
      </c>
      <c r="D112" s="54">
        <v>12</v>
      </c>
      <c r="E112" s="55" t="s">
        <v>172</v>
      </c>
      <c r="F112" s="54">
        <v>1</v>
      </c>
      <c r="G112" s="55" t="s">
        <v>114</v>
      </c>
      <c r="H112" s="40">
        <v>400</v>
      </c>
      <c r="I112" s="4">
        <f t="shared" si="11"/>
        <v>4800</v>
      </c>
      <c r="J112" s="13"/>
      <c r="K112" s="1"/>
      <c r="L112" s="1"/>
      <c r="M112" s="1"/>
      <c r="N112" s="1"/>
      <c r="O112" s="14"/>
      <c r="P112" s="14"/>
      <c r="Q112" s="14"/>
    </row>
    <row r="113" spans="1:17" ht="18">
      <c r="A113" s="68"/>
      <c r="B113" s="71"/>
      <c r="C113" s="56" t="s">
        <v>270</v>
      </c>
      <c r="D113" s="54">
        <v>16</v>
      </c>
      <c r="E113" s="55" t="s">
        <v>172</v>
      </c>
      <c r="F113" s="54">
        <v>1</v>
      </c>
      <c r="G113" s="55" t="s">
        <v>114</v>
      </c>
      <c r="H113" s="40">
        <v>350</v>
      </c>
      <c r="I113" s="4">
        <f t="shared" si="11"/>
        <v>5600</v>
      </c>
      <c r="J113" s="13"/>
      <c r="K113" s="1"/>
      <c r="L113" s="1"/>
      <c r="M113" s="1"/>
      <c r="N113" s="1"/>
      <c r="O113" s="14"/>
      <c r="P113" s="14"/>
      <c r="Q113" s="14"/>
    </row>
    <row r="114" spans="1:17" ht="18">
      <c r="A114" s="68"/>
      <c r="B114" s="71"/>
      <c r="C114" s="56" t="s">
        <v>271</v>
      </c>
      <c r="D114" s="54">
        <v>16</v>
      </c>
      <c r="E114" s="55" t="s">
        <v>172</v>
      </c>
      <c r="F114" s="54">
        <v>1</v>
      </c>
      <c r="G114" s="55" t="s">
        <v>114</v>
      </c>
      <c r="H114" s="40">
        <v>200</v>
      </c>
      <c r="I114" s="4">
        <f t="shared" si="11"/>
        <v>3200</v>
      </c>
      <c r="J114" s="13"/>
      <c r="K114" s="1"/>
      <c r="L114" s="1"/>
      <c r="M114" s="1"/>
      <c r="N114" s="1"/>
      <c r="O114" s="14"/>
      <c r="P114" s="14"/>
      <c r="Q114" s="14"/>
    </row>
    <row r="115" spans="1:17" ht="18">
      <c r="A115" s="68"/>
      <c r="B115" s="71"/>
      <c r="C115" s="56" t="s">
        <v>274</v>
      </c>
      <c r="D115" s="54">
        <v>8</v>
      </c>
      <c r="E115" s="55" t="s">
        <v>172</v>
      </c>
      <c r="F115" s="54">
        <v>1</v>
      </c>
      <c r="G115" s="55" t="s">
        <v>114</v>
      </c>
      <c r="H115" s="40">
        <v>200</v>
      </c>
      <c r="I115" s="4">
        <f t="shared" si="11"/>
        <v>1600</v>
      </c>
      <c r="J115" s="13"/>
      <c r="K115" s="1"/>
      <c r="L115" s="1"/>
      <c r="M115" s="1"/>
      <c r="N115" s="1"/>
      <c r="O115" s="14"/>
      <c r="P115" s="14"/>
      <c r="Q115" s="14"/>
    </row>
    <row r="116" spans="1:17" ht="18">
      <c r="A116" s="68"/>
      <c r="B116" s="71"/>
      <c r="C116" s="56" t="s">
        <v>275</v>
      </c>
      <c r="D116" s="54">
        <v>1</v>
      </c>
      <c r="E116" s="55" t="s">
        <v>172</v>
      </c>
      <c r="F116" s="54">
        <v>1</v>
      </c>
      <c r="G116" s="55" t="s">
        <v>114</v>
      </c>
      <c r="H116" s="40">
        <v>4500</v>
      </c>
      <c r="I116" s="4">
        <f t="shared" si="11"/>
        <v>4500</v>
      </c>
      <c r="J116" s="13"/>
      <c r="K116" s="1"/>
      <c r="L116" s="1"/>
      <c r="M116" s="1"/>
      <c r="N116" s="1"/>
      <c r="O116" s="14"/>
      <c r="P116" s="14"/>
      <c r="Q116" s="14"/>
    </row>
    <row r="117" spans="1:17" ht="18">
      <c r="A117" s="68"/>
      <c r="B117" s="71"/>
      <c r="C117" s="53" t="s">
        <v>278</v>
      </c>
      <c r="D117" s="54">
        <v>2</v>
      </c>
      <c r="E117" s="55" t="s">
        <v>172</v>
      </c>
      <c r="F117" s="54">
        <v>1</v>
      </c>
      <c r="G117" s="55" t="s">
        <v>114</v>
      </c>
      <c r="H117" s="40">
        <v>300</v>
      </c>
      <c r="I117" s="4">
        <f t="shared" si="11"/>
        <v>600</v>
      </c>
      <c r="J117" s="13"/>
      <c r="K117" s="1"/>
      <c r="L117" s="1"/>
      <c r="M117" s="1"/>
      <c r="N117" s="1"/>
      <c r="O117" s="14"/>
      <c r="P117" s="14"/>
      <c r="Q117" s="14"/>
    </row>
    <row r="118" spans="1:17" ht="18">
      <c r="A118" s="68"/>
      <c r="B118" s="71"/>
      <c r="C118" s="53" t="s">
        <v>279</v>
      </c>
      <c r="D118" s="54">
        <v>16</v>
      </c>
      <c r="E118" s="55" t="s">
        <v>172</v>
      </c>
      <c r="F118" s="54">
        <v>1</v>
      </c>
      <c r="G118" s="55" t="s">
        <v>114</v>
      </c>
      <c r="H118" s="40">
        <v>300</v>
      </c>
      <c r="I118" s="4">
        <f t="shared" si="11"/>
        <v>4800</v>
      </c>
      <c r="J118" s="13"/>
      <c r="K118" s="1"/>
      <c r="L118" s="1"/>
      <c r="M118" s="1"/>
      <c r="N118" s="1"/>
      <c r="O118" s="14"/>
      <c r="P118" s="14"/>
      <c r="Q118" s="14"/>
    </row>
    <row r="119" spans="1:17" ht="18">
      <c r="A119" s="68"/>
      <c r="B119" s="71"/>
      <c r="C119" s="53" t="s">
        <v>360</v>
      </c>
      <c r="D119" s="54">
        <v>4</v>
      </c>
      <c r="E119" s="55" t="s">
        <v>172</v>
      </c>
      <c r="F119" s="54">
        <v>1</v>
      </c>
      <c r="G119" s="55" t="s">
        <v>114</v>
      </c>
      <c r="H119" s="40">
        <v>800</v>
      </c>
      <c r="I119" s="4">
        <f t="shared" si="11"/>
        <v>3200</v>
      </c>
      <c r="J119" s="13"/>
      <c r="K119" s="1"/>
      <c r="L119" s="1"/>
      <c r="M119" s="1"/>
      <c r="N119" s="1"/>
      <c r="O119" s="14"/>
      <c r="P119" s="14"/>
      <c r="Q119" s="14"/>
    </row>
    <row r="120" spans="1:17" ht="18">
      <c r="A120" s="68"/>
      <c r="B120" s="71"/>
      <c r="C120" s="53" t="s">
        <v>361</v>
      </c>
      <c r="D120" s="54">
        <v>4</v>
      </c>
      <c r="E120" s="55" t="s">
        <v>172</v>
      </c>
      <c r="F120" s="54">
        <v>1</v>
      </c>
      <c r="G120" s="55" t="s">
        <v>114</v>
      </c>
      <c r="H120" s="40">
        <v>800</v>
      </c>
      <c r="I120" s="4">
        <f t="shared" si="11"/>
        <v>3200</v>
      </c>
      <c r="J120" s="13"/>
      <c r="K120" s="1"/>
      <c r="L120" s="1"/>
      <c r="M120" s="1"/>
      <c r="N120" s="1"/>
      <c r="O120" s="14"/>
      <c r="P120" s="14"/>
      <c r="Q120" s="14"/>
    </row>
    <row r="121" spans="1:17" ht="18">
      <c r="A121" s="68"/>
      <c r="B121" s="71"/>
      <c r="C121" s="53" t="s">
        <v>255</v>
      </c>
      <c r="D121" s="54">
        <v>2</v>
      </c>
      <c r="E121" s="55" t="s">
        <v>172</v>
      </c>
      <c r="F121" s="54">
        <v>1</v>
      </c>
      <c r="G121" s="55" t="s">
        <v>114</v>
      </c>
      <c r="H121" s="40">
        <v>600</v>
      </c>
      <c r="I121" s="4">
        <f t="shared" si="11"/>
        <v>1200</v>
      </c>
      <c r="J121" s="13"/>
      <c r="K121" s="1"/>
      <c r="L121" s="1"/>
      <c r="M121" s="1"/>
      <c r="N121" s="1"/>
      <c r="O121" s="14"/>
      <c r="P121" s="14"/>
      <c r="Q121" s="14"/>
    </row>
    <row r="122" spans="1:17" ht="18">
      <c r="A122" s="68"/>
      <c r="B122" s="71"/>
      <c r="C122" s="53" t="s">
        <v>257</v>
      </c>
      <c r="D122" s="54">
        <v>1</v>
      </c>
      <c r="E122" s="55" t="s">
        <v>172</v>
      </c>
      <c r="F122" s="54">
        <v>1</v>
      </c>
      <c r="G122" s="55" t="s">
        <v>114</v>
      </c>
      <c r="H122" s="40">
        <v>1200</v>
      </c>
      <c r="I122" s="4">
        <f t="shared" si="11"/>
        <v>1200</v>
      </c>
      <c r="J122" s="13"/>
      <c r="K122" s="1"/>
      <c r="L122" s="1"/>
      <c r="M122" s="1"/>
      <c r="N122" s="1"/>
      <c r="O122" s="14"/>
      <c r="P122" s="14"/>
      <c r="Q122" s="14"/>
    </row>
    <row r="123" spans="1:17" ht="18">
      <c r="A123" s="68"/>
      <c r="B123" s="71"/>
      <c r="C123" s="53" t="s">
        <v>258</v>
      </c>
      <c r="D123" s="54">
        <v>1</v>
      </c>
      <c r="E123" s="55" t="s">
        <v>172</v>
      </c>
      <c r="F123" s="54">
        <v>1</v>
      </c>
      <c r="G123" s="55" t="s">
        <v>114</v>
      </c>
      <c r="H123" s="40">
        <v>500</v>
      </c>
      <c r="I123" s="4">
        <f t="shared" si="11"/>
        <v>500</v>
      </c>
      <c r="J123" s="13"/>
      <c r="K123" s="1"/>
      <c r="L123" s="1"/>
      <c r="M123" s="1"/>
      <c r="N123" s="1"/>
      <c r="O123" s="14"/>
      <c r="P123" s="14"/>
      <c r="Q123" s="14"/>
    </row>
    <row r="124" spans="1:17" ht="18">
      <c r="A124" s="68"/>
      <c r="B124" s="71"/>
      <c r="C124" s="53" t="s">
        <v>259</v>
      </c>
      <c r="D124" s="54">
        <v>6</v>
      </c>
      <c r="E124" s="55" t="s">
        <v>172</v>
      </c>
      <c r="F124" s="54">
        <v>1</v>
      </c>
      <c r="G124" s="55" t="s">
        <v>114</v>
      </c>
      <c r="H124" s="40">
        <v>200</v>
      </c>
      <c r="I124" s="4">
        <f t="shared" si="11"/>
        <v>1200</v>
      </c>
      <c r="J124" s="13"/>
      <c r="K124" s="1"/>
      <c r="L124" s="1"/>
      <c r="M124" s="1"/>
      <c r="N124" s="1"/>
      <c r="O124" s="14"/>
      <c r="P124" s="14"/>
      <c r="Q124" s="14"/>
    </row>
    <row r="125" spans="1:17" ht="18">
      <c r="A125" s="68"/>
      <c r="B125" s="71"/>
      <c r="C125" s="53" t="s">
        <v>260</v>
      </c>
      <c r="D125" s="54">
        <v>6</v>
      </c>
      <c r="E125" s="55" t="s">
        <v>172</v>
      </c>
      <c r="F125" s="54">
        <v>1</v>
      </c>
      <c r="G125" s="55" t="s">
        <v>114</v>
      </c>
      <c r="H125" s="40">
        <v>400</v>
      </c>
      <c r="I125" s="4">
        <f t="shared" si="11"/>
        <v>2400</v>
      </c>
      <c r="J125" s="13"/>
      <c r="K125" s="1"/>
      <c r="L125" s="1"/>
      <c r="M125" s="1"/>
      <c r="N125" s="1"/>
      <c r="O125" s="14"/>
      <c r="P125" s="14"/>
      <c r="Q125" s="14"/>
    </row>
    <row r="126" spans="1:17" ht="18">
      <c r="A126" s="68"/>
      <c r="B126" s="71"/>
      <c r="C126" s="53" t="s">
        <v>261</v>
      </c>
      <c r="D126" s="54">
        <v>2</v>
      </c>
      <c r="E126" s="55" t="s">
        <v>172</v>
      </c>
      <c r="F126" s="54">
        <v>1</v>
      </c>
      <c r="G126" s="55" t="s">
        <v>114</v>
      </c>
      <c r="H126" s="40">
        <v>200</v>
      </c>
      <c r="I126" s="4">
        <f t="shared" si="11"/>
        <v>400</v>
      </c>
      <c r="J126" s="13"/>
      <c r="K126" s="1"/>
      <c r="L126" s="1"/>
      <c r="M126" s="1"/>
      <c r="N126" s="1"/>
      <c r="O126" s="14"/>
      <c r="P126" s="14"/>
      <c r="Q126" s="14"/>
    </row>
    <row r="127" spans="1:17" ht="18">
      <c r="A127" s="68"/>
      <c r="B127" s="71"/>
      <c r="C127" s="56" t="s">
        <v>262</v>
      </c>
      <c r="D127" s="54">
        <v>1</v>
      </c>
      <c r="E127" s="55" t="s">
        <v>172</v>
      </c>
      <c r="F127" s="54">
        <v>1</v>
      </c>
      <c r="G127" s="55" t="s">
        <v>114</v>
      </c>
      <c r="H127" s="40">
        <v>400</v>
      </c>
      <c r="I127" s="4">
        <f t="shared" si="11"/>
        <v>400</v>
      </c>
      <c r="J127" s="13"/>
      <c r="K127" s="1"/>
      <c r="L127" s="1"/>
      <c r="M127" s="1"/>
      <c r="N127" s="1"/>
      <c r="O127" s="14"/>
      <c r="P127" s="14"/>
      <c r="Q127" s="14"/>
    </row>
    <row r="128" spans="1:17" ht="18">
      <c r="A128" s="68"/>
      <c r="B128" s="71"/>
      <c r="C128" s="56" t="s">
        <v>263</v>
      </c>
      <c r="D128" s="54">
        <v>1</v>
      </c>
      <c r="E128" s="55" t="s">
        <v>172</v>
      </c>
      <c r="F128" s="54">
        <v>1</v>
      </c>
      <c r="G128" s="55" t="s">
        <v>114</v>
      </c>
      <c r="H128" s="40">
        <v>200</v>
      </c>
      <c r="I128" s="4">
        <f t="shared" si="11"/>
        <v>200</v>
      </c>
      <c r="J128" s="13"/>
      <c r="K128" s="1"/>
      <c r="L128" s="1"/>
      <c r="M128" s="1"/>
      <c r="N128" s="1"/>
      <c r="O128" s="14"/>
      <c r="P128" s="14"/>
      <c r="Q128" s="14"/>
    </row>
    <row r="129" spans="1:17" ht="18">
      <c r="A129" s="68"/>
      <c r="B129" s="71"/>
      <c r="C129" s="56" t="s">
        <v>265</v>
      </c>
      <c r="D129" s="54">
        <v>8</v>
      </c>
      <c r="E129" s="55" t="s">
        <v>172</v>
      </c>
      <c r="F129" s="54">
        <v>1</v>
      </c>
      <c r="G129" s="55" t="s">
        <v>114</v>
      </c>
      <c r="H129" s="40">
        <v>200</v>
      </c>
      <c r="I129" s="4">
        <f t="shared" si="11"/>
        <v>1600</v>
      </c>
      <c r="J129" s="13"/>
      <c r="K129" s="1"/>
      <c r="L129" s="1"/>
      <c r="M129" s="1"/>
      <c r="N129" s="1"/>
      <c r="O129" s="14"/>
      <c r="P129" s="14"/>
      <c r="Q129" s="14"/>
    </row>
    <row r="130" spans="1:17" ht="18">
      <c r="A130" s="68"/>
      <c r="B130" s="71"/>
      <c r="C130" s="53" t="s">
        <v>266</v>
      </c>
      <c r="D130" s="54">
        <v>4</v>
      </c>
      <c r="E130" s="55" t="s">
        <v>172</v>
      </c>
      <c r="F130" s="54">
        <v>1</v>
      </c>
      <c r="G130" s="55" t="s">
        <v>114</v>
      </c>
      <c r="H130" s="40">
        <v>150</v>
      </c>
      <c r="I130" s="4">
        <f t="shared" si="11"/>
        <v>600</v>
      </c>
      <c r="J130" s="13"/>
      <c r="K130" s="1"/>
      <c r="L130" s="1"/>
      <c r="M130" s="1"/>
      <c r="N130" s="1"/>
      <c r="O130" s="14"/>
      <c r="P130" s="14"/>
      <c r="Q130" s="14"/>
    </row>
    <row r="131" spans="1:17" ht="18">
      <c r="A131" s="68"/>
      <c r="B131" s="71"/>
      <c r="C131" s="55" t="s">
        <v>359</v>
      </c>
      <c r="D131" s="54">
        <v>20</v>
      </c>
      <c r="E131" s="55" t="s">
        <v>222</v>
      </c>
      <c r="F131" s="54">
        <v>1</v>
      </c>
      <c r="G131" s="55" t="s">
        <v>114</v>
      </c>
      <c r="H131" s="40">
        <v>600</v>
      </c>
      <c r="I131" s="4">
        <f>D131*F131*H131</f>
        <v>12000</v>
      </c>
      <c r="J131" s="13"/>
      <c r="K131" s="1"/>
      <c r="L131" s="1"/>
      <c r="M131" s="1"/>
      <c r="N131" s="1"/>
      <c r="O131" s="14"/>
      <c r="P131" s="14"/>
      <c r="Q131" s="14"/>
    </row>
    <row r="132" spans="1:17" ht="18">
      <c r="A132" s="68"/>
      <c r="B132" s="71"/>
      <c r="C132" s="54" t="s">
        <v>292</v>
      </c>
      <c r="D132" s="54">
        <v>1</v>
      </c>
      <c r="E132" s="55" t="s">
        <v>172</v>
      </c>
      <c r="F132" s="54">
        <v>1</v>
      </c>
      <c r="G132" s="55" t="s">
        <v>114</v>
      </c>
      <c r="H132" s="40">
        <v>2000</v>
      </c>
      <c r="I132" s="4">
        <f>D132*F132*H132</f>
        <v>2000</v>
      </c>
      <c r="J132" s="13"/>
      <c r="K132" s="1"/>
      <c r="L132" s="1"/>
      <c r="M132" s="1"/>
      <c r="N132" s="1"/>
      <c r="O132" s="14"/>
      <c r="P132" s="14"/>
      <c r="Q132" s="14"/>
    </row>
    <row r="133" spans="1:17" ht="18">
      <c r="A133" s="68"/>
      <c r="B133" s="71"/>
      <c r="C133" s="56" t="s">
        <v>295</v>
      </c>
      <c r="D133" s="54">
        <v>1</v>
      </c>
      <c r="E133" s="55" t="s">
        <v>172</v>
      </c>
      <c r="F133" s="54">
        <v>1</v>
      </c>
      <c r="G133" s="55" t="s">
        <v>114</v>
      </c>
      <c r="H133" s="40">
        <v>1000</v>
      </c>
      <c r="I133" s="4">
        <f>D133*F133*H133</f>
        <v>1000</v>
      </c>
      <c r="J133" s="13"/>
      <c r="K133" s="1"/>
      <c r="L133" s="1"/>
      <c r="M133" s="1"/>
      <c r="N133" s="1"/>
      <c r="O133" s="14"/>
      <c r="P133" s="14"/>
      <c r="Q133" s="14"/>
    </row>
    <row r="134" spans="1:17" ht="18">
      <c r="A134" s="68"/>
      <c r="B134" s="71"/>
      <c r="C134" s="58" t="s">
        <v>296</v>
      </c>
      <c r="D134" s="54">
        <v>2</v>
      </c>
      <c r="E134" s="55" t="s">
        <v>172</v>
      </c>
      <c r="F134" s="54">
        <v>1</v>
      </c>
      <c r="G134" s="55" t="s">
        <v>114</v>
      </c>
      <c r="H134" s="40">
        <v>500</v>
      </c>
      <c r="I134" s="4">
        <f>D134*F134*H134</f>
        <v>1000</v>
      </c>
      <c r="J134" s="13"/>
      <c r="K134" s="1"/>
      <c r="L134" s="1"/>
      <c r="M134" s="1"/>
      <c r="N134" s="1"/>
      <c r="O134" s="14"/>
      <c r="P134" s="14"/>
      <c r="Q134" s="14"/>
    </row>
    <row r="135" spans="1:17" ht="18">
      <c r="A135" s="68"/>
      <c r="B135" s="71"/>
      <c r="C135" s="58" t="s">
        <v>298</v>
      </c>
      <c r="D135" s="54">
        <v>3</v>
      </c>
      <c r="E135" s="55" t="s">
        <v>172</v>
      </c>
      <c r="F135" s="54">
        <v>1</v>
      </c>
      <c r="G135" s="55" t="s">
        <v>114</v>
      </c>
      <c r="H135" s="40">
        <v>500</v>
      </c>
      <c r="I135" s="4">
        <f t="shared" si="11"/>
        <v>1500</v>
      </c>
      <c r="J135" s="13"/>
      <c r="K135" s="1"/>
      <c r="L135" s="1"/>
      <c r="M135" s="1"/>
      <c r="N135" s="1"/>
      <c r="O135" s="14"/>
      <c r="P135" s="14"/>
      <c r="Q135" s="14"/>
    </row>
    <row r="136" spans="1:17" ht="18">
      <c r="A136" s="68"/>
      <c r="B136" s="71"/>
      <c r="C136" s="56" t="s">
        <v>299</v>
      </c>
      <c r="D136" s="54">
        <v>2</v>
      </c>
      <c r="E136" s="55" t="s">
        <v>172</v>
      </c>
      <c r="F136" s="54">
        <v>1</v>
      </c>
      <c r="G136" s="55" t="s">
        <v>114</v>
      </c>
      <c r="H136" s="40">
        <v>400</v>
      </c>
      <c r="I136" s="4">
        <f t="shared" si="11"/>
        <v>800</v>
      </c>
      <c r="J136" s="13"/>
      <c r="K136" s="1"/>
      <c r="L136" s="1"/>
      <c r="M136" s="1"/>
      <c r="N136" s="1"/>
      <c r="O136" s="14"/>
      <c r="P136" s="14"/>
      <c r="Q136" s="14"/>
    </row>
    <row r="137" spans="1:17" ht="18">
      <c r="A137" s="68"/>
      <c r="B137" s="71"/>
      <c r="C137" s="56" t="s">
        <v>300</v>
      </c>
      <c r="D137" s="54">
        <v>1</v>
      </c>
      <c r="E137" s="55" t="s">
        <v>172</v>
      </c>
      <c r="F137" s="54">
        <v>1</v>
      </c>
      <c r="G137" s="55" t="s">
        <v>114</v>
      </c>
      <c r="H137" s="40">
        <v>200</v>
      </c>
      <c r="I137" s="4">
        <f t="shared" si="11"/>
        <v>200</v>
      </c>
      <c r="J137" s="13"/>
      <c r="K137" s="1"/>
      <c r="L137" s="1"/>
      <c r="M137" s="1"/>
      <c r="N137" s="1"/>
      <c r="O137" s="14"/>
      <c r="P137" s="14"/>
      <c r="Q137" s="14"/>
    </row>
    <row r="138" spans="1:17" ht="18">
      <c r="A138" s="68"/>
      <c r="B138" s="71"/>
      <c r="C138" s="56" t="s">
        <v>301</v>
      </c>
      <c r="D138" s="54">
        <v>1</v>
      </c>
      <c r="E138" s="55" t="s">
        <v>172</v>
      </c>
      <c r="F138" s="54">
        <v>1</v>
      </c>
      <c r="G138" s="55" t="s">
        <v>114</v>
      </c>
      <c r="H138" s="40">
        <v>300</v>
      </c>
      <c r="I138" s="4">
        <f t="shared" si="11"/>
        <v>300</v>
      </c>
      <c r="J138" s="13"/>
      <c r="K138" s="1"/>
      <c r="L138" s="1"/>
      <c r="M138" s="1"/>
      <c r="N138" s="1"/>
      <c r="O138" s="14"/>
      <c r="P138" s="14"/>
      <c r="Q138" s="14"/>
    </row>
    <row r="139" spans="1:17" ht="18">
      <c r="A139" s="68"/>
      <c r="B139" s="71"/>
      <c r="C139" s="53" t="s">
        <v>278</v>
      </c>
      <c r="D139" s="54">
        <v>1</v>
      </c>
      <c r="E139" s="55" t="s">
        <v>172</v>
      </c>
      <c r="F139" s="54">
        <v>1</v>
      </c>
      <c r="G139" s="55" t="s">
        <v>114</v>
      </c>
      <c r="H139" s="40">
        <v>300</v>
      </c>
      <c r="I139" s="4">
        <f t="shared" si="11"/>
        <v>300</v>
      </c>
      <c r="J139" s="13"/>
      <c r="K139" s="1"/>
      <c r="L139" s="1"/>
      <c r="M139" s="1"/>
      <c r="N139" s="1"/>
      <c r="O139" s="14"/>
      <c r="P139" s="14"/>
      <c r="Q139" s="14"/>
    </row>
    <row r="140" spans="1:17" ht="18">
      <c r="A140" s="68"/>
      <c r="B140" s="71"/>
      <c r="C140" s="57" t="s">
        <v>288</v>
      </c>
      <c r="D140" s="54">
        <v>1</v>
      </c>
      <c r="E140" s="55" t="s">
        <v>60</v>
      </c>
      <c r="F140" s="54">
        <v>3</v>
      </c>
      <c r="G140" s="55" t="s">
        <v>114</v>
      </c>
      <c r="H140" s="40">
        <v>800</v>
      </c>
      <c r="I140" s="4">
        <f t="shared" si="11"/>
        <v>2400</v>
      </c>
      <c r="J140" s="13"/>
      <c r="K140" s="1"/>
      <c r="L140" s="1"/>
      <c r="M140" s="1"/>
      <c r="N140" s="1"/>
      <c r="O140" s="14"/>
      <c r="P140" s="14"/>
      <c r="Q140" s="14"/>
    </row>
    <row r="141" spans="1:17" ht="18">
      <c r="A141" s="68"/>
      <c r="B141" s="71"/>
      <c r="C141" s="57" t="s">
        <v>289</v>
      </c>
      <c r="D141" s="54">
        <v>1</v>
      </c>
      <c r="E141" s="55" t="s">
        <v>60</v>
      </c>
      <c r="F141" s="54">
        <v>3</v>
      </c>
      <c r="G141" s="55" t="s">
        <v>114</v>
      </c>
      <c r="H141" s="40">
        <v>800</v>
      </c>
      <c r="I141" s="4">
        <f t="shared" si="11"/>
        <v>2400</v>
      </c>
      <c r="J141" s="13"/>
      <c r="K141" s="1"/>
      <c r="L141" s="1"/>
      <c r="M141" s="1"/>
      <c r="N141" s="1"/>
      <c r="O141" s="14"/>
      <c r="P141" s="14"/>
      <c r="Q141" s="14"/>
    </row>
    <row r="142" spans="1:17" ht="18">
      <c r="A142" s="68"/>
      <c r="B142" s="71"/>
      <c r="C142" s="57" t="s">
        <v>291</v>
      </c>
      <c r="D142" s="54">
        <v>1</v>
      </c>
      <c r="E142" s="55" t="s">
        <v>60</v>
      </c>
      <c r="F142" s="54">
        <v>3</v>
      </c>
      <c r="G142" s="55" t="s">
        <v>114</v>
      </c>
      <c r="H142" s="40">
        <v>800</v>
      </c>
      <c r="I142" s="4">
        <f t="shared" si="11"/>
        <v>2400</v>
      </c>
      <c r="J142" s="13"/>
      <c r="K142" s="1"/>
      <c r="L142" s="1"/>
      <c r="M142" s="1"/>
      <c r="N142" s="1"/>
      <c r="O142" s="14"/>
      <c r="P142" s="14"/>
      <c r="Q142" s="14"/>
    </row>
    <row r="143" spans="1:17" ht="18">
      <c r="A143" s="68"/>
      <c r="B143" s="71"/>
      <c r="C143" s="57" t="s">
        <v>354</v>
      </c>
      <c r="D143" s="54">
        <v>12</v>
      </c>
      <c r="E143" s="55" t="s">
        <v>60</v>
      </c>
      <c r="F143" s="54">
        <v>3</v>
      </c>
      <c r="G143" s="55" t="s">
        <v>317</v>
      </c>
      <c r="H143" s="40">
        <v>350</v>
      </c>
      <c r="I143" s="4">
        <f t="shared" si="11"/>
        <v>12600</v>
      </c>
      <c r="J143" s="13"/>
      <c r="K143" s="1"/>
      <c r="L143" s="1"/>
      <c r="M143" s="1"/>
      <c r="N143" s="1"/>
      <c r="O143" s="14"/>
      <c r="P143" s="14"/>
      <c r="Q143" s="14"/>
    </row>
    <row r="144" spans="1:17" ht="18">
      <c r="A144" s="68"/>
      <c r="B144" s="71"/>
      <c r="C144" s="53" t="s">
        <v>355</v>
      </c>
      <c r="D144" s="34">
        <v>2</v>
      </c>
      <c r="E144" s="59" t="s">
        <v>318</v>
      </c>
      <c r="F144" s="54">
        <v>2</v>
      </c>
      <c r="G144" s="55" t="s">
        <v>34</v>
      </c>
      <c r="H144" s="40">
        <v>1000</v>
      </c>
      <c r="I144" s="4">
        <f t="shared" ref="I144" si="12">D144*F144*H144</f>
        <v>4000</v>
      </c>
      <c r="J144" s="13"/>
    </row>
    <row r="145" spans="1:17" ht="19">
      <c r="A145" s="68"/>
      <c r="B145" s="71"/>
      <c r="C145" s="12" t="s">
        <v>381</v>
      </c>
      <c r="D145" s="15">
        <v>4</v>
      </c>
      <c r="E145" s="15" t="s">
        <v>60</v>
      </c>
      <c r="F145" s="15">
        <v>2</v>
      </c>
      <c r="G145" s="15" t="s">
        <v>34</v>
      </c>
      <c r="H145" s="15">
        <v>7500</v>
      </c>
      <c r="I145" s="15">
        <f t="shared" ref="I145" si="13">D145*F145*H145</f>
        <v>60000</v>
      </c>
      <c r="J145" s="13"/>
      <c r="K145" s="1"/>
      <c r="L145" s="1"/>
      <c r="M145" s="1"/>
      <c r="N145" s="1"/>
      <c r="O145" s="14"/>
      <c r="P145" s="14"/>
      <c r="Q145" s="14"/>
    </row>
    <row r="146" spans="1:17" ht="19">
      <c r="A146" s="68"/>
      <c r="B146" s="71" t="s">
        <v>232</v>
      </c>
      <c r="C146" s="12" t="s">
        <v>142</v>
      </c>
      <c r="D146" s="4">
        <v>40</v>
      </c>
      <c r="E146" s="15" t="s">
        <v>33</v>
      </c>
      <c r="F146" s="15">
        <v>1</v>
      </c>
      <c r="G146" s="15" t="s">
        <v>22</v>
      </c>
      <c r="H146" s="4">
        <v>250</v>
      </c>
      <c r="I146" s="4">
        <f t="shared" si="4"/>
        <v>10000</v>
      </c>
      <c r="J146" s="13"/>
      <c r="K146" s="1"/>
      <c r="L146" s="1"/>
      <c r="M146" s="1"/>
      <c r="N146" s="1"/>
      <c r="O146" s="14"/>
      <c r="P146" s="14"/>
      <c r="Q146" s="14"/>
    </row>
    <row r="147" spans="1:17" ht="19">
      <c r="A147" s="68"/>
      <c r="B147" s="71"/>
      <c r="C147" s="12" t="s">
        <v>143</v>
      </c>
      <c r="D147" s="4">
        <v>1</v>
      </c>
      <c r="E147" s="15" t="s">
        <v>33</v>
      </c>
      <c r="F147" s="15">
        <v>1</v>
      </c>
      <c r="G147" s="15" t="s">
        <v>22</v>
      </c>
      <c r="H147" s="4">
        <v>20000</v>
      </c>
      <c r="I147" s="4">
        <f t="shared" si="4"/>
        <v>20000</v>
      </c>
      <c r="J147" s="13"/>
      <c r="K147" s="1"/>
      <c r="L147" s="1"/>
      <c r="M147" s="1"/>
      <c r="N147" s="1"/>
      <c r="O147" s="14"/>
      <c r="P147" s="14"/>
      <c r="Q147" s="14"/>
    </row>
    <row r="148" spans="1:17" ht="19">
      <c r="A148" s="68"/>
      <c r="B148" s="71"/>
      <c r="C148" s="12" t="s">
        <v>144</v>
      </c>
      <c r="D148" s="4">
        <v>1</v>
      </c>
      <c r="E148" s="15" t="s">
        <v>33</v>
      </c>
      <c r="F148" s="15">
        <v>1</v>
      </c>
      <c r="G148" s="15" t="s">
        <v>22</v>
      </c>
      <c r="H148" s="4">
        <v>10000</v>
      </c>
      <c r="I148" s="4">
        <f t="shared" si="4"/>
        <v>10000</v>
      </c>
      <c r="J148" s="13"/>
      <c r="K148" s="1"/>
      <c r="L148" s="1"/>
      <c r="M148" s="1"/>
      <c r="N148" s="1"/>
      <c r="O148" s="14"/>
      <c r="P148" s="14"/>
      <c r="Q148" s="14"/>
    </row>
    <row r="149" spans="1:17" ht="19" customHeight="1">
      <c r="A149" s="68"/>
      <c r="B149" s="73" t="s">
        <v>319</v>
      </c>
      <c r="C149" s="56" t="s">
        <v>306</v>
      </c>
      <c r="D149" s="54">
        <v>500</v>
      </c>
      <c r="E149" s="55" t="s">
        <v>222</v>
      </c>
      <c r="F149" s="54">
        <v>1</v>
      </c>
      <c r="G149" s="55" t="s">
        <v>283</v>
      </c>
      <c r="H149" s="40">
        <v>15</v>
      </c>
      <c r="I149" s="4">
        <f t="shared" si="4"/>
        <v>7500</v>
      </c>
      <c r="J149" s="13"/>
      <c r="K149" s="1"/>
      <c r="L149" s="1"/>
      <c r="M149" s="1"/>
      <c r="N149" s="1"/>
      <c r="O149" s="14"/>
      <c r="P149" s="14"/>
      <c r="Q149" s="14"/>
    </row>
    <row r="150" spans="1:17" ht="19" customHeight="1">
      <c r="A150" s="68"/>
      <c r="B150" s="71"/>
      <c r="C150" s="56" t="s">
        <v>307</v>
      </c>
      <c r="D150" s="54">
        <v>90</v>
      </c>
      <c r="E150" s="55" t="s">
        <v>222</v>
      </c>
      <c r="F150" s="54">
        <v>1</v>
      </c>
      <c r="G150" s="55" t="s">
        <v>283</v>
      </c>
      <c r="H150" s="40">
        <v>320</v>
      </c>
      <c r="I150" s="4">
        <f t="shared" si="4"/>
        <v>28800</v>
      </c>
      <c r="J150" s="13"/>
      <c r="K150" s="1"/>
      <c r="L150" s="1"/>
      <c r="M150" s="1"/>
      <c r="N150" s="1"/>
      <c r="O150" s="14"/>
      <c r="P150" s="14"/>
      <c r="Q150" s="14"/>
    </row>
    <row r="151" spans="1:17" ht="19" customHeight="1">
      <c r="A151" s="68"/>
      <c r="B151" s="71"/>
      <c r="C151" s="56" t="s">
        <v>369</v>
      </c>
      <c r="D151" s="4">
        <v>13</v>
      </c>
      <c r="E151" s="15" t="s">
        <v>33</v>
      </c>
      <c r="F151" s="15">
        <v>1</v>
      </c>
      <c r="G151" s="15" t="s">
        <v>22</v>
      </c>
      <c r="H151" s="4">
        <v>300</v>
      </c>
      <c r="I151" s="4">
        <f t="shared" ref="I151" si="14">D151*F151*H151</f>
        <v>3900</v>
      </c>
      <c r="J151" s="13"/>
      <c r="K151" s="1"/>
      <c r="L151" s="1"/>
      <c r="M151" s="1"/>
      <c r="N151" s="1"/>
      <c r="O151" s="14"/>
      <c r="P151" s="14"/>
      <c r="Q151" s="14"/>
    </row>
    <row r="152" spans="1:17" ht="19" customHeight="1">
      <c r="A152" s="68"/>
      <c r="B152" s="71"/>
      <c r="C152" s="56" t="s">
        <v>308</v>
      </c>
      <c r="D152" s="4">
        <v>1</v>
      </c>
      <c r="E152" s="15" t="s">
        <v>33</v>
      </c>
      <c r="F152" s="15">
        <v>1</v>
      </c>
      <c r="G152" s="15" t="s">
        <v>22</v>
      </c>
      <c r="H152" s="4">
        <v>2000</v>
      </c>
      <c r="I152" s="4">
        <f t="shared" si="4"/>
        <v>2000</v>
      </c>
      <c r="J152" s="13"/>
      <c r="K152" s="1"/>
      <c r="L152" s="1"/>
      <c r="M152" s="1"/>
      <c r="N152" s="1"/>
      <c r="O152" s="14"/>
      <c r="P152" s="14"/>
      <c r="Q152" s="14"/>
    </row>
    <row r="153" spans="1:17" ht="19" customHeight="1">
      <c r="A153" s="68"/>
      <c r="B153" s="71"/>
      <c r="C153" s="56" t="s">
        <v>309</v>
      </c>
      <c r="D153" s="4">
        <v>1</v>
      </c>
      <c r="E153" s="15" t="s">
        <v>33</v>
      </c>
      <c r="F153" s="15">
        <v>1</v>
      </c>
      <c r="G153" s="15" t="s">
        <v>22</v>
      </c>
      <c r="H153" s="4">
        <v>18000</v>
      </c>
      <c r="I153" s="4">
        <f t="shared" si="4"/>
        <v>18000</v>
      </c>
      <c r="J153" s="13"/>
      <c r="K153" s="1"/>
      <c r="L153" s="1"/>
      <c r="M153" s="1"/>
      <c r="N153" s="1"/>
      <c r="O153" s="14"/>
      <c r="P153" s="14"/>
      <c r="Q153" s="14"/>
    </row>
    <row r="154" spans="1:17" ht="19" customHeight="1">
      <c r="A154" s="68"/>
      <c r="B154" s="71"/>
      <c r="C154" s="56" t="s">
        <v>367</v>
      </c>
      <c r="D154" s="54">
        <v>36</v>
      </c>
      <c r="E154" s="55" t="s">
        <v>222</v>
      </c>
      <c r="F154" s="54">
        <v>1</v>
      </c>
      <c r="G154" s="55" t="s">
        <v>283</v>
      </c>
      <c r="H154" s="40">
        <v>320</v>
      </c>
      <c r="I154" s="4">
        <f t="shared" ref="I154" si="15">D154*F154*H154</f>
        <v>11520</v>
      </c>
      <c r="J154" s="13"/>
      <c r="K154" s="1"/>
      <c r="L154" s="1"/>
      <c r="M154" s="1"/>
      <c r="N154" s="1"/>
      <c r="O154" s="14"/>
      <c r="P154" s="14"/>
      <c r="Q154" s="14"/>
    </row>
    <row r="155" spans="1:17" ht="19" customHeight="1">
      <c r="A155" s="68"/>
      <c r="B155" s="71"/>
      <c r="C155" s="56" t="s">
        <v>368</v>
      </c>
      <c r="D155" s="4">
        <v>1</v>
      </c>
      <c r="E155" s="15" t="s">
        <v>33</v>
      </c>
      <c r="F155" s="15">
        <v>1</v>
      </c>
      <c r="G155" s="15" t="s">
        <v>22</v>
      </c>
      <c r="H155" s="4">
        <v>7000</v>
      </c>
      <c r="I155" s="4">
        <f t="shared" si="4"/>
        <v>7000</v>
      </c>
      <c r="J155" s="13"/>
      <c r="K155" s="1"/>
      <c r="L155" s="1"/>
      <c r="M155" s="1"/>
      <c r="N155" s="1"/>
      <c r="O155" s="14"/>
      <c r="P155" s="14"/>
      <c r="Q155" s="14"/>
    </row>
    <row r="156" spans="1:17" ht="19" customHeight="1">
      <c r="A156" s="68"/>
      <c r="B156" s="71"/>
      <c r="C156" s="40" t="s">
        <v>310</v>
      </c>
      <c r="D156" s="40">
        <v>134</v>
      </c>
      <c r="E156" s="40" t="s">
        <v>118</v>
      </c>
      <c r="F156" s="40">
        <v>1</v>
      </c>
      <c r="G156" s="40" t="s">
        <v>23</v>
      </c>
      <c r="H156" s="40">
        <v>120</v>
      </c>
      <c r="I156" s="4">
        <f t="shared" si="4"/>
        <v>16080</v>
      </c>
      <c r="J156" s="13"/>
      <c r="K156" s="1"/>
      <c r="L156" s="1"/>
      <c r="M156" s="1"/>
      <c r="N156" s="1"/>
      <c r="O156" s="14"/>
      <c r="P156" s="14"/>
      <c r="Q156" s="14"/>
    </row>
    <row r="157" spans="1:17" ht="19" customHeight="1">
      <c r="A157" s="68"/>
      <c r="B157" s="71"/>
      <c r="C157" s="40" t="s">
        <v>311</v>
      </c>
      <c r="D157" s="40">
        <v>134</v>
      </c>
      <c r="E157" s="40" t="s">
        <v>118</v>
      </c>
      <c r="F157" s="40">
        <v>1</v>
      </c>
      <c r="G157" s="40" t="s">
        <v>23</v>
      </c>
      <c r="H157" s="40">
        <v>55</v>
      </c>
      <c r="I157" s="4">
        <f t="shared" si="4"/>
        <v>7370</v>
      </c>
      <c r="J157" s="13"/>
      <c r="K157" s="1"/>
      <c r="L157" s="1"/>
      <c r="M157" s="1"/>
      <c r="N157" s="1"/>
      <c r="O157" s="14"/>
      <c r="P157" s="14"/>
      <c r="Q157" s="14"/>
    </row>
    <row r="158" spans="1:17" ht="19" customHeight="1">
      <c r="A158" s="68"/>
      <c r="B158" s="71"/>
      <c r="C158" s="40" t="s">
        <v>312</v>
      </c>
      <c r="D158" s="40">
        <v>92</v>
      </c>
      <c r="E158" s="40" t="s">
        <v>118</v>
      </c>
      <c r="F158" s="40">
        <v>1</v>
      </c>
      <c r="G158" s="40" t="s">
        <v>23</v>
      </c>
      <c r="H158" s="40">
        <v>28</v>
      </c>
      <c r="I158" s="4">
        <f t="shared" si="4"/>
        <v>2576</v>
      </c>
      <c r="J158" s="13"/>
      <c r="K158" s="1"/>
      <c r="L158" s="1"/>
      <c r="M158" s="1"/>
      <c r="N158" s="1"/>
      <c r="O158" s="14"/>
      <c r="P158" s="14"/>
      <c r="Q158" s="14"/>
    </row>
    <row r="159" spans="1:17" ht="19" customHeight="1">
      <c r="A159" s="68"/>
      <c r="B159" s="71"/>
      <c r="C159" s="40" t="s">
        <v>313</v>
      </c>
      <c r="D159" s="40">
        <v>42</v>
      </c>
      <c r="E159" s="40" t="s">
        <v>314</v>
      </c>
      <c r="F159" s="40">
        <v>1</v>
      </c>
      <c r="G159" s="40" t="s">
        <v>23</v>
      </c>
      <c r="H159" s="40">
        <v>120</v>
      </c>
      <c r="I159" s="4">
        <f t="shared" si="4"/>
        <v>5040</v>
      </c>
      <c r="J159" s="13"/>
      <c r="K159" s="1"/>
      <c r="L159" s="1"/>
      <c r="M159" s="1"/>
      <c r="N159" s="1"/>
      <c r="O159" s="14"/>
      <c r="P159" s="14"/>
      <c r="Q159" s="14"/>
    </row>
    <row r="160" spans="1:17" ht="19" customHeight="1">
      <c r="A160" s="68"/>
      <c r="B160" s="71"/>
      <c r="C160" s="40" t="s">
        <v>315</v>
      </c>
      <c r="D160" s="40">
        <v>24</v>
      </c>
      <c r="E160" s="40" t="s">
        <v>314</v>
      </c>
      <c r="F160" s="40">
        <v>1</v>
      </c>
      <c r="G160" s="40" t="s">
        <v>23</v>
      </c>
      <c r="H160" s="40">
        <v>220</v>
      </c>
      <c r="I160" s="4">
        <f t="shared" si="4"/>
        <v>5280</v>
      </c>
      <c r="J160" s="13"/>
      <c r="K160" s="1"/>
      <c r="L160" s="1"/>
      <c r="M160" s="1"/>
      <c r="N160" s="1"/>
      <c r="O160" s="14"/>
      <c r="P160" s="14"/>
      <c r="Q160" s="14"/>
    </row>
    <row r="161" spans="1:17" ht="19" customHeight="1">
      <c r="A161" s="68"/>
      <c r="B161" s="71"/>
      <c r="C161" s="40" t="s">
        <v>341</v>
      </c>
      <c r="D161" s="4">
        <v>1</v>
      </c>
      <c r="E161" s="15" t="s">
        <v>33</v>
      </c>
      <c r="F161" s="15">
        <v>1</v>
      </c>
      <c r="G161" s="15" t="s">
        <v>22</v>
      </c>
      <c r="H161" s="4">
        <v>7500</v>
      </c>
      <c r="I161" s="4">
        <f t="shared" ref="I161" si="16">D161*F161*H161</f>
        <v>7500</v>
      </c>
      <c r="J161" s="13"/>
      <c r="K161" s="1"/>
      <c r="L161" s="1"/>
      <c r="M161" s="1"/>
      <c r="N161" s="1"/>
      <c r="O161" s="14"/>
      <c r="P161" s="14"/>
      <c r="Q161" s="14"/>
    </row>
    <row r="162" spans="1:17" ht="19" customHeight="1">
      <c r="A162" s="68"/>
      <c r="B162" s="71"/>
      <c r="C162" s="59" t="s">
        <v>316</v>
      </c>
      <c r="D162" s="59">
        <v>8</v>
      </c>
      <c r="E162" s="59" t="s">
        <v>227</v>
      </c>
      <c r="F162" s="40">
        <v>1</v>
      </c>
      <c r="G162" s="40" t="s">
        <v>23</v>
      </c>
      <c r="H162" s="59">
        <v>400</v>
      </c>
      <c r="I162" s="4">
        <f t="shared" si="4"/>
        <v>3200</v>
      </c>
      <c r="J162" s="13"/>
      <c r="K162" s="1"/>
      <c r="L162" s="1"/>
      <c r="M162" s="1"/>
      <c r="N162" s="1"/>
      <c r="O162" s="14"/>
      <c r="P162" s="14"/>
      <c r="Q162" s="14"/>
    </row>
    <row r="163" spans="1:17" ht="19" customHeight="1">
      <c r="A163" s="68"/>
      <c r="B163" s="71"/>
      <c r="C163" s="59" t="s">
        <v>378</v>
      </c>
      <c r="D163" s="4">
        <v>100</v>
      </c>
      <c r="E163" s="15" t="s">
        <v>379</v>
      </c>
      <c r="F163" s="15">
        <v>1</v>
      </c>
      <c r="G163" s="15" t="s">
        <v>22</v>
      </c>
      <c r="H163" s="4">
        <v>120</v>
      </c>
      <c r="I163" s="4">
        <f t="shared" si="4"/>
        <v>12000</v>
      </c>
      <c r="J163" s="13"/>
      <c r="K163" s="1"/>
      <c r="L163" s="1"/>
      <c r="M163" s="1"/>
      <c r="N163" s="1"/>
      <c r="O163" s="14"/>
      <c r="P163" s="14"/>
      <c r="Q163" s="14"/>
    </row>
    <row r="164" spans="1:17" ht="19">
      <c r="A164" s="68"/>
      <c r="B164" s="71"/>
      <c r="C164" s="12" t="s">
        <v>406</v>
      </c>
      <c r="D164" s="4">
        <v>4</v>
      </c>
      <c r="E164" s="15" t="s">
        <v>60</v>
      </c>
      <c r="F164" s="15">
        <v>1</v>
      </c>
      <c r="G164" s="15" t="s">
        <v>112</v>
      </c>
      <c r="H164" s="4">
        <v>800</v>
      </c>
      <c r="I164" s="4">
        <f t="shared" si="4"/>
        <v>3200</v>
      </c>
      <c r="J164" s="13"/>
      <c r="K164" s="1"/>
      <c r="L164" s="1"/>
      <c r="M164" s="1"/>
      <c r="N164" s="1"/>
      <c r="O164" s="14"/>
      <c r="P164" s="14"/>
      <c r="Q164" s="14"/>
    </row>
    <row r="165" spans="1:17" ht="19" customHeight="1">
      <c r="A165" s="68"/>
      <c r="B165" s="71"/>
      <c r="C165" s="56" t="s">
        <v>356</v>
      </c>
      <c r="D165" s="54">
        <v>15</v>
      </c>
      <c r="E165" s="55" t="s">
        <v>60</v>
      </c>
      <c r="F165" s="54">
        <v>3</v>
      </c>
      <c r="G165" s="55" t="s">
        <v>317</v>
      </c>
      <c r="H165" s="40">
        <v>350</v>
      </c>
      <c r="I165" s="4">
        <f t="shared" si="4"/>
        <v>15750</v>
      </c>
      <c r="J165" s="13"/>
      <c r="K165" s="1"/>
      <c r="L165" s="1"/>
      <c r="M165" s="1"/>
      <c r="N165" s="1"/>
      <c r="O165" s="14"/>
      <c r="P165" s="14"/>
      <c r="Q165" s="14"/>
    </row>
    <row r="166" spans="1:17" ht="19" customHeight="1">
      <c r="A166" s="68"/>
      <c r="B166" s="71"/>
      <c r="C166" s="53" t="s">
        <v>357</v>
      </c>
      <c r="D166" s="34">
        <v>2</v>
      </c>
      <c r="E166" s="59" t="s">
        <v>318</v>
      </c>
      <c r="F166" s="54">
        <v>2</v>
      </c>
      <c r="G166" s="55" t="s">
        <v>34</v>
      </c>
      <c r="H166" s="40">
        <v>1000</v>
      </c>
      <c r="I166" s="4">
        <f t="shared" si="4"/>
        <v>4000</v>
      </c>
      <c r="J166" s="13"/>
      <c r="K166" s="1"/>
      <c r="L166" s="1"/>
      <c r="M166" s="1"/>
      <c r="N166" s="1"/>
      <c r="O166" s="14"/>
      <c r="P166" s="14"/>
      <c r="Q166" s="14"/>
    </row>
    <row r="167" spans="1:17" ht="19" customHeight="1">
      <c r="A167" s="68"/>
      <c r="B167" s="71"/>
      <c r="C167" s="56" t="s">
        <v>268</v>
      </c>
      <c r="D167" s="54">
        <v>32</v>
      </c>
      <c r="E167" s="55" t="s">
        <v>172</v>
      </c>
      <c r="F167" s="54">
        <v>1</v>
      </c>
      <c r="G167" s="55" t="s">
        <v>114</v>
      </c>
      <c r="H167" s="40">
        <v>800</v>
      </c>
      <c r="I167" s="4">
        <f t="shared" si="4"/>
        <v>25600</v>
      </c>
      <c r="J167" s="13"/>
      <c r="K167" s="1"/>
      <c r="L167" s="1"/>
      <c r="M167" s="1"/>
      <c r="N167" s="1"/>
      <c r="O167" s="14"/>
      <c r="P167" s="14"/>
      <c r="Q167" s="14"/>
    </row>
    <row r="168" spans="1:17" ht="19" customHeight="1">
      <c r="A168" s="68"/>
      <c r="B168" s="71"/>
      <c r="C168" s="56" t="s">
        <v>269</v>
      </c>
      <c r="D168" s="54">
        <v>54</v>
      </c>
      <c r="E168" s="55" t="s">
        <v>172</v>
      </c>
      <c r="F168" s="54">
        <v>1</v>
      </c>
      <c r="G168" s="55" t="s">
        <v>114</v>
      </c>
      <c r="H168" s="40">
        <v>400</v>
      </c>
      <c r="I168" s="4">
        <f t="shared" si="4"/>
        <v>21600</v>
      </c>
      <c r="J168" s="13"/>
      <c r="K168" s="1"/>
      <c r="L168" s="1"/>
      <c r="M168" s="1"/>
      <c r="N168" s="1"/>
      <c r="O168" s="14"/>
      <c r="P168" s="14"/>
      <c r="Q168" s="14"/>
    </row>
    <row r="169" spans="1:17" ht="19" customHeight="1">
      <c r="A169" s="68"/>
      <c r="B169" s="71"/>
      <c r="C169" s="56" t="s">
        <v>270</v>
      </c>
      <c r="D169" s="54">
        <v>72</v>
      </c>
      <c r="E169" s="55" t="s">
        <v>172</v>
      </c>
      <c r="F169" s="54">
        <v>1</v>
      </c>
      <c r="G169" s="55" t="s">
        <v>114</v>
      </c>
      <c r="H169" s="40">
        <v>350</v>
      </c>
      <c r="I169" s="4">
        <f t="shared" si="4"/>
        <v>25200</v>
      </c>
      <c r="J169" s="13"/>
      <c r="K169" s="1"/>
      <c r="L169" s="1"/>
      <c r="M169" s="1"/>
      <c r="N169" s="1"/>
      <c r="O169" s="14"/>
      <c r="P169" s="14"/>
      <c r="Q169" s="14"/>
    </row>
    <row r="170" spans="1:17" ht="19" customHeight="1">
      <c r="A170" s="68"/>
      <c r="B170" s="71"/>
      <c r="C170" s="56" t="s">
        <v>271</v>
      </c>
      <c r="D170" s="54">
        <v>100</v>
      </c>
      <c r="E170" s="55" t="s">
        <v>172</v>
      </c>
      <c r="F170" s="54">
        <v>1</v>
      </c>
      <c r="G170" s="55" t="s">
        <v>114</v>
      </c>
      <c r="H170" s="40">
        <v>200</v>
      </c>
      <c r="I170" s="4">
        <f t="shared" si="4"/>
        <v>20000</v>
      </c>
      <c r="J170" s="13"/>
      <c r="K170" s="1"/>
      <c r="L170" s="1"/>
      <c r="M170" s="1"/>
      <c r="N170" s="1"/>
      <c r="O170" s="14"/>
      <c r="P170" s="14"/>
      <c r="Q170" s="14"/>
    </row>
    <row r="171" spans="1:17" ht="19" customHeight="1">
      <c r="A171" s="68"/>
      <c r="B171" s="71"/>
      <c r="C171" s="56" t="s">
        <v>272</v>
      </c>
      <c r="D171" s="54">
        <v>11</v>
      </c>
      <c r="E171" s="55" t="s">
        <v>172</v>
      </c>
      <c r="F171" s="54">
        <v>1</v>
      </c>
      <c r="G171" s="55" t="s">
        <v>114</v>
      </c>
      <c r="H171" s="40">
        <v>300</v>
      </c>
      <c r="I171" s="4">
        <f t="shared" si="4"/>
        <v>3300</v>
      </c>
      <c r="J171" s="13"/>
      <c r="K171" s="1"/>
      <c r="L171" s="1"/>
      <c r="M171" s="1"/>
      <c r="N171" s="1"/>
      <c r="O171" s="14"/>
      <c r="P171" s="14"/>
      <c r="Q171" s="14"/>
    </row>
    <row r="172" spans="1:17" ht="19" customHeight="1">
      <c r="A172" s="68"/>
      <c r="B172" s="71"/>
      <c r="C172" s="56" t="s">
        <v>273</v>
      </c>
      <c r="D172" s="54">
        <v>18</v>
      </c>
      <c r="E172" s="55" t="s">
        <v>172</v>
      </c>
      <c r="F172" s="54">
        <v>1</v>
      </c>
      <c r="G172" s="55" t="s">
        <v>114</v>
      </c>
      <c r="H172" s="40">
        <v>800</v>
      </c>
      <c r="I172" s="4">
        <f t="shared" si="4"/>
        <v>14400</v>
      </c>
      <c r="J172" s="13"/>
      <c r="K172" s="1"/>
      <c r="L172" s="1"/>
      <c r="M172" s="1"/>
      <c r="N172" s="1"/>
      <c r="O172" s="14"/>
      <c r="P172" s="14"/>
      <c r="Q172" s="14"/>
    </row>
    <row r="173" spans="1:17" ht="19" customHeight="1">
      <c r="A173" s="68"/>
      <c r="B173" s="71"/>
      <c r="C173" s="56" t="s">
        <v>274</v>
      </c>
      <c r="D173" s="54">
        <v>8</v>
      </c>
      <c r="E173" s="55" t="s">
        <v>172</v>
      </c>
      <c r="F173" s="54">
        <v>1</v>
      </c>
      <c r="G173" s="55" t="s">
        <v>114</v>
      </c>
      <c r="H173" s="40">
        <v>200</v>
      </c>
      <c r="I173" s="4">
        <f t="shared" si="4"/>
        <v>1600</v>
      </c>
      <c r="J173" s="13"/>
      <c r="K173" s="1"/>
      <c r="L173" s="1"/>
      <c r="M173" s="1"/>
      <c r="N173" s="1"/>
      <c r="O173" s="14"/>
      <c r="P173" s="14"/>
      <c r="Q173" s="14"/>
    </row>
    <row r="174" spans="1:17" ht="19" customHeight="1">
      <c r="A174" s="68"/>
      <c r="B174" s="71"/>
      <c r="C174" s="56" t="s">
        <v>275</v>
      </c>
      <c r="D174" s="54">
        <v>1</v>
      </c>
      <c r="E174" s="55" t="s">
        <v>172</v>
      </c>
      <c r="F174" s="54">
        <v>1</v>
      </c>
      <c r="G174" s="55" t="s">
        <v>114</v>
      </c>
      <c r="H174" s="40">
        <v>4500</v>
      </c>
      <c r="I174" s="4">
        <f t="shared" si="4"/>
        <v>4500</v>
      </c>
      <c r="J174" s="13"/>
      <c r="K174" s="1"/>
      <c r="L174" s="1"/>
      <c r="M174" s="1"/>
      <c r="N174" s="1"/>
      <c r="O174" s="14"/>
      <c r="P174" s="14"/>
      <c r="Q174" s="14"/>
    </row>
    <row r="175" spans="1:17" ht="19" customHeight="1">
      <c r="A175" s="68"/>
      <c r="B175" s="71"/>
      <c r="C175" s="56" t="s">
        <v>276</v>
      </c>
      <c r="D175" s="54">
        <v>1</v>
      </c>
      <c r="E175" s="55" t="s">
        <v>172</v>
      </c>
      <c r="F175" s="54">
        <v>1</v>
      </c>
      <c r="G175" s="55" t="s">
        <v>114</v>
      </c>
      <c r="H175" s="40">
        <v>2000</v>
      </c>
      <c r="I175" s="4">
        <f t="shared" si="4"/>
        <v>2000</v>
      </c>
      <c r="J175" s="13"/>
      <c r="K175" s="1"/>
      <c r="L175" s="1"/>
      <c r="M175" s="1"/>
      <c r="N175" s="1"/>
      <c r="O175" s="14"/>
      <c r="P175" s="14"/>
      <c r="Q175" s="14"/>
    </row>
    <row r="176" spans="1:17" ht="19" customHeight="1">
      <c r="A176" s="68"/>
      <c r="B176" s="71"/>
      <c r="C176" s="56" t="s">
        <v>277</v>
      </c>
      <c r="D176" s="54">
        <v>8</v>
      </c>
      <c r="E176" s="55" t="s">
        <v>172</v>
      </c>
      <c r="F176" s="54">
        <v>1</v>
      </c>
      <c r="G176" s="55" t="s">
        <v>114</v>
      </c>
      <c r="H176" s="40">
        <v>100</v>
      </c>
      <c r="I176" s="4">
        <f t="shared" si="4"/>
        <v>800</v>
      </c>
      <c r="J176" s="13"/>
      <c r="K176" s="1"/>
      <c r="L176" s="1"/>
      <c r="M176" s="1"/>
      <c r="N176" s="1"/>
      <c r="O176" s="14"/>
      <c r="P176" s="14"/>
      <c r="Q176" s="14"/>
    </row>
    <row r="177" spans="1:17" ht="19" customHeight="1">
      <c r="A177" s="68"/>
      <c r="B177" s="71"/>
      <c r="C177" s="53" t="s">
        <v>278</v>
      </c>
      <c r="D177" s="54">
        <v>2</v>
      </c>
      <c r="E177" s="55" t="s">
        <v>172</v>
      </c>
      <c r="F177" s="54">
        <v>1</v>
      </c>
      <c r="G177" s="55" t="s">
        <v>114</v>
      </c>
      <c r="H177" s="40">
        <v>300</v>
      </c>
      <c r="I177" s="4">
        <f t="shared" si="4"/>
        <v>600</v>
      </c>
      <c r="J177" s="13"/>
      <c r="K177" s="1"/>
      <c r="L177" s="1"/>
      <c r="M177" s="1"/>
      <c r="N177" s="1"/>
      <c r="O177" s="14"/>
      <c r="P177" s="14"/>
      <c r="Q177" s="14"/>
    </row>
    <row r="178" spans="1:17" ht="19" customHeight="1">
      <c r="A178" s="68"/>
      <c r="B178" s="71"/>
      <c r="C178" s="53" t="s">
        <v>279</v>
      </c>
      <c r="D178" s="54">
        <v>4</v>
      </c>
      <c r="E178" s="55" t="s">
        <v>172</v>
      </c>
      <c r="F178" s="54">
        <v>1</v>
      </c>
      <c r="G178" s="55" t="s">
        <v>114</v>
      </c>
      <c r="H178" s="40">
        <v>300</v>
      </c>
      <c r="I178" s="4">
        <f t="shared" si="4"/>
        <v>1200</v>
      </c>
      <c r="J178" s="13"/>
      <c r="K178" s="1"/>
      <c r="L178" s="1"/>
      <c r="M178" s="1"/>
      <c r="N178" s="1"/>
      <c r="O178" s="14"/>
      <c r="P178" s="14"/>
      <c r="Q178" s="14"/>
    </row>
    <row r="179" spans="1:17" ht="19" customHeight="1">
      <c r="A179" s="68"/>
      <c r="B179" s="71"/>
      <c r="C179" s="53" t="s">
        <v>280</v>
      </c>
      <c r="D179" s="54">
        <v>1400</v>
      </c>
      <c r="E179" s="55" t="s">
        <v>172</v>
      </c>
      <c r="F179" s="54">
        <v>1</v>
      </c>
      <c r="G179" s="55" t="s">
        <v>114</v>
      </c>
      <c r="H179" s="40">
        <v>12</v>
      </c>
      <c r="I179" s="4">
        <f t="shared" si="4"/>
        <v>16800</v>
      </c>
      <c r="J179" s="13"/>
      <c r="K179" s="1"/>
      <c r="L179" s="1"/>
      <c r="M179" s="1"/>
      <c r="N179" s="1"/>
      <c r="O179" s="14"/>
      <c r="P179" s="14"/>
      <c r="Q179" s="14"/>
    </row>
    <row r="180" spans="1:17" ht="19" customHeight="1">
      <c r="A180" s="68"/>
      <c r="B180" s="71"/>
      <c r="C180" s="56" t="s">
        <v>281</v>
      </c>
      <c r="D180" s="54">
        <v>4</v>
      </c>
      <c r="E180" s="55" t="s">
        <v>172</v>
      </c>
      <c r="F180" s="54">
        <v>1</v>
      </c>
      <c r="G180" s="55" t="s">
        <v>114</v>
      </c>
      <c r="H180" s="40">
        <v>100</v>
      </c>
      <c r="I180" s="4">
        <f t="shared" si="4"/>
        <v>400</v>
      </c>
      <c r="J180" s="13"/>
      <c r="K180" s="1"/>
      <c r="L180" s="1"/>
      <c r="M180" s="1"/>
      <c r="N180" s="1"/>
      <c r="O180" s="14"/>
      <c r="P180" s="14"/>
      <c r="Q180" s="14"/>
    </row>
    <row r="181" spans="1:17" ht="19" customHeight="1">
      <c r="A181" s="68"/>
      <c r="B181" s="71"/>
      <c r="C181" s="53" t="s">
        <v>282</v>
      </c>
      <c r="D181" s="54">
        <v>4</v>
      </c>
      <c r="E181" s="55" t="s">
        <v>172</v>
      </c>
      <c r="F181" s="54">
        <v>1</v>
      </c>
      <c r="G181" s="55" t="s">
        <v>114</v>
      </c>
      <c r="H181" s="40">
        <v>200</v>
      </c>
      <c r="I181" s="4">
        <f t="shared" si="4"/>
        <v>800</v>
      </c>
      <c r="J181" s="13"/>
      <c r="K181" s="1"/>
      <c r="L181" s="1"/>
      <c r="M181" s="1"/>
      <c r="N181" s="1"/>
      <c r="O181" s="14"/>
      <c r="P181" s="14"/>
      <c r="Q181" s="14"/>
    </row>
    <row r="182" spans="1:17" ht="19" customHeight="1">
      <c r="A182" s="68"/>
      <c r="B182" s="71"/>
      <c r="C182" s="53" t="s">
        <v>267</v>
      </c>
      <c r="D182" s="54">
        <v>1</v>
      </c>
      <c r="E182" s="55" t="s">
        <v>33</v>
      </c>
      <c r="F182" s="54">
        <v>1</v>
      </c>
      <c r="G182" s="55" t="s">
        <v>283</v>
      </c>
      <c r="H182" s="40">
        <v>500</v>
      </c>
      <c r="I182" s="4">
        <f t="shared" si="4"/>
        <v>500</v>
      </c>
      <c r="J182" s="13"/>
      <c r="K182" s="1"/>
      <c r="L182" s="1"/>
      <c r="M182" s="1"/>
      <c r="N182" s="1"/>
      <c r="O182" s="14"/>
      <c r="P182" s="14"/>
      <c r="Q182" s="14"/>
    </row>
    <row r="183" spans="1:17" ht="19" customHeight="1">
      <c r="A183" s="68"/>
      <c r="B183" s="71"/>
      <c r="C183" s="53" t="s">
        <v>253</v>
      </c>
      <c r="D183" s="54">
        <v>12</v>
      </c>
      <c r="E183" s="55" t="s">
        <v>172</v>
      </c>
      <c r="F183" s="54">
        <v>1</v>
      </c>
      <c r="G183" s="55" t="s">
        <v>114</v>
      </c>
      <c r="H183" s="40">
        <v>800</v>
      </c>
      <c r="I183" s="4">
        <f t="shared" si="4"/>
        <v>9600</v>
      </c>
      <c r="J183" s="13"/>
      <c r="K183" s="1"/>
      <c r="L183" s="1"/>
      <c r="M183" s="1"/>
      <c r="N183" s="1"/>
      <c r="O183" s="14"/>
      <c r="P183" s="14"/>
      <c r="Q183" s="14"/>
    </row>
    <row r="184" spans="1:17" ht="19" customHeight="1">
      <c r="A184" s="68"/>
      <c r="B184" s="71"/>
      <c r="C184" s="53" t="s">
        <v>254</v>
      </c>
      <c r="D184" s="54">
        <v>4</v>
      </c>
      <c r="E184" s="55" t="s">
        <v>172</v>
      </c>
      <c r="F184" s="54">
        <v>1</v>
      </c>
      <c r="G184" s="55" t="s">
        <v>114</v>
      </c>
      <c r="H184" s="40">
        <v>800</v>
      </c>
      <c r="I184" s="4">
        <f t="shared" si="4"/>
        <v>3200</v>
      </c>
      <c r="J184" s="13"/>
      <c r="K184" s="1"/>
      <c r="L184" s="1"/>
      <c r="M184" s="1"/>
      <c r="N184" s="1"/>
      <c r="O184" s="14"/>
      <c r="P184" s="14"/>
      <c r="Q184" s="14"/>
    </row>
    <row r="185" spans="1:17" ht="19" customHeight="1">
      <c r="A185" s="68"/>
      <c r="B185" s="71"/>
      <c r="C185" s="53" t="s">
        <v>255</v>
      </c>
      <c r="D185" s="54">
        <v>4</v>
      </c>
      <c r="E185" s="55" t="s">
        <v>172</v>
      </c>
      <c r="F185" s="54">
        <v>1</v>
      </c>
      <c r="G185" s="55" t="s">
        <v>114</v>
      </c>
      <c r="H185" s="40">
        <v>600</v>
      </c>
      <c r="I185" s="4">
        <f t="shared" si="4"/>
        <v>2400</v>
      </c>
      <c r="J185" s="13"/>
      <c r="K185" s="1"/>
      <c r="L185" s="1"/>
      <c r="M185" s="1"/>
      <c r="N185" s="1"/>
      <c r="O185" s="14"/>
      <c r="P185" s="14"/>
      <c r="Q185" s="14"/>
    </row>
    <row r="186" spans="1:17" ht="19" customHeight="1">
      <c r="A186" s="68"/>
      <c r="B186" s="71"/>
      <c r="C186" s="53" t="s">
        <v>256</v>
      </c>
      <c r="D186" s="54">
        <v>8</v>
      </c>
      <c r="E186" s="55" t="s">
        <v>172</v>
      </c>
      <c r="F186" s="54">
        <v>1</v>
      </c>
      <c r="G186" s="55" t="s">
        <v>114</v>
      </c>
      <c r="H186" s="40">
        <v>400</v>
      </c>
      <c r="I186" s="4">
        <f t="shared" si="4"/>
        <v>3200</v>
      </c>
      <c r="J186" s="13"/>
      <c r="K186" s="1"/>
      <c r="L186" s="1"/>
      <c r="M186" s="1"/>
      <c r="N186" s="1"/>
      <c r="O186" s="14"/>
      <c r="P186" s="14"/>
      <c r="Q186" s="14"/>
    </row>
    <row r="187" spans="1:17" ht="19" customHeight="1">
      <c r="A187" s="68"/>
      <c r="B187" s="71"/>
      <c r="C187" s="53" t="s">
        <v>257</v>
      </c>
      <c r="D187" s="54">
        <v>1</v>
      </c>
      <c r="E187" s="55" t="s">
        <v>172</v>
      </c>
      <c r="F187" s="54">
        <v>1</v>
      </c>
      <c r="G187" s="55" t="s">
        <v>114</v>
      </c>
      <c r="H187" s="40">
        <v>1200</v>
      </c>
      <c r="I187" s="4">
        <f t="shared" si="4"/>
        <v>1200</v>
      </c>
      <c r="J187" s="13"/>
      <c r="K187" s="1"/>
      <c r="L187" s="1"/>
      <c r="M187" s="1"/>
      <c r="N187" s="1"/>
      <c r="O187" s="14"/>
      <c r="P187" s="14"/>
      <c r="Q187" s="14"/>
    </row>
    <row r="188" spans="1:17" ht="19" customHeight="1">
      <c r="A188" s="68"/>
      <c r="B188" s="71"/>
      <c r="C188" s="53" t="s">
        <v>258</v>
      </c>
      <c r="D188" s="54">
        <v>1</v>
      </c>
      <c r="E188" s="55" t="s">
        <v>172</v>
      </c>
      <c r="F188" s="54">
        <v>1</v>
      </c>
      <c r="G188" s="55" t="s">
        <v>114</v>
      </c>
      <c r="H188" s="40">
        <v>500</v>
      </c>
      <c r="I188" s="4">
        <f t="shared" si="4"/>
        <v>500</v>
      </c>
      <c r="J188" s="13"/>
      <c r="K188" s="1"/>
      <c r="L188" s="1"/>
      <c r="M188" s="1"/>
      <c r="N188" s="1"/>
      <c r="O188" s="14"/>
      <c r="P188" s="14"/>
      <c r="Q188" s="14"/>
    </row>
    <row r="189" spans="1:17" ht="19" customHeight="1">
      <c r="A189" s="68"/>
      <c r="B189" s="71"/>
      <c r="C189" s="53" t="s">
        <v>259</v>
      </c>
      <c r="D189" s="54">
        <v>12</v>
      </c>
      <c r="E189" s="55" t="s">
        <v>172</v>
      </c>
      <c r="F189" s="54">
        <v>1</v>
      </c>
      <c r="G189" s="55" t="s">
        <v>114</v>
      </c>
      <c r="H189" s="40">
        <v>200</v>
      </c>
      <c r="I189" s="4">
        <f t="shared" si="4"/>
        <v>2400</v>
      </c>
      <c r="J189" s="13"/>
      <c r="K189" s="1"/>
      <c r="L189" s="1"/>
      <c r="M189" s="1"/>
      <c r="N189" s="1"/>
      <c r="O189" s="14"/>
      <c r="P189" s="14"/>
      <c r="Q189" s="14"/>
    </row>
    <row r="190" spans="1:17" ht="19" customHeight="1">
      <c r="A190" s="68"/>
      <c r="B190" s="71"/>
      <c r="C190" s="53" t="s">
        <v>260</v>
      </c>
      <c r="D190" s="54">
        <v>12</v>
      </c>
      <c r="E190" s="55" t="s">
        <v>172</v>
      </c>
      <c r="F190" s="54">
        <v>1</v>
      </c>
      <c r="G190" s="55" t="s">
        <v>114</v>
      </c>
      <c r="H190" s="40">
        <v>400</v>
      </c>
      <c r="I190" s="4">
        <f t="shared" si="4"/>
        <v>4800</v>
      </c>
      <c r="J190" s="13"/>
      <c r="K190" s="1"/>
      <c r="L190" s="1"/>
      <c r="M190" s="1"/>
      <c r="N190" s="1"/>
      <c r="O190" s="14"/>
      <c r="P190" s="14"/>
      <c r="Q190" s="14"/>
    </row>
    <row r="191" spans="1:17" ht="19" customHeight="1">
      <c r="A191" s="68"/>
      <c r="B191" s="71"/>
      <c r="C191" s="53" t="s">
        <v>261</v>
      </c>
      <c r="D191" s="54">
        <v>2</v>
      </c>
      <c r="E191" s="55" t="s">
        <v>172</v>
      </c>
      <c r="F191" s="54">
        <v>1</v>
      </c>
      <c r="G191" s="55" t="s">
        <v>114</v>
      </c>
      <c r="H191" s="40">
        <v>200</v>
      </c>
      <c r="I191" s="4">
        <f t="shared" si="4"/>
        <v>400</v>
      </c>
      <c r="J191" s="13"/>
      <c r="K191" s="1"/>
      <c r="L191" s="1"/>
      <c r="M191" s="1"/>
      <c r="N191" s="1"/>
      <c r="O191" s="14"/>
      <c r="P191" s="14"/>
      <c r="Q191" s="14"/>
    </row>
    <row r="192" spans="1:17" ht="19" customHeight="1">
      <c r="A192" s="68"/>
      <c r="B192" s="71"/>
      <c r="C192" s="56" t="s">
        <v>262</v>
      </c>
      <c r="D192" s="54">
        <v>1</v>
      </c>
      <c r="E192" s="55" t="s">
        <v>172</v>
      </c>
      <c r="F192" s="54">
        <v>1</v>
      </c>
      <c r="G192" s="55" t="s">
        <v>114</v>
      </c>
      <c r="H192" s="40">
        <v>400</v>
      </c>
      <c r="I192" s="4">
        <f t="shared" si="4"/>
        <v>400</v>
      </c>
      <c r="J192" s="13"/>
      <c r="K192" s="1"/>
      <c r="L192" s="1"/>
      <c r="M192" s="1"/>
      <c r="N192" s="1"/>
      <c r="O192" s="14"/>
      <c r="P192" s="14"/>
      <c r="Q192" s="14"/>
    </row>
    <row r="193" spans="1:17" ht="19" customHeight="1">
      <c r="A193" s="68"/>
      <c r="B193" s="71"/>
      <c r="C193" s="56" t="s">
        <v>263</v>
      </c>
      <c r="D193" s="54">
        <v>1</v>
      </c>
      <c r="E193" s="55" t="s">
        <v>172</v>
      </c>
      <c r="F193" s="54">
        <v>1</v>
      </c>
      <c r="G193" s="55" t="s">
        <v>114</v>
      </c>
      <c r="H193" s="40">
        <v>200</v>
      </c>
      <c r="I193" s="4">
        <f t="shared" si="4"/>
        <v>200</v>
      </c>
      <c r="J193" s="13"/>
      <c r="K193" s="1"/>
      <c r="L193" s="1"/>
      <c r="M193" s="1"/>
      <c r="N193" s="1"/>
      <c r="O193" s="14"/>
      <c r="P193" s="14"/>
      <c r="Q193" s="14"/>
    </row>
    <row r="194" spans="1:17" ht="19" customHeight="1">
      <c r="A194" s="68"/>
      <c r="B194" s="71"/>
      <c r="C194" s="56" t="s">
        <v>264</v>
      </c>
      <c r="D194" s="54">
        <v>2</v>
      </c>
      <c r="E194" s="55" t="s">
        <v>172</v>
      </c>
      <c r="F194" s="54">
        <v>1</v>
      </c>
      <c r="G194" s="55" t="s">
        <v>114</v>
      </c>
      <c r="H194" s="40">
        <v>200</v>
      </c>
      <c r="I194" s="4">
        <f t="shared" si="4"/>
        <v>400</v>
      </c>
      <c r="J194" s="13"/>
      <c r="K194" s="1"/>
      <c r="L194" s="1"/>
      <c r="M194" s="1"/>
      <c r="N194" s="1"/>
      <c r="O194" s="14"/>
      <c r="P194" s="14"/>
      <c r="Q194" s="14"/>
    </row>
    <row r="195" spans="1:17" ht="19" customHeight="1">
      <c r="A195" s="68"/>
      <c r="B195" s="71"/>
      <c r="C195" s="56" t="s">
        <v>265</v>
      </c>
      <c r="D195" s="54">
        <v>8</v>
      </c>
      <c r="E195" s="55" t="s">
        <v>172</v>
      </c>
      <c r="F195" s="54">
        <v>1</v>
      </c>
      <c r="G195" s="55" t="s">
        <v>114</v>
      </c>
      <c r="H195" s="40">
        <v>200</v>
      </c>
      <c r="I195" s="4">
        <f t="shared" si="4"/>
        <v>1600</v>
      </c>
      <c r="J195" s="13"/>
      <c r="K195" s="1"/>
      <c r="L195" s="1"/>
      <c r="M195" s="1"/>
      <c r="N195" s="1"/>
      <c r="O195" s="14"/>
      <c r="P195" s="14"/>
      <c r="Q195" s="14"/>
    </row>
    <row r="196" spans="1:17" ht="19" customHeight="1">
      <c r="A196" s="68"/>
      <c r="B196" s="71"/>
      <c r="C196" s="53" t="s">
        <v>266</v>
      </c>
      <c r="D196" s="54">
        <v>10</v>
      </c>
      <c r="E196" s="55" t="s">
        <v>172</v>
      </c>
      <c r="F196" s="54">
        <v>1</v>
      </c>
      <c r="G196" s="55" t="s">
        <v>114</v>
      </c>
      <c r="H196" s="40">
        <v>150</v>
      </c>
      <c r="I196" s="4">
        <f t="shared" si="4"/>
        <v>1500</v>
      </c>
      <c r="J196" s="13"/>
      <c r="K196" s="1"/>
      <c r="L196" s="1"/>
      <c r="M196" s="1"/>
      <c r="N196" s="1"/>
      <c r="O196" s="14"/>
      <c r="P196" s="14"/>
      <c r="Q196" s="14"/>
    </row>
    <row r="197" spans="1:17" ht="19" customHeight="1">
      <c r="A197" s="68"/>
      <c r="B197" s="71"/>
      <c r="C197" s="53" t="s">
        <v>267</v>
      </c>
      <c r="D197" s="54">
        <v>1</v>
      </c>
      <c r="E197" s="55" t="s">
        <v>33</v>
      </c>
      <c r="F197" s="54">
        <v>1</v>
      </c>
      <c r="G197" s="55" t="s">
        <v>114</v>
      </c>
      <c r="H197" s="40">
        <v>500</v>
      </c>
      <c r="I197" s="4">
        <f t="shared" si="4"/>
        <v>500</v>
      </c>
      <c r="J197" s="13"/>
      <c r="K197" s="1"/>
      <c r="L197" s="1"/>
      <c r="M197" s="1"/>
      <c r="N197" s="1"/>
      <c r="O197" s="14"/>
      <c r="P197" s="14"/>
      <c r="Q197" s="14"/>
    </row>
    <row r="198" spans="1:17" ht="19" customHeight="1">
      <c r="A198" s="68"/>
      <c r="B198" s="71"/>
      <c r="C198" s="56" t="s">
        <v>284</v>
      </c>
      <c r="D198" s="54">
        <v>4</v>
      </c>
      <c r="E198" s="55" t="s">
        <v>172</v>
      </c>
      <c r="F198" s="54">
        <v>1</v>
      </c>
      <c r="G198" s="55" t="s">
        <v>114</v>
      </c>
      <c r="H198" s="40">
        <v>300</v>
      </c>
      <c r="I198" s="4">
        <f t="shared" si="4"/>
        <v>1200</v>
      </c>
      <c r="J198" s="13"/>
      <c r="K198" s="1"/>
      <c r="L198" s="1"/>
      <c r="M198" s="1"/>
      <c r="N198" s="1"/>
      <c r="O198" s="14"/>
      <c r="P198" s="14"/>
      <c r="Q198" s="14"/>
    </row>
    <row r="199" spans="1:17" ht="19" customHeight="1">
      <c r="A199" s="68"/>
      <c r="B199" s="71"/>
      <c r="C199" s="53" t="s">
        <v>285</v>
      </c>
      <c r="D199" s="54">
        <v>4</v>
      </c>
      <c r="E199" s="55" t="s">
        <v>172</v>
      </c>
      <c r="F199" s="54">
        <v>1</v>
      </c>
      <c r="G199" s="55" t="s">
        <v>114</v>
      </c>
      <c r="H199" s="40">
        <v>1500</v>
      </c>
      <c r="I199" s="4">
        <f t="shared" ref="I199:I227" si="17">D199*F199*H199</f>
        <v>6000</v>
      </c>
      <c r="J199" s="13"/>
      <c r="K199" s="1"/>
      <c r="L199" s="1"/>
      <c r="M199" s="1"/>
      <c r="N199" s="1"/>
      <c r="O199" s="14"/>
      <c r="P199" s="14"/>
      <c r="Q199" s="14"/>
    </row>
    <row r="200" spans="1:17" ht="19" customHeight="1">
      <c r="A200" s="68"/>
      <c r="B200" s="71"/>
      <c r="C200" s="53" t="s">
        <v>366</v>
      </c>
      <c r="D200" s="54">
        <v>1</v>
      </c>
      <c r="E200" s="55" t="s">
        <v>33</v>
      </c>
      <c r="F200" s="54">
        <v>1</v>
      </c>
      <c r="G200" s="55" t="s">
        <v>283</v>
      </c>
      <c r="H200" s="40">
        <v>48000</v>
      </c>
      <c r="I200" s="4">
        <f t="shared" si="17"/>
        <v>48000</v>
      </c>
      <c r="J200" s="13"/>
      <c r="K200" s="1"/>
      <c r="L200" s="1"/>
      <c r="M200" s="1"/>
      <c r="N200" s="1"/>
      <c r="O200" s="14"/>
      <c r="P200" s="14"/>
      <c r="Q200" s="14"/>
    </row>
    <row r="201" spans="1:17" ht="36">
      <c r="A201" s="68"/>
      <c r="B201" s="71"/>
      <c r="C201" s="55" t="s">
        <v>303</v>
      </c>
      <c r="D201" s="54">
        <v>129.5</v>
      </c>
      <c r="E201" s="55" t="s">
        <v>222</v>
      </c>
      <c r="F201" s="54">
        <v>1</v>
      </c>
      <c r="G201" s="55" t="s">
        <v>114</v>
      </c>
      <c r="H201" s="40">
        <v>600</v>
      </c>
      <c r="I201" s="4">
        <f t="shared" si="17"/>
        <v>77700</v>
      </c>
      <c r="J201" s="13"/>
      <c r="K201" s="1"/>
      <c r="L201" s="1"/>
      <c r="M201" s="1"/>
      <c r="N201" s="1"/>
      <c r="O201" s="14"/>
      <c r="P201" s="14"/>
      <c r="Q201" s="14"/>
    </row>
    <row r="202" spans="1:17" ht="19" customHeight="1">
      <c r="A202" s="68"/>
      <c r="B202" s="71"/>
      <c r="C202" s="54" t="s">
        <v>292</v>
      </c>
      <c r="D202" s="54">
        <v>4</v>
      </c>
      <c r="E202" s="55" t="s">
        <v>172</v>
      </c>
      <c r="F202" s="54">
        <v>1</v>
      </c>
      <c r="G202" s="55" t="s">
        <v>114</v>
      </c>
      <c r="H202" s="40">
        <v>2000</v>
      </c>
      <c r="I202" s="4">
        <f t="shared" si="17"/>
        <v>8000</v>
      </c>
      <c r="J202" s="13"/>
      <c r="K202" s="1"/>
      <c r="L202" s="1"/>
      <c r="M202" s="1"/>
      <c r="N202" s="1"/>
      <c r="O202" s="14"/>
      <c r="P202" s="14"/>
      <c r="Q202" s="14"/>
    </row>
    <row r="203" spans="1:17" ht="19" customHeight="1">
      <c r="A203" s="68"/>
      <c r="B203" s="71"/>
      <c r="C203" s="56" t="s">
        <v>293</v>
      </c>
      <c r="D203" s="54">
        <v>1</v>
      </c>
      <c r="E203" s="55" t="s">
        <v>172</v>
      </c>
      <c r="F203" s="54">
        <v>1</v>
      </c>
      <c r="G203" s="55" t="s">
        <v>114</v>
      </c>
      <c r="H203" s="40">
        <v>8500</v>
      </c>
      <c r="I203" s="4">
        <f t="shared" si="17"/>
        <v>8500</v>
      </c>
      <c r="J203" s="13"/>
      <c r="K203" s="1"/>
      <c r="L203" s="1"/>
      <c r="M203" s="1"/>
      <c r="N203" s="1"/>
      <c r="O203" s="14"/>
      <c r="P203" s="14"/>
      <c r="Q203" s="14"/>
    </row>
    <row r="204" spans="1:17" ht="19" customHeight="1">
      <c r="A204" s="68"/>
      <c r="B204" s="71"/>
      <c r="C204" s="56" t="s">
        <v>294</v>
      </c>
      <c r="D204" s="54">
        <v>1</v>
      </c>
      <c r="E204" s="55" t="s">
        <v>172</v>
      </c>
      <c r="F204" s="54">
        <v>1</v>
      </c>
      <c r="G204" s="55" t="s">
        <v>114</v>
      </c>
      <c r="H204" s="40">
        <v>7000</v>
      </c>
      <c r="I204" s="4">
        <f t="shared" si="17"/>
        <v>7000</v>
      </c>
      <c r="J204" s="13"/>
      <c r="K204" s="1"/>
      <c r="L204" s="1"/>
      <c r="M204" s="1"/>
      <c r="N204" s="1"/>
      <c r="O204" s="14"/>
      <c r="P204" s="14"/>
      <c r="Q204" s="14"/>
    </row>
    <row r="205" spans="1:17" ht="19" customHeight="1">
      <c r="A205" s="68"/>
      <c r="B205" s="71"/>
      <c r="C205" s="56" t="s">
        <v>295</v>
      </c>
      <c r="D205" s="54">
        <v>1</v>
      </c>
      <c r="E205" s="55" t="s">
        <v>172</v>
      </c>
      <c r="F205" s="54">
        <v>1</v>
      </c>
      <c r="G205" s="55" t="s">
        <v>114</v>
      </c>
      <c r="H205" s="40">
        <v>1000</v>
      </c>
      <c r="I205" s="4">
        <f t="shared" si="17"/>
        <v>1000</v>
      </c>
      <c r="J205" s="13"/>
      <c r="K205" s="1"/>
      <c r="L205" s="1"/>
      <c r="M205" s="1"/>
      <c r="N205" s="1"/>
      <c r="O205" s="14"/>
      <c r="P205" s="14"/>
      <c r="Q205" s="14"/>
    </row>
    <row r="206" spans="1:17" ht="19" customHeight="1">
      <c r="A206" s="68"/>
      <c r="B206" s="71"/>
      <c r="C206" s="58" t="s">
        <v>296</v>
      </c>
      <c r="D206" s="54">
        <v>2</v>
      </c>
      <c r="E206" s="55" t="s">
        <v>172</v>
      </c>
      <c r="F206" s="54">
        <v>1</v>
      </c>
      <c r="G206" s="55" t="s">
        <v>114</v>
      </c>
      <c r="H206" s="40">
        <v>500</v>
      </c>
      <c r="I206" s="4">
        <f t="shared" si="17"/>
        <v>1000</v>
      </c>
      <c r="J206" s="13"/>
      <c r="K206" s="1"/>
      <c r="L206" s="1"/>
      <c r="M206" s="1"/>
      <c r="N206" s="1"/>
      <c r="O206" s="14"/>
      <c r="P206" s="14"/>
      <c r="Q206" s="14"/>
    </row>
    <row r="207" spans="1:17" ht="19" customHeight="1">
      <c r="A207" s="68"/>
      <c r="B207" s="71"/>
      <c r="C207" s="58" t="s">
        <v>297</v>
      </c>
      <c r="D207" s="54">
        <v>5</v>
      </c>
      <c r="E207" s="55" t="s">
        <v>172</v>
      </c>
      <c r="F207" s="54">
        <v>1</v>
      </c>
      <c r="G207" s="55" t="s">
        <v>114</v>
      </c>
      <c r="H207" s="40">
        <v>800</v>
      </c>
      <c r="I207" s="4">
        <f t="shared" si="17"/>
        <v>4000</v>
      </c>
      <c r="J207" s="13"/>
      <c r="K207" s="1"/>
      <c r="L207" s="1"/>
      <c r="M207" s="1"/>
      <c r="N207" s="1"/>
      <c r="O207" s="14"/>
      <c r="P207" s="14"/>
      <c r="Q207" s="14"/>
    </row>
    <row r="208" spans="1:17" ht="19" customHeight="1">
      <c r="A208" s="68"/>
      <c r="B208" s="71"/>
      <c r="C208" s="58" t="s">
        <v>298</v>
      </c>
      <c r="D208" s="54">
        <v>3</v>
      </c>
      <c r="E208" s="55" t="s">
        <v>172</v>
      </c>
      <c r="F208" s="54">
        <v>1</v>
      </c>
      <c r="G208" s="55" t="s">
        <v>114</v>
      </c>
      <c r="H208" s="40">
        <v>500</v>
      </c>
      <c r="I208" s="4">
        <f t="shared" si="17"/>
        <v>1500</v>
      </c>
      <c r="J208" s="13"/>
      <c r="K208" s="1"/>
      <c r="L208" s="1"/>
      <c r="M208" s="1"/>
      <c r="N208" s="1"/>
      <c r="O208" s="14"/>
      <c r="P208" s="14"/>
      <c r="Q208" s="14"/>
    </row>
    <row r="209" spans="1:17" ht="19" customHeight="1">
      <c r="A209" s="68"/>
      <c r="B209" s="71"/>
      <c r="C209" s="56" t="s">
        <v>299</v>
      </c>
      <c r="D209" s="54">
        <v>2</v>
      </c>
      <c r="E209" s="55" t="s">
        <v>172</v>
      </c>
      <c r="F209" s="54">
        <v>1</v>
      </c>
      <c r="G209" s="55" t="s">
        <v>114</v>
      </c>
      <c r="H209" s="40">
        <v>400</v>
      </c>
      <c r="I209" s="4">
        <f t="shared" si="17"/>
        <v>800</v>
      </c>
      <c r="J209" s="13"/>
      <c r="K209" s="1"/>
      <c r="L209" s="1"/>
      <c r="M209" s="1"/>
      <c r="N209" s="1"/>
      <c r="O209" s="14"/>
      <c r="P209" s="14"/>
      <c r="Q209" s="14"/>
    </row>
    <row r="210" spans="1:17" ht="19" customHeight="1">
      <c r="A210" s="68"/>
      <c r="B210" s="71"/>
      <c r="C210" s="56" t="s">
        <v>300</v>
      </c>
      <c r="D210" s="54">
        <v>1</v>
      </c>
      <c r="E210" s="55" t="s">
        <v>172</v>
      </c>
      <c r="F210" s="54">
        <v>1</v>
      </c>
      <c r="G210" s="55" t="s">
        <v>114</v>
      </c>
      <c r="H210" s="40">
        <v>200</v>
      </c>
      <c r="I210" s="4">
        <f t="shared" si="17"/>
        <v>200</v>
      </c>
      <c r="J210" s="13"/>
      <c r="K210" s="1"/>
      <c r="L210" s="1"/>
      <c r="M210" s="1"/>
      <c r="N210" s="1"/>
      <c r="O210" s="14"/>
      <c r="P210" s="14"/>
      <c r="Q210" s="14"/>
    </row>
    <row r="211" spans="1:17" ht="19" customHeight="1">
      <c r="A211" s="68"/>
      <c r="B211" s="71"/>
      <c r="C211" s="56" t="s">
        <v>301</v>
      </c>
      <c r="D211" s="54">
        <v>1</v>
      </c>
      <c r="E211" s="55" t="s">
        <v>172</v>
      </c>
      <c r="F211" s="54">
        <v>1</v>
      </c>
      <c r="G211" s="55" t="s">
        <v>114</v>
      </c>
      <c r="H211" s="40">
        <v>300</v>
      </c>
      <c r="I211" s="4">
        <f t="shared" si="17"/>
        <v>300</v>
      </c>
      <c r="J211" s="13"/>
      <c r="K211" s="1"/>
      <c r="L211" s="1"/>
      <c r="M211" s="1"/>
      <c r="N211" s="1"/>
      <c r="O211" s="14"/>
      <c r="P211" s="14"/>
      <c r="Q211" s="14"/>
    </row>
    <row r="212" spans="1:17" ht="19" customHeight="1">
      <c r="A212" s="68"/>
      <c r="B212" s="71"/>
      <c r="C212" s="56" t="s">
        <v>302</v>
      </c>
      <c r="D212" s="54">
        <v>1</v>
      </c>
      <c r="E212" s="55" t="s">
        <v>172</v>
      </c>
      <c r="F212" s="54">
        <v>1</v>
      </c>
      <c r="G212" s="55" t="s">
        <v>114</v>
      </c>
      <c r="H212" s="40">
        <v>300</v>
      </c>
      <c r="I212" s="4">
        <f t="shared" si="17"/>
        <v>300</v>
      </c>
      <c r="J212" s="13"/>
      <c r="K212" s="1"/>
      <c r="L212" s="1"/>
      <c r="M212" s="1"/>
      <c r="N212" s="1"/>
      <c r="O212" s="14"/>
      <c r="P212" s="14"/>
      <c r="Q212" s="14"/>
    </row>
    <row r="213" spans="1:17" ht="19" customHeight="1">
      <c r="A213" s="68"/>
      <c r="B213" s="71"/>
      <c r="C213" s="53" t="s">
        <v>278</v>
      </c>
      <c r="D213" s="54">
        <v>1</v>
      </c>
      <c r="E213" s="55" t="s">
        <v>172</v>
      </c>
      <c r="F213" s="54">
        <v>1</v>
      </c>
      <c r="G213" s="55" t="s">
        <v>114</v>
      </c>
      <c r="H213" s="40">
        <v>300</v>
      </c>
      <c r="I213" s="4">
        <f t="shared" si="17"/>
        <v>300</v>
      </c>
      <c r="J213" s="13"/>
      <c r="K213" s="1"/>
      <c r="L213" s="1"/>
      <c r="M213" s="1"/>
      <c r="N213" s="1"/>
      <c r="O213" s="14"/>
      <c r="P213" s="14"/>
      <c r="Q213" s="14"/>
    </row>
    <row r="214" spans="1:17" ht="19" customHeight="1">
      <c r="A214" s="68"/>
      <c r="B214" s="71"/>
      <c r="C214" s="53" t="s">
        <v>267</v>
      </c>
      <c r="D214" s="54">
        <v>1</v>
      </c>
      <c r="E214" s="55" t="s">
        <v>33</v>
      </c>
      <c r="F214" s="54">
        <v>1</v>
      </c>
      <c r="G214" s="55" t="s">
        <v>114</v>
      </c>
      <c r="H214" s="40">
        <v>500</v>
      </c>
      <c r="I214" s="4">
        <f t="shared" si="17"/>
        <v>500</v>
      </c>
      <c r="J214" s="13"/>
      <c r="K214" s="1"/>
      <c r="L214" s="1"/>
      <c r="M214" s="1"/>
      <c r="N214" s="1"/>
      <c r="O214" s="14"/>
      <c r="P214" s="14"/>
      <c r="Q214" s="14"/>
    </row>
    <row r="215" spans="1:17" ht="19" customHeight="1">
      <c r="A215" s="68"/>
      <c r="B215" s="71"/>
      <c r="C215" s="53" t="s">
        <v>286</v>
      </c>
      <c r="D215" s="54">
        <v>1</v>
      </c>
      <c r="E215" s="55" t="s">
        <v>172</v>
      </c>
      <c r="F215" s="54">
        <v>1</v>
      </c>
      <c r="G215" s="55" t="s">
        <v>114</v>
      </c>
      <c r="H215" s="40">
        <v>1500</v>
      </c>
      <c r="I215" s="4">
        <f t="shared" si="17"/>
        <v>1500</v>
      </c>
      <c r="J215" s="13"/>
      <c r="K215" s="1"/>
      <c r="L215" s="1"/>
      <c r="M215" s="1"/>
      <c r="N215" s="1"/>
      <c r="O215" s="14"/>
      <c r="P215" s="14"/>
      <c r="Q215" s="14"/>
    </row>
    <row r="216" spans="1:17" ht="19" customHeight="1">
      <c r="A216" s="68"/>
      <c r="B216" s="71"/>
      <c r="C216" s="53" t="s">
        <v>287</v>
      </c>
      <c r="D216" s="54">
        <v>8</v>
      </c>
      <c r="E216" s="55" t="s">
        <v>172</v>
      </c>
      <c r="F216" s="54">
        <v>1</v>
      </c>
      <c r="G216" s="55" t="s">
        <v>114</v>
      </c>
      <c r="H216" s="40">
        <v>600</v>
      </c>
      <c r="I216" s="4">
        <f t="shared" si="17"/>
        <v>4800</v>
      </c>
      <c r="J216" s="13"/>
      <c r="K216" s="1"/>
      <c r="L216" s="1"/>
      <c r="M216" s="1"/>
      <c r="N216" s="1"/>
      <c r="O216" s="14"/>
      <c r="P216" s="14"/>
      <c r="Q216" s="14"/>
    </row>
    <row r="217" spans="1:17" ht="19" customHeight="1">
      <c r="A217" s="68"/>
      <c r="B217" s="71"/>
      <c r="C217" s="53" t="s">
        <v>404</v>
      </c>
      <c r="D217" s="54">
        <v>55</v>
      </c>
      <c r="E217" s="55" t="s">
        <v>172</v>
      </c>
      <c r="F217" s="54">
        <v>1</v>
      </c>
      <c r="G217" s="55" t="s">
        <v>283</v>
      </c>
      <c r="H217" s="40">
        <v>30</v>
      </c>
      <c r="I217" s="4">
        <f t="shared" si="17"/>
        <v>1650</v>
      </c>
      <c r="J217" s="13"/>
      <c r="K217" s="1"/>
      <c r="L217" s="1"/>
      <c r="M217" s="1"/>
      <c r="N217" s="1"/>
      <c r="O217" s="14"/>
      <c r="P217" s="14"/>
      <c r="Q217" s="14"/>
    </row>
    <row r="218" spans="1:17" ht="19" customHeight="1">
      <c r="A218" s="68"/>
      <c r="B218" s="71"/>
      <c r="C218" s="57" t="s">
        <v>288</v>
      </c>
      <c r="D218" s="54">
        <v>2</v>
      </c>
      <c r="E218" s="55" t="s">
        <v>60</v>
      </c>
      <c r="F218" s="54">
        <v>2</v>
      </c>
      <c r="G218" s="55" t="s">
        <v>114</v>
      </c>
      <c r="H218" s="40">
        <v>800</v>
      </c>
      <c r="I218" s="4">
        <f t="shared" si="17"/>
        <v>3200</v>
      </c>
      <c r="J218" s="13"/>
      <c r="K218" s="1"/>
      <c r="L218" s="1"/>
      <c r="M218" s="1"/>
      <c r="N218" s="1"/>
      <c r="O218" s="14"/>
      <c r="P218" s="14"/>
      <c r="Q218" s="14"/>
    </row>
    <row r="219" spans="1:17" ht="19" customHeight="1">
      <c r="A219" s="68"/>
      <c r="B219" s="71"/>
      <c r="C219" s="57" t="s">
        <v>289</v>
      </c>
      <c r="D219" s="54">
        <v>2</v>
      </c>
      <c r="E219" s="55" t="s">
        <v>60</v>
      </c>
      <c r="F219" s="54">
        <v>2</v>
      </c>
      <c r="G219" s="55" t="s">
        <v>114</v>
      </c>
      <c r="H219" s="40">
        <v>800</v>
      </c>
      <c r="I219" s="4">
        <f t="shared" si="17"/>
        <v>3200</v>
      </c>
      <c r="J219" s="13"/>
      <c r="K219" s="1"/>
      <c r="L219" s="1"/>
      <c r="M219" s="1"/>
      <c r="N219" s="1"/>
      <c r="O219" s="14"/>
      <c r="P219" s="14"/>
      <c r="Q219" s="14"/>
    </row>
    <row r="220" spans="1:17" ht="19" customHeight="1">
      <c r="A220" s="68"/>
      <c r="B220" s="71"/>
      <c r="C220" s="57" t="s">
        <v>290</v>
      </c>
      <c r="D220" s="54">
        <v>1</v>
      </c>
      <c r="E220" s="55" t="s">
        <v>60</v>
      </c>
      <c r="F220" s="54">
        <v>2</v>
      </c>
      <c r="G220" s="55" t="s">
        <v>114</v>
      </c>
      <c r="H220" s="40">
        <v>500</v>
      </c>
      <c r="I220" s="4">
        <f t="shared" si="17"/>
        <v>1000</v>
      </c>
      <c r="J220" s="13"/>
      <c r="K220" s="1"/>
      <c r="L220" s="1"/>
      <c r="M220" s="1"/>
      <c r="N220" s="1"/>
      <c r="O220" s="14"/>
      <c r="P220" s="14"/>
      <c r="Q220" s="14"/>
    </row>
    <row r="221" spans="1:17" ht="19" customHeight="1">
      <c r="A221" s="68"/>
      <c r="B221" s="71"/>
      <c r="C221" s="57" t="s">
        <v>291</v>
      </c>
      <c r="D221" s="54">
        <v>1</v>
      </c>
      <c r="E221" s="55" t="s">
        <v>60</v>
      </c>
      <c r="F221" s="54">
        <v>2</v>
      </c>
      <c r="G221" s="55" t="s">
        <v>114</v>
      </c>
      <c r="H221" s="40">
        <v>800</v>
      </c>
      <c r="I221" s="4">
        <f t="shared" si="17"/>
        <v>1600</v>
      </c>
      <c r="J221" s="13"/>
      <c r="K221" s="1"/>
      <c r="L221" s="1"/>
      <c r="M221" s="1"/>
      <c r="N221" s="1"/>
      <c r="O221" s="14"/>
      <c r="P221" s="14"/>
      <c r="Q221" s="14"/>
    </row>
    <row r="222" spans="1:17" ht="19" customHeight="1">
      <c r="A222" s="68"/>
      <c r="B222" s="71"/>
      <c r="C222" s="57" t="s">
        <v>386</v>
      </c>
      <c r="D222" s="54">
        <v>28</v>
      </c>
      <c r="E222" s="55" t="s">
        <v>60</v>
      </c>
      <c r="F222" s="54">
        <v>2</v>
      </c>
      <c r="G222" s="55" t="s">
        <v>317</v>
      </c>
      <c r="H222" s="40">
        <v>350</v>
      </c>
      <c r="I222" s="4">
        <f t="shared" si="17"/>
        <v>19600</v>
      </c>
      <c r="J222" s="13"/>
      <c r="K222" s="1"/>
      <c r="L222" s="1"/>
      <c r="M222" s="1"/>
      <c r="N222" s="1"/>
      <c r="O222" s="14"/>
      <c r="P222" s="14"/>
      <c r="Q222" s="14"/>
    </row>
    <row r="223" spans="1:17" ht="19" customHeight="1">
      <c r="A223" s="68"/>
      <c r="B223" s="71"/>
      <c r="C223" s="53" t="s">
        <v>387</v>
      </c>
      <c r="D223" s="34">
        <v>6</v>
      </c>
      <c r="E223" s="59" t="s">
        <v>318</v>
      </c>
      <c r="F223" s="54">
        <v>2</v>
      </c>
      <c r="G223" s="55" t="s">
        <v>34</v>
      </c>
      <c r="H223" s="40">
        <v>1000</v>
      </c>
      <c r="I223" s="4">
        <f t="shared" si="17"/>
        <v>12000</v>
      </c>
      <c r="J223" s="13"/>
      <c r="K223" s="1"/>
      <c r="L223" s="1"/>
      <c r="M223" s="1"/>
      <c r="N223" s="1"/>
      <c r="O223" s="14"/>
      <c r="P223" s="14"/>
      <c r="Q223" s="14"/>
    </row>
    <row r="224" spans="1:17" ht="19">
      <c r="A224" s="62" t="s">
        <v>389</v>
      </c>
      <c r="B224" s="12" t="s">
        <v>49</v>
      </c>
      <c r="C224" s="12" t="s">
        <v>182</v>
      </c>
      <c r="D224" s="15">
        <v>1</v>
      </c>
      <c r="E224" s="15" t="s">
        <v>33</v>
      </c>
      <c r="F224" s="15">
        <v>1</v>
      </c>
      <c r="G224" s="15" t="s">
        <v>22</v>
      </c>
      <c r="H224" s="16">
        <v>100000</v>
      </c>
      <c r="I224" s="4">
        <f t="shared" si="17"/>
        <v>100000</v>
      </c>
      <c r="J224" s="13"/>
      <c r="K224" s="1"/>
      <c r="L224" s="1"/>
      <c r="M224" s="1"/>
      <c r="N224" s="1"/>
      <c r="O224" s="14"/>
      <c r="P224" s="14"/>
      <c r="Q224" s="14"/>
    </row>
    <row r="225" spans="1:17" ht="19">
      <c r="A225" s="68" t="s">
        <v>58</v>
      </c>
      <c r="B225" s="12" t="s">
        <v>50</v>
      </c>
      <c r="C225" s="12" t="s">
        <v>183</v>
      </c>
      <c r="D225" s="15">
        <v>1</v>
      </c>
      <c r="E225" s="15" t="s">
        <v>23</v>
      </c>
      <c r="F225" s="15">
        <v>1</v>
      </c>
      <c r="G225" s="15" t="s">
        <v>18</v>
      </c>
      <c r="H225" s="16">
        <v>30000</v>
      </c>
      <c r="I225" s="4">
        <f t="shared" si="17"/>
        <v>30000</v>
      </c>
      <c r="J225" s="13"/>
      <c r="K225" s="1"/>
      <c r="L225" s="1"/>
      <c r="M225" s="1"/>
      <c r="N225" s="1"/>
      <c r="O225" s="14"/>
      <c r="P225" s="14"/>
      <c r="Q225" s="14"/>
    </row>
    <row r="226" spans="1:17" ht="19">
      <c r="A226" s="68"/>
      <c r="B226" s="12" t="s">
        <v>59</v>
      </c>
      <c r="C226" s="12" t="s">
        <v>97</v>
      </c>
      <c r="D226" s="15">
        <v>600</v>
      </c>
      <c r="E226" s="15" t="s">
        <v>60</v>
      </c>
      <c r="F226" s="15">
        <v>1</v>
      </c>
      <c r="G226" s="15" t="s">
        <v>22</v>
      </c>
      <c r="H226" s="16">
        <v>50</v>
      </c>
      <c r="I226" s="4">
        <f t="shared" si="17"/>
        <v>30000</v>
      </c>
      <c r="J226" s="13"/>
      <c r="K226" s="1"/>
      <c r="L226" s="1"/>
      <c r="M226" s="1"/>
      <c r="N226" s="1"/>
      <c r="O226" s="14"/>
      <c r="P226" s="14"/>
      <c r="Q226" s="14"/>
    </row>
    <row r="227" spans="1:17" ht="19" customHeight="1">
      <c r="A227" s="68" t="s">
        <v>19</v>
      </c>
      <c r="B227" s="71" t="s">
        <v>20</v>
      </c>
      <c r="C227" s="12" t="s">
        <v>184</v>
      </c>
      <c r="D227" s="15">
        <v>1</v>
      </c>
      <c r="E227" s="4" t="s">
        <v>35</v>
      </c>
      <c r="F227" s="4">
        <v>1</v>
      </c>
      <c r="G227" s="4" t="s">
        <v>36</v>
      </c>
      <c r="H227" s="4">
        <v>20000</v>
      </c>
      <c r="I227" s="4">
        <f t="shared" si="17"/>
        <v>20000</v>
      </c>
      <c r="J227" s="13"/>
      <c r="K227" s="1"/>
      <c r="L227" s="1"/>
      <c r="M227" s="1"/>
      <c r="N227" s="1"/>
      <c r="O227" s="14"/>
      <c r="P227" s="14"/>
      <c r="Q227" s="14"/>
    </row>
    <row r="228" spans="1:17" ht="19">
      <c r="A228" s="68"/>
      <c r="B228" s="71"/>
      <c r="C228" s="12" t="s">
        <v>185</v>
      </c>
      <c r="D228" s="15">
        <v>1</v>
      </c>
      <c r="E228" s="4" t="s">
        <v>33</v>
      </c>
      <c r="F228" s="4">
        <v>1</v>
      </c>
      <c r="G228" s="4" t="s">
        <v>34</v>
      </c>
      <c r="H228" s="4">
        <v>20000</v>
      </c>
      <c r="I228" s="4">
        <v>0</v>
      </c>
      <c r="J228" s="42" t="s">
        <v>186</v>
      </c>
      <c r="K228" s="1"/>
      <c r="L228" s="1"/>
      <c r="M228" s="1"/>
      <c r="N228" s="1"/>
      <c r="O228" s="14"/>
      <c r="P228" s="14"/>
      <c r="Q228" s="14"/>
    </row>
    <row r="229" spans="1:17" ht="19">
      <c r="A229" s="68"/>
      <c r="B229" s="12" t="s">
        <v>42</v>
      </c>
      <c r="C229" s="61"/>
      <c r="D229" s="15">
        <v>1</v>
      </c>
      <c r="E229" s="4" t="s">
        <v>33</v>
      </c>
      <c r="F229" s="4">
        <v>1</v>
      </c>
      <c r="G229" s="4" t="s">
        <v>34</v>
      </c>
      <c r="H229" s="4">
        <f>细项!H11</f>
        <v>121400</v>
      </c>
      <c r="I229" s="4">
        <f t="shared" ref="I229:I268" si="18">D229*F229*H229</f>
        <v>121400</v>
      </c>
      <c r="J229" s="13"/>
      <c r="K229" s="1"/>
      <c r="L229" s="1"/>
      <c r="M229" s="1"/>
      <c r="N229" s="1"/>
      <c r="O229" s="14"/>
      <c r="P229" s="14"/>
      <c r="Q229" s="14"/>
    </row>
    <row r="230" spans="1:17" ht="19">
      <c r="A230" s="68"/>
      <c r="B230" s="12" t="s">
        <v>44</v>
      </c>
      <c r="C230" s="12"/>
      <c r="D230" s="4">
        <v>600</v>
      </c>
      <c r="E230" s="4" t="s">
        <v>17</v>
      </c>
      <c r="F230" s="4">
        <v>1</v>
      </c>
      <c r="G230" s="4" t="s">
        <v>23</v>
      </c>
      <c r="H230" s="15">
        <v>48</v>
      </c>
      <c r="I230" s="4">
        <f t="shared" si="18"/>
        <v>28800</v>
      </c>
      <c r="J230" s="13"/>
      <c r="K230" s="1"/>
      <c r="L230" s="1"/>
      <c r="M230" s="1"/>
      <c r="N230" s="1"/>
      <c r="O230" s="14"/>
      <c r="P230" s="14"/>
      <c r="Q230" s="14"/>
    </row>
    <row r="231" spans="1:17" ht="19">
      <c r="A231" s="68"/>
      <c r="B231" s="72" t="s">
        <v>373</v>
      </c>
      <c r="C231" s="60" t="s">
        <v>374</v>
      </c>
      <c r="D231" s="15">
        <v>5</v>
      </c>
      <c r="E231" s="15" t="s">
        <v>60</v>
      </c>
      <c r="F231" s="15">
        <v>1</v>
      </c>
      <c r="G231" s="15" t="s">
        <v>34</v>
      </c>
      <c r="H231" s="15">
        <v>3500</v>
      </c>
      <c r="I231" s="15">
        <f t="shared" si="18"/>
        <v>17500</v>
      </c>
      <c r="J231" s="13"/>
      <c r="K231" s="1"/>
      <c r="L231" s="1"/>
      <c r="M231" s="1"/>
      <c r="N231" s="1"/>
      <c r="O231" s="14"/>
      <c r="P231" s="14"/>
      <c r="Q231" s="14"/>
    </row>
    <row r="232" spans="1:17" ht="19">
      <c r="A232" s="68"/>
      <c r="B232" s="72"/>
      <c r="C232" s="60" t="s">
        <v>376</v>
      </c>
      <c r="D232" s="15">
        <v>3</v>
      </c>
      <c r="E232" s="15" t="s">
        <v>375</v>
      </c>
      <c r="F232" s="15">
        <v>1</v>
      </c>
      <c r="G232" s="15" t="s">
        <v>34</v>
      </c>
      <c r="H232" s="15">
        <v>3500</v>
      </c>
      <c r="I232" s="15">
        <f t="shared" ref="I232" si="19">D232*F232*H232</f>
        <v>10500</v>
      </c>
      <c r="J232" s="13"/>
      <c r="K232" s="1"/>
      <c r="L232" s="1"/>
      <c r="M232" s="1"/>
      <c r="N232" s="1"/>
      <c r="O232" s="14"/>
      <c r="P232" s="14"/>
      <c r="Q232" s="14"/>
    </row>
    <row r="233" spans="1:17" ht="19">
      <c r="A233" s="68"/>
      <c r="B233" s="72" t="s">
        <v>75</v>
      </c>
      <c r="C233" s="60" t="s">
        <v>371</v>
      </c>
      <c r="D233" s="15">
        <v>1</v>
      </c>
      <c r="E233" s="15" t="s">
        <v>60</v>
      </c>
      <c r="F233" s="15">
        <v>1</v>
      </c>
      <c r="G233" s="15" t="s">
        <v>34</v>
      </c>
      <c r="H233" s="15">
        <v>3500</v>
      </c>
      <c r="I233" s="15">
        <f t="shared" ref="I233" si="20">D233*F233*H233</f>
        <v>3500</v>
      </c>
      <c r="J233" s="13"/>
      <c r="K233" s="1"/>
      <c r="L233" s="1"/>
      <c r="M233" s="1"/>
      <c r="N233" s="1"/>
      <c r="O233" s="14"/>
      <c r="P233" s="14"/>
      <c r="Q233" s="14"/>
    </row>
    <row r="234" spans="1:17" ht="19">
      <c r="A234" s="68"/>
      <c r="B234" s="72"/>
      <c r="C234" s="60" t="s">
        <v>372</v>
      </c>
      <c r="D234" s="15">
        <v>8</v>
      </c>
      <c r="E234" s="15" t="s">
        <v>60</v>
      </c>
      <c r="F234" s="15">
        <v>2</v>
      </c>
      <c r="G234" s="15" t="s">
        <v>34</v>
      </c>
      <c r="H234" s="15">
        <v>2400</v>
      </c>
      <c r="I234" s="15">
        <f t="shared" ref="I234" si="21">D234*F234*H234</f>
        <v>38400</v>
      </c>
      <c r="J234" s="13"/>
      <c r="K234" s="1"/>
      <c r="L234" s="1"/>
      <c r="M234" s="1"/>
      <c r="N234" s="1"/>
      <c r="O234" s="14"/>
      <c r="P234" s="14"/>
      <c r="Q234" s="14"/>
    </row>
    <row r="235" spans="1:17" ht="19">
      <c r="A235" s="68"/>
      <c r="B235" s="72"/>
      <c r="C235" s="60" t="s">
        <v>383</v>
      </c>
      <c r="D235" s="15">
        <v>1</v>
      </c>
      <c r="E235" s="15" t="s">
        <v>60</v>
      </c>
      <c r="F235" s="15">
        <v>1</v>
      </c>
      <c r="G235" s="15" t="s">
        <v>34</v>
      </c>
      <c r="H235" s="15">
        <v>32500</v>
      </c>
      <c r="I235" s="15">
        <f t="shared" ref="I235" si="22">D235*F235*H235</f>
        <v>32500</v>
      </c>
      <c r="J235" s="13"/>
      <c r="K235" s="1"/>
      <c r="L235" s="1"/>
      <c r="M235" s="1"/>
      <c r="N235" s="1"/>
      <c r="O235" s="14"/>
      <c r="P235" s="14"/>
      <c r="Q235" s="14"/>
    </row>
    <row r="236" spans="1:17" ht="19">
      <c r="A236" s="68"/>
      <c r="B236" s="72"/>
      <c r="C236" s="12" t="s">
        <v>384</v>
      </c>
      <c r="D236" s="15">
        <v>4</v>
      </c>
      <c r="E236" s="15" t="s">
        <v>60</v>
      </c>
      <c r="F236" s="15">
        <v>1</v>
      </c>
      <c r="G236" s="15" t="s">
        <v>34</v>
      </c>
      <c r="H236" s="15">
        <v>7500</v>
      </c>
      <c r="I236" s="15">
        <f t="shared" ref="I236:I237" si="23">D236*F236*H236</f>
        <v>30000</v>
      </c>
      <c r="J236" s="13"/>
      <c r="K236" s="1"/>
      <c r="L236" s="1"/>
      <c r="M236" s="1"/>
      <c r="N236" s="1"/>
      <c r="O236" s="14"/>
      <c r="P236" s="14"/>
      <c r="Q236" s="14"/>
    </row>
    <row r="237" spans="1:17" ht="19">
      <c r="A237" s="68"/>
      <c r="B237" s="72"/>
      <c r="C237" s="12" t="s">
        <v>382</v>
      </c>
      <c r="D237" s="15">
        <v>1</v>
      </c>
      <c r="E237" s="4" t="s">
        <v>33</v>
      </c>
      <c r="F237" s="4">
        <v>1</v>
      </c>
      <c r="G237" s="4" t="s">
        <v>34</v>
      </c>
      <c r="H237" s="4">
        <v>16000</v>
      </c>
      <c r="I237" s="4">
        <f t="shared" si="23"/>
        <v>16000</v>
      </c>
      <c r="J237" s="13"/>
      <c r="K237" s="1"/>
      <c r="L237" s="1"/>
      <c r="M237" s="1"/>
      <c r="N237" s="1"/>
      <c r="O237" s="14"/>
      <c r="P237" s="14"/>
      <c r="Q237" s="14"/>
    </row>
    <row r="238" spans="1:17" ht="19">
      <c r="A238" s="68"/>
      <c r="B238" s="72"/>
      <c r="C238" s="12" t="s">
        <v>330</v>
      </c>
      <c r="D238" s="15">
        <v>1</v>
      </c>
      <c r="E238" s="4" t="s">
        <v>33</v>
      </c>
      <c r="F238" s="4">
        <v>1</v>
      </c>
      <c r="G238" s="4" t="s">
        <v>34</v>
      </c>
      <c r="H238" s="4">
        <v>50000</v>
      </c>
      <c r="I238" s="4">
        <f t="shared" si="18"/>
        <v>50000</v>
      </c>
      <c r="J238" s="13"/>
      <c r="K238" s="1"/>
      <c r="L238" s="1"/>
      <c r="M238" s="1"/>
      <c r="N238" s="1"/>
      <c r="O238" s="14"/>
      <c r="P238" s="14"/>
      <c r="Q238" s="14"/>
    </row>
    <row r="239" spans="1:17" ht="19">
      <c r="A239" s="68"/>
      <c r="B239" s="12" t="s">
        <v>401</v>
      </c>
      <c r="C239" s="12" t="s">
        <v>370</v>
      </c>
      <c r="D239" s="15">
        <v>1</v>
      </c>
      <c r="E239" s="4" t="s">
        <v>33</v>
      </c>
      <c r="F239" s="4">
        <v>1</v>
      </c>
      <c r="G239" s="4" t="s">
        <v>34</v>
      </c>
      <c r="H239" s="4">
        <v>72000</v>
      </c>
      <c r="I239" s="4">
        <f t="shared" ref="I239" si="24">D239*F239*H239</f>
        <v>72000</v>
      </c>
      <c r="J239" s="13"/>
      <c r="K239" s="1"/>
      <c r="L239" s="1"/>
      <c r="M239" s="1"/>
      <c r="N239" s="1"/>
      <c r="O239" s="14"/>
      <c r="P239" s="14"/>
      <c r="Q239" s="14"/>
    </row>
    <row r="240" spans="1:17" ht="19">
      <c r="A240" s="68"/>
      <c r="B240" s="12" t="s">
        <v>402</v>
      </c>
      <c r="C240" s="12"/>
      <c r="D240" s="15">
        <v>1</v>
      </c>
      <c r="E240" s="4" t="s">
        <v>33</v>
      </c>
      <c r="F240" s="4">
        <v>1</v>
      </c>
      <c r="G240" s="4" t="s">
        <v>34</v>
      </c>
      <c r="H240" s="4">
        <v>20000</v>
      </c>
      <c r="I240" s="4">
        <f t="shared" ref="I240" si="25">D240*F240*H240</f>
        <v>20000</v>
      </c>
      <c r="J240" s="13"/>
      <c r="K240" s="1"/>
      <c r="L240" s="1"/>
      <c r="M240" s="1"/>
      <c r="N240" s="1"/>
      <c r="O240" s="14"/>
      <c r="P240" s="14"/>
      <c r="Q240" s="14"/>
    </row>
    <row r="241" spans="1:17" ht="19">
      <c r="A241" s="68"/>
      <c r="B241" s="12" t="s">
        <v>304</v>
      </c>
      <c r="C241" s="12" t="s">
        <v>305</v>
      </c>
      <c r="D241" s="15">
        <v>1</v>
      </c>
      <c r="E241" s="4" t="s">
        <v>176</v>
      </c>
      <c r="F241" s="4">
        <v>2</v>
      </c>
      <c r="G241" s="4" t="s">
        <v>148</v>
      </c>
      <c r="H241" s="4">
        <v>40000</v>
      </c>
      <c r="I241" s="4">
        <f t="shared" si="18"/>
        <v>80000</v>
      </c>
      <c r="J241" s="13"/>
      <c r="K241" s="1"/>
      <c r="L241" s="1"/>
      <c r="M241" s="1"/>
      <c r="N241" s="1"/>
      <c r="O241" s="14"/>
      <c r="P241" s="14"/>
      <c r="Q241" s="14"/>
    </row>
    <row r="242" spans="1:17" ht="19">
      <c r="A242" s="68"/>
      <c r="B242" s="12" t="s">
        <v>380</v>
      </c>
      <c r="C242" s="12"/>
      <c r="D242" s="15">
        <v>1</v>
      </c>
      <c r="E242" s="4" t="s">
        <v>33</v>
      </c>
      <c r="F242" s="4">
        <v>1</v>
      </c>
      <c r="G242" s="4" t="s">
        <v>34</v>
      </c>
      <c r="H242" s="4">
        <v>20000</v>
      </c>
      <c r="I242" s="4">
        <f t="shared" ref="I242" si="26">D242*F242*H242</f>
        <v>20000</v>
      </c>
      <c r="J242" s="13"/>
      <c r="K242" s="1"/>
      <c r="L242" s="1"/>
      <c r="M242" s="1"/>
      <c r="N242" s="1"/>
      <c r="O242" s="14"/>
      <c r="P242" s="14"/>
      <c r="Q242" s="14"/>
    </row>
    <row r="243" spans="1:17" ht="19">
      <c r="A243" s="68"/>
      <c r="B243" s="12" t="s">
        <v>43</v>
      </c>
      <c r="C243" s="12" t="s">
        <v>399</v>
      </c>
      <c r="D243" s="4">
        <v>1</v>
      </c>
      <c r="E243" s="4" t="s">
        <v>35</v>
      </c>
      <c r="F243" s="4">
        <v>1</v>
      </c>
      <c r="G243" s="4" t="s">
        <v>36</v>
      </c>
      <c r="H243" s="4">
        <v>50000</v>
      </c>
      <c r="I243" s="4">
        <f t="shared" si="18"/>
        <v>50000</v>
      </c>
      <c r="J243" s="13"/>
      <c r="K243" s="1"/>
      <c r="L243" s="1"/>
      <c r="M243" s="1"/>
      <c r="N243" s="1"/>
      <c r="O243" s="14"/>
      <c r="P243" s="14"/>
      <c r="Q243" s="14"/>
    </row>
    <row r="244" spans="1:17" ht="19">
      <c r="A244" s="68"/>
      <c r="B244" s="12" t="s">
        <v>101</v>
      </c>
      <c r="C244" s="12" t="s">
        <v>351</v>
      </c>
      <c r="D244" s="4">
        <v>1</v>
      </c>
      <c r="E244" s="4" t="s">
        <v>33</v>
      </c>
      <c r="F244" s="4">
        <v>1</v>
      </c>
      <c r="G244" s="4" t="s">
        <v>34</v>
      </c>
      <c r="H244" s="4">
        <v>50000</v>
      </c>
      <c r="I244" s="4">
        <f t="shared" si="18"/>
        <v>50000</v>
      </c>
      <c r="J244" s="13"/>
      <c r="K244" s="1"/>
      <c r="L244" s="1"/>
      <c r="M244" s="1"/>
      <c r="N244" s="1"/>
      <c r="O244" s="14"/>
      <c r="P244" s="14"/>
      <c r="Q244" s="14"/>
    </row>
    <row r="245" spans="1:17" ht="19">
      <c r="A245" s="68"/>
      <c r="B245" s="12" t="s">
        <v>45</v>
      </c>
      <c r="C245" s="12"/>
      <c r="D245" s="4">
        <v>600</v>
      </c>
      <c r="E245" s="4" t="s">
        <v>33</v>
      </c>
      <c r="F245" s="4">
        <v>1</v>
      </c>
      <c r="G245" s="4" t="s">
        <v>34</v>
      </c>
      <c r="H245" s="4">
        <v>100</v>
      </c>
      <c r="I245" s="4">
        <f t="shared" si="18"/>
        <v>60000</v>
      </c>
      <c r="J245" s="13"/>
      <c r="K245" s="1"/>
      <c r="L245" s="1"/>
      <c r="M245" s="1"/>
      <c r="N245" s="1"/>
      <c r="O245" s="14"/>
      <c r="P245" s="14"/>
      <c r="Q245" s="14"/>
    </row>
    <row r="246" spans="1:17" ht="19">
      <c r="A246" s="68"/>
      <c r="B246" s="12" t="s">
        <v>39</v>
      </c>
      <c r="C246" s="12" t="s">
        <v>51</v>
      </c>
      <c r="D246" s="4">
        <v>1</v>
      </c>
      <c r="E246" s="4" t="s">
        <v>33</v>
      </c>
      <c r="F246" s="4">
        <v>1</v>
      </c>
      <c r="G246" s="4" t="s">
        <v>34</v>
      </c>
      <c r="H246" s="4">
        <v>7500</v>
      </c>
      <c r="I246" s="4">
        <f t="shared" si="18"/>
        <v>7500</v>
      </c>
      <c r="J246" s="13"/>
      <c r="K246" s="1"/>
      <c r="L246" s="1"/>
      <c r="M246" s="1"/>
      <c r="N246" s="1"/>
      <c r="O246" s="14"/>
      <c r="P246" s="14"/>
      <c r="Q246" s="14"/>
    </row>
    <row r="247" spans="1:17" ht="19">
      <c r="A247" s="68"/>
      <c r="B247" s="12" t="s">
        <v>329</v>
      </c>
      <c r="C247" s="12"/>
      <c r="D247" s="4">
        <v>1</v>
      </c>
      <c r="E247" s="4" t="s">
        <v>33</v>
      </c>
      <c r="F247" s="4">
        <v>1</v>
      </c>
      <c r="G247" s="4" t="s">
        <v>34</v>
      </c>
      <c r="H247" s="4">
        <v>30000</v>
      </c>
      <c r="I247" s="4">
        <f t="shared" ref="I247" si="27">D247*F247*H247</f>
        <v>30000</v>
      </c>
      <c r="J247" s="13"/>
      <c r="K247" s="1"/>
      <c r="L247" s="1"/>
      <c r="M247" s="1"/>
      <c r="N247" s="1"/>
      <c r="O247" s="14"/>
      <c r="P247" s="14"/>
      <c r="Q247" s="14"/>
    </row>
    <row r="248" spans="1:17" ht="19">
      <c r="A248" s="68"/>
      <c r="B248" s="12" t="s">
        <v>400</v>
      </c>
      <c r="C248" s="12"/>
      <c r="D248" s="4">
        <v>1</v>
      </c>
      <c r="E248" s="4" t="s">
        <v>33</v>
      </c>
      <c r="F248" s="4">
        <v>1</v>
      </c>
      <c r="G248" s="4" t="s">
        <v>34</v>
      </c>
      <c r="H248" s="4">
        <v>40000</v>
      </c>
      <c r="I248" s="4">
        <f t="shared" ref="I248" si="28">D248*F248*H248</f>
        <v>40000</v>
      </c>
      <c r="J248" s="13" t="s">
        <v>410</v>
      </c>
      <c r="K248" s="1"/>
      <c r="L248" s="1"/>
      <c r="M248" s="1"/>
      <c r="N248" s="1"/>
      <c r="O248" s="14"/>
      <c r="P248" s="14"/>
      <c r="Q248" s="14"/>
    </row>
    <row r="249" spans="1:17" ht="19">
      <c r="A249" s="68"/>
      <c r="B249" s="12" t="s">
        <v>90</v>
      </c>
      <c r="C249" s="12"/>
      <c r="D249" s="4">
        <v>1</v>
      </c>
      <c r="E249" s="4" t="s">
        <v>33</v>
      </c>
      <c r="F249" s="4">
        <v>1</v>
      </c>
      <c r="G249" s="4" t="s">
        <v>34</v>
      </c>
      <c r="H249" s="4">
        <v>200000</v>
      </c>
      <c r="I249" s="4">
        <f t="shared" si="18"/>
        <v>200000</v>
      </c>
      <c r="J249" s="13"/>
      <c r="K249" s="1"/>
      <c r="L249" s="1"/>
      <c r="M249" s="1"/>
      <c r="N249" s="1"/>
      <c r="O249" s="14"/>
      <c r="P249" s="14"/>
      <c r="Q249" s="14"/>
    </row>
    <row r="250" spans="1:17" ht="19">
      <c r="A250" s="68"/>
      <c r="B250" s="12" t="s">
        <v>31</v>
      </c>
      <c r="C250" s="12"/>
      <c r="D250" s="4">
        <v>1</v>
      </c>
      <c r="E250" s="4" t="s">
        <v>35</v>
      </c>
      <c r="F250" s="4">
        <v>1</v>
      </c>
      <c r="G250" s="4" t="s">
        <v>36</v>
      </c>
      <c r="H250" s="4">
        <f>细项!H18</f>
        <v>100500</v>
      </c>
      <c r="I250" s="4">
        <f t="shared" si="18"/>
        <v>100500</v>
      </c>
      <c r="J250" s="13"/>
      <c r="K250" s="1"/>
      <c r="L250" s="1"/>
      <c r="M250" s="1"/>
      <c r="N250" s="1"/>
      <c r="O250" s="14"/>
      <c r="P250" s="14"/>
      <c r="Q250" s="14"/>
    </row>
    <row r="251" spans="1:17" ht="19">
      <c r="A251" s="68"/>
      <c r="B251" s="12" t="s">
        <v>233</v>
      </c>
      <c r="C251" s="12"/>
      <c r="D251" s="4">
        <v>1</v>
      </c>
      <c r="E251" s="4" t="s">
        <v>33</v>
      </c>
      <c r="F251" s="4">
        <v>1</v>
      </c>
      <c r="G251" s="4" t="s">
        <v>34</v>
      </c>
      <c r="H251" s="4">
        <v>35000</v>
      </c>
      <c r="I251" s="4">
        <f t="shared" si="18"/>
        <v>35000</v>
      </c>
      <c r="J251" s="13"/>
      <c r="K251" s="1"/>
      <c r="L251" s="1"/>
      <c r="M251" s="1"/>
      <c r="N251" s="1"/>
      <c r="O251" s="14"/>
      <c r="P251" s="14"/>
      <c r="Q251" s="14"/>
    </row>
    <row r="252" spans="1:17" ht="19">
      <c r="A252" s="68"/>
      <c r="B252" s="12" t="s">
        <v>146</v>
      </c>
      <c r="C252" s="12" t="s">
        <v>147</v>
      </c>
      <c r="D252" s="4">
        <v>2</v>
      </c>
      <c r="E252" s="4" t="s">
        <v>60</v>
      </c>
      <c r="F252" s="4">
        <v>4</v>
      </c>
      <c r="G252" s="4" t="s">
        <v>148</v>
      </c>
      <c r="H252" s="4">
        <v>3000</v>
      </c>
      <c r="I252" s="4">
        <f t="shared" si="18"/>
        <v>24000</v>
      </c>
      <c r="J252" s="13"/>
      <c r="K252" s="1"/>
      <c r="L252" s="1"/>
      <c r="M252" s="1"/>
      <c r="N252" s="1"/>
      <c r="O252" s="14"/>
      <c r="P252" s="14"/>
      <c r="Q252" s="14"/>
    </row>
    <row r="253" spans="1:17" ht="19">
      <c r="A253" s="68"/>
      <c r="B253" s="71" t="s">
        <v>29</v>
      </c>
      <c r="C253" s="12" t="s">
        <v>155</v>
      </c>
      <c r="D253" s="4">
        <v>5</v>
      </c>
      <c r="E253" s="4" t="s">
        <v>60</v>
      </c>
      <c r="F253" s="4">
        <v>3</v>
      </c>
      <c r="G253" s="4" t="s">
        <v>148</v>
      </c>
      <c r="H253" s="4">
        <v>3500</v>
      </c>
      <c r="I253" s="4">
        <f t="shared" si="18"/>
        <v>52500</v>
      </c>
      <c r="J253" s="13"/>
      <c r="K253" s="1"/>
      <c r="L253" s="1"/>
      <c r="M253" s="1"/>
      <c r="N253" s="1"/>
      <c r="O253" s="14"/>
      <c r="P253" s="14"/>
      <c r="Q253" s="14"/>
    </row>
    <row r="254" spans="1:17" ht="19">
      <c r="A254" s="68"/>
      <c r="B254" s="71"/>
      <c r="C254" s="12" t="s">
        <v>154</v>
      </c>
      <c r="D254" s="4">
        <v>4</v>
      </c>
      <c r="E254" s="4" t="s">
        <v>60</v>
      </c>
      <c r="F254" s="4">
        <v>3</v>
      </c>
      <c r="G254" s="4" t="s">
        <v>148</v>
      </c>
      <c r="H254" s="4">
        <v>3500</v>
      </c>
      <c r="I254" s="4">
        <f t="shared" si="18"/>
        <v>42000</v>
      </c>
      <c r="J254" s="13"/>
      <c r="K254" s="1"/>
      <c r="L254" s="1"/>
      <c r="M254" s="1"/>
      <c r="N254" s="1"/>
      <c r="O254" s="14"/>
      <c r="P254" s="14"/>
      <c r="Q254" s="14"/>
    </row>
    <row r="255" spans="1:17" ht="19">
      <c r="A255" s="68"/>
      <c r="B255" s="71"/>
      <c r="C255" s="12" t="s">
        <v>151</v>
      </c>
      <c r="D255" s="4">
        <v>1</v>
      </c>
      <c r="E255" s="4" t="s">
        <v>60</v>
      </c>
      <c r="F255" s="4">
        <v>2</v>
      </c>
      <c r="G255" s="4" t="s">
        <v>148</v>
      </c>
      <c r="H255" s="4">
        <v>5500</v>
      </c>
      <c r="I255" s="4">
        <f t="shared" si="18"/>
        <v>11000</v>
      </c>
      <c r="J255" s="13"/>
      <c r="K255" s="1"/>
      <c r="L255" s="1"/>
      <c r="M255" s="1"/>
      <c r="N255" s="1"/>
      <c r="O255" s="14"/>
      <c r="P255" s="14"/>
      <c r="Q255" s="14"/>
    </row>
    <row r="256" spans="1:17" ht="19">
      <c r="A256" s="68"/>
      <c r="B256" s="71"/>
      <c r="C256" s="12" t="s">
        <v>152</v>
      </c>
      <c r="D256" s="4">
        <v>2</v>
      </c>
      <c r="E256" s="4" t="s">
        <v>60</v>
      </c>
      <c r="F256" s="4">
        <v>1</v>
      </c>
      <c r="G256" s="4" t="s">
        <v>148</v>
      </c>
      <c r="H256" s="4">
        <v>3500</v>
      </c>
      <c r="I256" s="4">
        <f t="shared" si="18"/>
        <v>7000</v>
      </c>
      <c r="J256" s="13"/>
      <c r="K256" s="1"/>
      <c r="L256" s="1"/>
      <c r="M256" s="1"/>
      <c r="N256" s="1"/>
      <c r="O256" s="14"/>
      <c r="P256" s="14"/>
      <c r="Q256" s="14"/>
    </row>
    <row r="257" spans="1:17" ht="19">
      <c r="A257" s="68"/>
      <c r="B257" s="71"/>
      <c r="C257" s="12" t="s">
        <v>153</v>
      </c>
      <c r="D257" s="4">
        <v>1</v>
      </c>
      <c r="E257" s="4" t="s">
        <v>60</v>
      </c>
      <c r="F257" s="4">
        <v>1</v>
      </c>
      <c r="G257" s="4" t="s">
        <v>148</v>
      </c>
      <c r="H257" s="4">
        <v>7000</v>
      </c>
      <c r="I257" s="4">
        <f t="shared" si="18"/>
        <v>7000</v>
      </c>
      <c r="J257" s="13"/>
      <c r="K257" s="1"/>
      <c r="L257" s="1"/>
      <c r="M257" s="1"/>
      <c r="N257" s="1"/>
      <c r="O257" s="14"/>
      <c r="P257" s="14"/>
      <c r="Q257" s="14"/>
    </row>
    <row r="258" spans="1:17" ht="19">
      <c r="A258" s="68"/>
      <c r="B258" s="71"/>
      <c r="C258" s="12" t="s">
        <v>149</v>
      </c>
      <c r="D258" s="4">
        <v>1</v>
      </c>
      <c r="E258" s="4" t="s">
        <v>33</v>
      </c>
      <c r="F258" s="4">
        <v>1</v>
      </c>
      <c r="G258" s="4" t="s">
        <v>34</v>
      </c>
      <c r="H258" s="4">
        <v>5000</v>
      </c>
      <c r="I258" s="4">
        <f t="shared" si="18"/>
        <v>5000</v>
      </c>
      <c r="J258" s="13"/>
      <c r="K258" s="1"/>
      <c r="L258" s="1"/>
      <c r="M258" s="1"/>
      <c r="N258" s="1"/>
      <c r="O258" s="14"/>
      <c r="P258" s="14"/>
      <c r="Q258" s="14"/>
    </row>
    <row r="259" spans="1:17" ht="19">
      <c r="A259" s="68"/>
      <c r="B259" s="71"/>
      <c r="C259" s="12" t="s">
        <v>150</v>
      </c>
      <c r="D259" s="4">
        <v>1</v>
      </c>
      <c r="E259" s="4" t="s">
        <v>33</v>
      </c>
      <c r="F259" s="4">
        <v>1</v>
      </c>
      <c r="G259" s="4" t="s">
        <v>34</v>
      </c>
      <c r="H259" s="4">
        <v>8000</v>
      </c>
      <c r="I259" s="4">
        <f t="shared" si="18"/>
        <v>8000</v>
      </c>
      <c r="J259" s="13"/>
      <c r="K259" s="1"/>
      <c r="L259" s="1"/>
      <c r="M259" s="1"/>
      <c r="N259" s="1"/>
      <c r="O259" s="14"/>
      <c r="P259" s="14"/>
      <c r="Q259" s="14"/>
    </row>
    <row r="260" spans="1:17" ht="19">
      <c r="A260" s="68"/>
      <c r="B260" s="12" t="s">
        <v>103</v>
      </c>
      <c r="C260" s="12" t="s">
        <v>363</v>
      </c>
      <c r="D260" s="4">
        <v>35</v>
      </c>
      <c r="E260" s="4" t="s">
        <v>17</v>
      </c>
      <c r="F260" s="4">
        <v>3.5</v>
      </c>
      <c r="G260" s="4" t="s">
        <v>18</v>
      </c>
      <c r="H260" s="4">
        <v>500</v>
      </c>
      <c r="I260" s="4">
        <f t="shared" si="18"/>
        <v>61250</v>
      </c>
      <c r="J260" s="13"/>
      <c r="K260" s="1"/>
      <c r="L260" s="1"/>
      <c r="M260" s="1"/>
      <c r="N260" s="1"/>
      <c r="O260" s="14"/>
      <c r="P260" s="14"/>
      <c r="Q260" s="14"/>
    </row>
    <row r="261" spans="1:17" ht="19">
      <c r="A261" s="68"/>
      <c r="B261" s="12" t="s">
        <v>409</v>
      </c>
      <c r="C261" s="12"/>
      <c r="D261" s="4">
        <v>2</v>
      </c>
      <c r="E261" s="4" t="s">
        <v>17</v>
      </c>
      <c r="F261" s="4">
        <v>1</v>
      </c>
      <c r="G261" s="4" t="s">
        <v>18</v>
      </c>
      <c r="H261" s="4">
        <v>5000</v>
      </c>
      <c r="I261" s="4">
        <f t="shared" si="18"/>
        <v>10000</v>
      </c>
      <c r="J261" s="13"/>
      <c r="K261" s="1"/>
      <c r="L261" s="1"/>
      <c r="M261" s="1"/>
      <c r="N261" s="1"/>
      <c r="O261" s="14"/>
      <c r="P261" s="14"/>
      <c r="Q261" s="14"/>
    </row>
    <row r="262" spans="1:17" ht="19">
      <c r="A262" s="68"/>
      <c r="B262" s="12" t="s">
        <v>377</v>
      </c>
      <c r="C262" s="12"/>
      <c r="D262" s="4">
        <v>6</v>
      </c>
      <c r="E262" s="4" t="s">
        <v>17</v>
      </c>
      <c r="F262" s="4">
        <v>1</v>
      </c>
      <c r="G262" s="4" t="s">
        <v>18</v>
      </c>
      <c r="H262" s="4">
        <v>800</v>
      </c>
      <c r="I262" s="4">
        <f t="shared" ref="I262" si="29">D262*F262*H262</f>
        <v>4800</v>
      </c>
      <c r="J262" s="13"/>
      <c r="K262" s="1"/>
      <c r="L262" s="1"/>
      <c r="M262" s="1"/>
      <c r="N262" s="1"/>
      <c r="O262" s="14"/>
      <c r="P262" s="14"/>
      <c r="Q262" s="14"/>
    </row>
    <row r="263" spans="1:17" ht="19">
      <c r="A263" s="68"/>
      <c r="B263" s="12" t="s">
        <v>41</v>
      </c>
      <c r="C263" s="12" t="s">
        <v>399</v>
      </c>
      <c r="D263" s="4">
        <v>1</v>
      </c>
      <c r="E263" s="4" t="s">
        <v>33</v>
      </c>
      <c r="F263" s="4">
        <v>1</v>
      </c>
      <c r="G263" s="4" t="s">
        <v>34</v>
      </c>
      <c r="H263" s="4">
        <v>12000</v>
      </c>
      <c r="I263" s="4">
        <f t="shared" si="18"/>
        <v>12000</v>
      </c>
      <c r="J263" s="13"/>
      <c r="K263" s="1"/>
      <c r="L263" s="1"/>
      <c r="M263" s="1"/>
      <c r="N263" s="1"/>
      <c r="O263" s="14"/>
      <c r="P263" s="14"/>
      <c r="Q263" s="14"/>
    </row>
    <row r="264" spans="1:17" ht="19">
      <c r="A264" s="68"/>
      <c r="B264" s="12" t="s">
        <v>46</v>
      </c>
      <c r="C264" s="12" t="s">
        <v>180</v>
      </c>
      <c r="D264" s="4">
        <v>8</v>
      </c>
      <c r="E264" s="4" t="s">
        <v>17</v>
      </c>
      <c r="F264" s="4">
        <v>1</v>
      </c>
      <c r="G264" s="4" t="s">
        <v>34</v>
      </c>
      <c r="H264" s="4">
        <v>2500</v>
      </c>
      <c r="I264" s="4">
        <f t="shared" si="18"/>
        <v>20000</v>
      </c>
      <c r="J264" s="13"/>
      <c r="K264" s="1"/>
      <c r="L264" s="1"/>
      <c r="M264" s="1"/>
      <c r="N264" s="1"/>
      <c r="O264" s="14"/>
      <c r="P264" s="14"/>
      <c r="Q264" s="14"/>
    </row>
    <row r="265" spans="1:17" ht="19">
      <c r="A265" s="68"/>
      <c r="B265" s="12" t="s">
        <v>30</v>
      </c>
      <c r="C265" s="12" t="s">
        <v>178</v>
      </c>
      <c r="D265" s="4">
        <v>1</v>
      </c>
      <c r="E265" s="4" t="s">
        <v>17</v>
      </c>
      <c r="F265" s="4">
        <v>7</v>
      </c>
      <c r="G265" s="4" t="s">
        <v>18</v>
      </c>
      <c r="H265" s="4">
        <v>2000</v>
      </c>
      <c r="I265" s="4">
        <f t="shared" si="18"/>
        <v>14000</v>
      </c>
      <c r="J265" s="13"/>
      <c r="K265" s="1"/>
      <c r="L265" s="1"/>
      <c r="M265" s="1"/>
      <c r="N265" s="1"/>
      <c r="O265" s="14"/>
      <c r="P265" s="14"/>
      <c r="Q265" s="14"/>
    </row>
    <row r="266" spans="1:17" ht="19">
      <c r="A266" s="68"/>
      <c r="B266" s="12" t="s">
        <v>30</v>
      </c>
      <c r="C266" s="12" t="s">
        <v>179</v>
      </c>
      <c r="D266" s="4">
        <v>6</v>
      </c>
      <c r="E266" s="4" t="s">
        <v>17</v>
      </c>
      <c r="F266" s="4">
        <v>7</v>
      </c>
      <c r="G266" s="4" t="s">
        <v>18</v>
      </c>
      <c r="H266" s="4">
        <v>1000</v>
      </c>
      <c r="I266" s="4">
        <f t="shared" si="18"/>
        <v>42000</v>
      </c>
      <c r="J266" s="13"/>
      <c r="K266" s="1"/>
      <c r="L266" s="1"/>
      <c r="M266" s="1"/>
      <c r="N266" s="1"/>
      <c r="O266" s="14"/>
      <c r="P266" s="14"/>
      <c r="Q266" s="14"/>
    </row>
    <row r="267" spans="1:17" ht="19">
      <c r="A267" s="68"/>
      <c r="B267" s="12" t="s">
        <v>30</v>
      </c>
      <c r="C267" s="12" t="s">
        <v>364</v>
      </c>
      <c r="D267" s="4">
        <v>42</v>
      </c>
      <c r="E267" s="4" t="s">
        <v>17</v>
      </c>
      <c r="F267" s="4">
        <v>1</v>
      </c>
      <c r="G267" s="4" t="s">
        <v>18</v>
      </c>
      <c r="H267" s="4">
        <v>500</v>
      </c>
      <c r="I267" s="4">
        <f t="shared" ref="I267" si="30">D267*F267*H267</f>
        <v>21000</v>
      </c>
      <c r="J267" s="13"/>
      <c r="K267" s="1"/>
      <c r="L267" s="1"/>
      <c r="M267" s="1"/>
      <c r="N267" s="1"/>
      <c r="O267" s="14"/>
      <c r="P267" s="14"/>
      <c r="Q267" s="14"/>
    </row>
    <row r="268" spans="1:17" ht="19">
      <c r="A268" s="68"/>
      <c r="B268" s="12" t="s">
        <v>102</v>
      </c>
      <c r="C268" s="12" t="s">
        <v>87</v>
      </c>
      <c r="D268" s="4">
        <v>18</v>
      </c>
      <c r="E268" s="4" t="s">
        <v>17</v>
      </c>
      <c r="F268" s="4">
        <v>4</v>
      </c>
      <c r="G268" s="4" t="s">
        <v>18</v>
      </c>
      <c r="H268" s="4">
        <v>900</v>
      </c>
      <c r="I268" s="4">
        <f t="shared" si="18"/>
        <v>64800</v>
      </c>
      <c r="J268" s="13"/>
      <c r="K268" s="1"/>
      <c r="L268" s="1"/>
      <c r="M268" s="1"/>
      <c r="N268" s="1"/>
      <c r="O268" s="14"/>
      <c r="P268" s="14"/>
      <c r="Q268" s="14"/>
    </row>
    <row r="269" spans="1:17" ht="17">
      <c r="A269" s="69" t="s">
        <v>37</v>
      </c>
      <c r="B269" s="70"/>
      <c r="C269" s="70"/>
      <c r="D269" s="70"/>
      <c r="E269" s="70"/>
      <c r="F269" s="70"/>
      <c r="G269" s="70"/>
      <c r="H269" s="70"/>
      <c r="I269" s="23">
        <f>SUM(I6:I268)</f>
        <v>7560026</v>
      </c>
      <c r="J269" s="17"/>
      <c r="K269" s="1"/>
      <c r="L269" s="1"/>
      <c r="M269" s="1"/>
      <c r="N269" s="1"/>
    </row>
    <row r="270" spans="1:17" ht="18">
      <c r="A270" s="69" t="s">
        <v>105</v>
      </c>
      <c r="B270" s="70"/>
      <c r="C270" s="70"/>
      <c r="D270" s="70"/>
      <c r="E270" s="70"/>
      <c r="F270" s="70"/>
      <c r="G270" s="70"/>
      <c r="H270" s="70"/>
      <c r="I270" s="23">
        <f>I269*8%</f>
        <v>604802.07999999996</v>
      </c>
      <c r="J270" s="17" t="s">
        <v>14</v>
      </c>
      <c r="K270" s="1"/>
      <c r="L270" s="1"/>
      <c r="M270" s="1"/>
      <c r="N270" s="1"/>
    </row>
    <row r="271" spans="1:17" ht="18">
      <c r="A271" s="69" t="s">
        <v>40</v>
      </c>
      <c r="B271" s="70"/>
      <c r="C271" s="70"/>
      <c r="D271" s="70"/>
      <c r="E271" s="70"/>
      <c r="F271" s="70"/>
      <c r="G271" s="70"/>
      <c r="H271" s="70"/>
      <c r="I271" s="23" t="s">
        <v>15</v>
      </c>
      <c r="J271" s="18" t="s">
        <v>14</v>
      </c>
      <c r="K271" s="1"/>
      <c r="L271" s="1"/>
      <c r="M271" s="1"/>
      <c r="N271" s="1"/>
    </row>
    <row r="272" spans="1:17" ht="17">
      <c r="A272" s="69" t="s">
        <v>16</v>
      </c>
      <c r="B272" s="70"/>
      <c r="C272" s="70"/>
      <c r="D272" s="70"/>
      <c r="E272" s="70"/>
      <c r="F272" s="70"/>
      <c r="G272" s="70"/>
      <c r="H272" s="70"/>
      <c r="I272" s="23">
        <f>(I269+I270)*6%</f>
        <v>489889.68479999999</v>
      </c>
      <c r="J272" s="17"/>
      <c r="K272" s="1"/>
      <c r="L272" s="1"/>
      <c r="M272" s="1"/>
      <c r="N272" s="1"/>
    </row>
    <row r="273" spans="1:14" ht="19" thickBot="1">
      <c r="A273" s="66" t="s">
        <v>38</v>
      </c>
      <c r="B273" s="67"/>
      <c r="C273" s="67"/>
      <c r="D273" s="67"/>
      <c r="E273" s="67"/>
      <c r="F273" s="67"/>
      <c r="G273" s="67"/>
      <c r="H273" s="67"/>
      <c r="I273" s="24">
        <f>I269+I270+I272</f>
        <v>8654717.7648000009</v>
      </c>
      <c r="J273" s="19"/>
      <c r="K273" s="1"/>
      <c r="L273" s="1"/>
      <c r="M273" s="1"/>
      <c r="N273" s="1"/>
    </row>
    <row r="274" spans="1:14">
      <c r="I274" s="41"/>
    </row>
    <row r="275" spans="1:14">
      <c r="A275" s="1"/>
      <c r="B275" s="1"/>
      <c r="C275" s="1"/>
      <c r="D275" s="1"/>
      <c r="E275" s="1"/>
      <c r="F275" s="1"/>
      <c r="G275" s="1"/>
      <c r="H275" s="1"/>
      <c r="I275" s="1"/>
      <c r="J275" s="20"/>
      <c r="K275" s="1"/>
      <c r="L275" s="1"/>
      <c r="M275" s="1"/>
      <c r="N275" s="1"/>
    </row>
    <row r="276" spans="1:14">
      <c r="A276" s="1"/>
      <c r="B276" s="1"/>
      <c r="D276" s="1"/>
      <c r="E276" s="1"/>
      <c r="F276" s="1"/>
      <c r="G276" s="1"/>
      <c r="H276" s="1"/>
      <c r="I276" s="1"/>
      <c r="J276" s="20"/>
      <c r="K276" s="1"/>
      <c r="L276" s="1"/>
      <c r="M276" s="1"/>
      <c r="N276" s="1"/>
    </row>
    <row r="277" spans="1:14">
      <c r="A277" s="1"/>
      <c r="B277" s="1"/>
      <c r="C277" s="1"/>
      <c r="D277" s="1"/>
      <c r="E277" s="1"/>
      <c r="F277" s="1"/>
      <c r="G277" s="1"/>
      <c r="H277" s="1"/>
      <c r="I277" s="1"/>
      <c r="J277" s="20"/>
      <c r="K277" s="1"/>
      <c r="L277" s="1"/>
      <c r="M277" s="1"/>
      <c r="N277" s="1"/>
    </row>
    <row r="278" spans="1:14">
      <c r="A278" s="1"/>
      <c r="B278" s="1"/>
      <c r="C278" s="1"/>
      <c r="D278" s="1"/>
      <c r="E278" s="1"/>
      <c r="F278" s="1"/>
      <c r="G278" s="1"/>
      <c r="H278" s="1"/>
      <c r="I278" s="1"/>
      <c r="J278" s="20"/>
      <c r="K278" s="1"/>
      <c r="L278" s="1"/>
      <c r="M278" s="1"/>
      <c r="N278" s="1"/>
    </row>
    <row r="279" spans="1:14">
      <c r="A279" s="1"/>
      <c r="B279" s="1"/>
      <c r="C279" s="1"/>
      <c r="D279" s="1"/>
      <c r="E279" s="1"/>
      <c r="F279" s="1"/>
      <c r="G279" s="1"/>
      <c r="H279" s="1"/>
      <c r="I279" s="1"/>
      <c r="J279" s="20"/>
      <c r="K279" s="1"/>
      <c r="L279" s="1"/>
      <c r="M279" s="1"/>
      <c r="N279" s="1"/>
    </row>
    <row r="280" spans="1:14">
      <c r="A280" s="1"/>
      <c r="B280" s="1"/>
      <c r="C280" s="1"/>
      <c r="D280" s="1"/>
      <c r="E280" s="1"/>
      <c r="F280" s="1"/>
      <c r="G280" s="1"/>
      <c r="H280" s="1"/>
      <c r="I280" s="1"/>
      <c r="J280" s="20"/>
      <c r="K280" s="1"/>
      <c r="L280" s="1"/>
      <c r="M280" s="1"/>
      <c r="N280" s="1"/>
    </row>
    <row r="281" spans="1:14">
      <c r="A281" s="1"/>
      <c r="B281" s="1"/>
      <c r="C281" s="1"/>
      <c r="D281" s="1"/>
      <c r="E281" s="1"/>
      <c r="F281" s="1"/>
      <c r="G281" s="1"/>
      <c r="H281" s="1"/>
      <c r="I281" s="1"/>
      <c r="J281" s="20"/>
      <c r="K281" s="1"/>
      <c r="L281" s="1"/>
      <c r="M281" s="1"/>
      <c r="N281" s="1"/>
    </row>
    <row r="282" spans="1:14">
      <c r="A282" s="1"/>
      <c r="B282" s="1"/>
      <c r="C282" s="1"/>
      <c r="D282" s="1"/>
      <c r="E282" s="1"/>
      <c r="F282" s="1"/>
      <c r="G282" s="1"/>
      <c r="H282" s="1"/>
      <c r="I282" s="1"/>
      <c r="J282" s="20"/>
      <c r="K282" s="1"/>
      <c r="L282" s="1"/>
      <c r="M282" s="1"/>
      <c r="N282" s="1"/>
    </row>
    <row r="283" spans="1:14">
      <c r="A283" s="1"/>
      <c r="B283" s="1"/>
      <c r="C283" s="1"/>
      <c r="D283" s="1"/>
      <c r="E283" s="1"/>
      <c r="F283" s="1"/>
      <c r="G283" s="1"/>
      <c r="H283" s="1"/>
      <c r="I283" s="1"/>
      <c r="J283" s="20"/>
      <c r="K283" s="1"/>
      <c r="L283" s="1"/>
      <c r="M283" s="1"/>
      <c r="N283" s="1"/>
    </row>
    <row r="284" spans="1:14">
      <c r="A284" s="1"/>
      <c r="B284" s="1"/>
      <c r="C284" s="1"/>
      <c r="D284" s="1"/>
      <c r="E284" s="1"/>
      <c r="F284" s="1"/>
      <c r="G284" s="1"/>
      <c r="H284" s="1"/>
      <c r="I284" s="1"/>
      <c r="J284" s="20"/>
      <c r="K284" s="1"/>
      <c r="L284" s="1"/>
      <c r="M284" s="1"/>
      <c r="N284" s="1"/>
    </row>
    <row r="285" spans="1:14" ht="17">
      <c r="A285" s="1"/>
      <c r="B285" s="1"/>
      <c r="C285" s="1" t="s">
        <v>64</v>
      </c>
      <c r="D285" s="1"/>
      <c r="E285" s="1"/>
      <c r="F285" s="1"/>
      <c r="G285" s="1"/>
      <c r="H285" s="1"/>
      <c r="I285" s="1"/>
      <c r="J285" s="20"/>
      <c r="K285" s="1"/>
      <c r="L285" s="1"/>
      <c r="M285" s="1"/>
      <c r="N285" s="1"/>
    </row>
    <row r="286" spans="1:14">
      <c r="A286" s="1"/>
      <c r="B286" s="1"/>
      <c r="C286" s="1"/>
      <c r="D286" s="1"/>
      <c r="E286" s="1"/>
      <c r="F286" s="1"/>
      <c r="G286" s="1"/>
      <c r="H286" s="1"/>
      <c r="I286" s="1"/>
      <c r="J286" s="20"/>
      <c r="K286" s="1"/>
      <c r="L286" s="1"/>
      <c r="M286" s="1"/>
      <c r="N286" s="1"/>
    </row>
    <row r="287" spans="1:14">
      <c r="A287" s="1"/>
      <c r="B287" s="1"/>
      <c r="C287" s="1"/>
      <c r="D287" s="1"/>
      <c r="E287" s="1"/>
      <c r="F287" s="1"/>
      <c r="G287" s="1"/>
      <c r="H287" s="1"/>
      <c r="I287" s="1"/>
      <c r="J287" s="20"/>
      <c r="K287" s="1"/>
      <c r="L287" s="1"/>
      <c r="M287" s="1"/>
      <c r="N287" s="1"/>
    </row>
    <row r="288" spans="1:14">
      <c r="A288" s="1"/>
      <c r="B288" s="1"/>
      <c r="C288" s="1"/>
      <c r="D288" s="1"/>
      <c r="E288" s="1"/>
      <c r="F288" s="1"/>
      <c r="G288" s="1"/>
      <c r="H288" s="1"/>
      <c r="I288" s="1"/>
      <c r="J288" s="20"/>
      <c r="K288" s="1"/>
      <c r="L288" s="1"/>
      <c r="M288" s="1"/>
      <c r="N288" s="1"/>
    </row>
    <row r="289" spans="1:14">
      <c r="A289" s="1"/>
      <c r="B289" s="1"/>
      <c r="C289" s="1"/>
      <c r="D289" s="1"/>
      <c r="E289" s="1"/>
      <c r="F289" s="1"/>
      <c r="G289" s="1"/>
      <c r="H289" s="1"/>
      <c r="I289" s="1"/>
      <c r="J289" s="20"/>
      <c r="K289" s="1"/>
      <c r="L289" s="1"/>
      <c r="M289" s="1"/>
      <c r="N289" s="1"/>
    </row>
    <row r="290" spans="1:14">
      <c r="A290" s="1"/>
      <c r="B290" s="1"/>
      <c r="C290" s="1"/>
      <c r="D290" s="1"/>
      <c r="E290" s="1"/>
      <c r="F290" s="1"/>
      <c r="G290" s="1"/>
      <c r="H290" s="1"/>
      <c r="I290" s="1"/>
      <c r="J290" s="20"/>
      <c r="K290" s="1"/>
      <c r="L290" s="1"/>
      <c r="M290" s="1"/>
      <c r="N290" s="1"/>
    </row>
    <row r="291" spans="1:14">
      <c r="A291" s="1"/>
      <c r="B291" s="1"/>
      <c r="C291" s="1"/>
      <c r="D291" s="1"/>
      <c r="E291" s="1"/>
      <c r="F291" s="1"/>
      <c r="G291" s="1"/>
      <c r="H291" s="1"/>
      <c r="I291" s="1"/>
      <c r="J291" s="20"/>
      <c r="K291" s="1"/>
      <c r="L291" s="1"/>
      <c r="M291" s="1"/>
      <c r="N291" s="1"/>
    </row>
    <row r="292" spans="1:14">
      <c r="A292" s="1"/>
      <c r="B292" s="1"/>
      <c r="C292" s="1"/>
      <c r="D292" s="1"/>
      <c r="E292" s="1"/>
      <c r="F292" s="1"/>
      <c r="G292" s="1"/>
      <c r="H292" s="1"/>
      <c r="I292" s="1"/>
      <c r="J292" s="20"/>
      <c r="K292" s="1"/>
      <c r="L292" s="1"/>
      <c r="M292" s="1"/>
      <c r="N292" s="1"/>
    </row>
    <row r="293" spans="1:14">
      <c r="A293" s="1"/>
      <c r="B293" s="1"/>
      <c r="C293" s="1"/>
      <c r="D293" s="1"/>
      <c r="E293" s="1"/>
      <c r="F293" s="1"/>
      <c r="G293" s="1"/>
      <c r="H293" s="1"/>
      <c r="I293" s="1"/>
      <c r="J293" s="20"/>
      <c r="K293" s="1"/>
      <c r="L293" s="1"/>
      <c r="M293" s="1"/>
      <c r="N293" s="1"/>
    </row>
    <row r="294" spans="1:14">
      <c r="A294" s="1"/>
      <c r="B294" s="1"/>
      <c r="C294" s="1"/>
      <c r="D294" s="1"/>
      <c r="E294" s="1"/>
      <c r="F294" s="1"/>
      <c r="G294" s="1"/>
      <c r="H294" s="1"/>
      <c r="I294" s="1"/>
      <c r="J294" s="20"/>
      <c r="K294" s="1"/>
      <c r="L294" s="1"/>
      <c r="M294" s="1"/>
      <c r="N294" s="1"/>
    </row>
    <row r="295" spans="1:14">
      <c r="A295" s="1"/>
      <c r="B295" s="1"/>
      <c r="C295" s="1"/>
      <c r="D295" s="1"/>
      <c r="E295" s="1"/>
      <c r="F295" s="1"/>
      <c r="G295" s="1"/>
      <c r="H295" s="1"/>
      <c r="I295" s="1"/>
      <c r="J295" s="20"/>
      <c r="K295" s="1"/>
      <c r="L295" s="1"/>
      <c r="M295" s="1"/>
      <c r="N295" s="1"/>
    </row>
    <row r="296" spans="1:14">
      <c r="A296" s="1"/>
      <c r="B296" s="1"/>
      <c r="C296" s="1"/>
      <c r="D296" s="1"/>
      <c r="E296" s="1"/>
      <c r="F296" s="1"/>
      <c r="G296" s="1"/>
      <c r="H296" s="1"/>
      <c r="I296" s="1"/>
      <c r="J296" s="20"/>
      <c r="K296" s="1"/>
      <c r="L296" s="1"/>
      <c r="M296" s="1"/>
      <c r="N296" s="1"/>
    </row>
    <row r="297" spans="1:14">
      <c r="A297" s="1"/>
      <c r="B297" s="1"/>
      <c r="C297" s="1"/>
      <c r="D297" s="1"/>
      <c r="E297" s="1"/>
      <c r="F297" s="1"/>
      <c r="G297" s="1"/>
      <c r="H297" s="1"/>
      <c r="I297" s="1"/>
      <c r="J297" s="20"/>
      <c r="K297" s="1"/>
      <c r="L297" s="1"/>
      <c r="M297" s="1"/>
      <c r="N297" s="1"/>
    </row>
    <row r="298" spans="1:14">
      <c r="A298" s="1"/>
      <c r="B298" s="1"/>
      <c r="C298" s="1"/>
      <c r="D298" s="1"/>
      <c r="E298" s="1"/>
      <c r="F298" s="1"/>
      <c r="G298" s="1"/>
      <c r="H298" s="1"/>
      <c r="I298" s="1"/>
      <c r="J298" s="20"/>
      <c r="K298" s="1"/>
      <c r="L298" s="1"/>
      <c r="M298" s="1"/>
      <c r="N298" s="1"/>
    </row>
    <row r="299" spans="1:14">
      <c r="A299" s="1"/>
      <c r="B299" s="1"/>
      <c r="C299" s="1"/>
      <c r="D299" s="1"/>
      <c r="E299" s="1"/>
      <c r="F299" s="1"/>
      <c r="G299" s="1"/>
      <c r="H299" s="1"/>
      <c r="I299" s="1"/>
      <c r="J299" s="20"/>
      <c r="K299" s="1"/>
      <c r="L299" s="1"/>
      <c r="M299" s="1"/>
      <c r="N299" s="1"/>
    </row>
    <row r="300" spans="1:14">
      <c r="A300" s="1"/>
      <c r="B300" s="1"/>
      <c r="C300" s="1"/>
      <c r="D300" s="1"/>
      <c r="E300" s="1"/>
      <c r="F300" s="1"/>
      <c r="G300" s="1"/>
      <c r="H300" s="1"/>
      <c r="I300" s="1"/>
      <c r="J300" s="20"/>
      <c r="K300" s="1"/>
      <c r="L300" s="1"/>
      <c r="M300" s="1"/>
      <c r="N300" s="1"/>
    </row>
    <row r="301" spans="1:14">
      <c r="A301" s="1"/>
      <c r="B301" s="1"/>
      <c r="C301" s="1"/>
      <c r="D301" s="1"/>
      <c r="E301" s="1"/>
      <c r="F301" s="1"/>
      <c r="G301" s="1"/>
      <c r="H301" s="1"/>
      <c r="I301" s="1"/>
      <c r="J301" s="20"/>
      <c r="K301" s="1"/>
      <c r="L301" s="1"/>
      <c r="M301" s="1"/>
      <c r="N301" s="1"/>
    </row>
    <row r="302" spans="1:14">
      <c r="A302" s="1"/>
      <c r="B302" s="1"/>
      <c r="C302" s="1"/>
      <c r="D302" s="1"/>
      <c r="E302" s="1"/>
      <c r="F302" s="1"/>
      <c r="G302" s="1"/>
      <c r="H302" s="1"/>
      <c r="I302" s="1"/>
      <c r="J302" s="20"/>
      <c r="K302" s="1"/>
      <c r="L302" s="1"/>
      <c r="M302" s="1"/>
      <c r="N302" s="1"/>
    </row>
    <row r="303" spans="1:14">
      <c r="A303" s="1"/>
      <c r="B303" s="1"/>
      <c r="C303" s="1"/>
      <c r="D303" s="1"/>
      <c r="E303" s="1"/>
      <c r="F303" s="1"/>
      <c r="G303" s="1"/>
      <c r="H303" s="1"/>
      <c r="I303" s="1"/>
      <c r="J303" s="20"/>
      <c r="K303" s="1"/>
      <c r="L303" s="1"/>
      <c r="M303" s="1"/>
      <c r="N303" s="1"/>
    </row>
    <row r="304" spans="1:14">
      <c r="A304" s="1"/>
      <c r="B304" s="1"/>
      <c r="C304" s="1"/>
      <c r="D304" s="1"/>
      <c r="E304" s="1"/>
      <c r="F304" s="1"/>
      <c r="G304" s="1"/>
      <c r="H304" s="1"/>
      <c r="I304" s="1"/>
      <c r="J304" s="20"/>
      <c r="K304" s="1"/>
      <c r="L304" s="1"/>
      <c r="M304" s="1"/>
      <c r="N304" s="1"/>
    </row>
    <row r="305" spans="1:14">
      <c r="A305" s="1"/>
      <c r="B305" s="1"/>
      <c r="C305" s="1"/>
      <c r="D305" s="1"/>
      <c r="E305" s="1"/>
      <c r="F305" s="1"/>
      <c r="G305" s="1"/>
      <c r="H305" s="1"/>
      <c r="I305" s="1"/>
      <c r="J305" s="20"/>
      <c r="K305" s="1"/>
      <c r="L305" s="1"/>
      <c r="M305" s="1"/>
      <c r="N305" s="1"/>
    </row>
    <row r="306" spans="1:14">
      <c r="A306" s="1"/>
      <c r="B306" s="1"/>
      <c r="C306" s="1"/>
      <c r="D306" s="1"/>
      <c r="E306" s="1"/>
      <c r="F306" s="1"/>
      <c r="G306" s="1"/>
      <c r="H306" s="1"/>
      <c r="I306" s="1"/>
      <c r="J306" s="20"/>
      <c r="K306" s="1"/>
      <c r="L306" s="1"/>
      <c r="M306" s="1"/>
      <c r="N306" s="1"/>
    </row>
    <row r="307" spans="1:14">
      <c r="A307" s="1"/>
      <c r="B307" s="1"/>
      <c r="C307" s="1"/>
      <c r="D307" s="1"/>
      <c r="E307" s="1"/>
      <c r="F307" s="1"/>
      <c r="G307" s="1"/>
      <c r="H307" s="1"/>
      <c r="I307" s="1"/>
      <c r="J307" s="20"/>
      <c r="K307" s="1"/>
      <c r="L307" s="1"/>
      <c r="M307" s="1"/>
      <c r="N307" s="1"/>
    </row>
    <row r="308" spans="1:14">
      <c r="A308" s="1"/>
      <c r="B308" s="1"/>
      <c r="C308" s="1"/>
      <c r="D308" s="1"/>
      <c r="E308" s="1"/>
      <c r="F308" s="1"/>
      <c r="G308" s="1"/>
      <c r="H308" s="1"/>
      <c r="I308" s="1"/>
      <c r="J308" s="20"/>
      <c r="K308" s="1"/>
      <c r="L308" s="1"/>
      <c r="M308" s="1"/>
      <c r="N308" s="1"/>
    </row>
    <row r="309" spans="1:14">
      <c r="A309" s="1"/>
      <c r="B309" s="1"/>
      <c r="C309" s="1"/>
      <c r="D309" s="1"/>
      <c r="E309" s="1"/>
      <c r="F309" s="1"/>
      <c r="G309" s="1"/>
      <c r="H309" s="1"/>
      <c r="I309" s="1"/>
      <c r="J309" s="20"/>
      <c r="K309" s="1"/>
      <c r="L309" s="1"/>
      <c r="M309" s="1"/>
      <c r="N309" s="1"/>
    </row>
    <row r="310" spans="1:14">
      <c r="A310" s="1"/>
      <c r="B310" s="1"/>
      <c r="C310" s="1"/>
      <c r="D310" s="1"/>
      <c r="E310" s="1"/>
      <c r="F310" s="1"/>
      <c r="G310" s="1"/>
      <c r="H310" s="1"/>
      <c r="I310" s="1"/>
      <c r="J310" s="20"/>
      <c r="K310" s="1"/>
      <c r="L310" s="1"/>
      <c r="M310" s="1"/>
      <c r="N310" s="1"/>
    </row>
    <row r="311" spans="1:14">
      <c r="A311" s="1"/>
      <c r="B311" s="1"/>
      <c r="C311" s="1"/>
      <c r="D311" s="1"/>
      <c r="E311" s="1"/>
      <c r="F311" s="1"/>
      <c r="G311" s="1"/>
      <c r="H311" s="1"/>
      <c r="I311" s="1"/>
      <c r="J311" s="20"/>
      <c r="K311" s="1"/>
      <c r="L311" s="1"/>
      <c r="M311" s="1"/>
      <c r="N311" s="1"/>
    </row>
    <row r="312" spans="1:14">
      <c r="A312" s="1"/>
      <c r="B312" s="1"/>
      <c r="C312" s="1"/>
      <c r="D312" s="1"/>
      <c r="E312" s="1"/>
      <c r="F312" s="1"/>
      <c r="G312" s="1"/>
      <c r="H312" s="1"/>
      <c r="I312" s="1"/>
      <c r="J312" s="20"/>
      <c r="K312" s="1"/>
      <c r="L312" s="1"/>
      <c r="M312" s="1"/>
      <c r="N312" s="1"/>
    </row>
    <row r="313" spans="1:14">
      <c r="A313" s="1"/>
      <c r="B313" s="1"/>
      <c r="C313" s="1"/>
      <c r="D313" s="1"/>
      <c r="E313" s="1"/>
      <c r="F313" s="1"/>
      <c r="G313" s="1"/>
      <c r="H313" s="1"/>
      <c r="I313" s="1"/>
      <c r="J313" s="20"/>
      <c r="K313" s="1"/>
      <c r="L313" s="1"/>
      <c r="M313" s="1"/>
      <c r="N313" s="1"/>
    </row>
    <row r="314" spans="1:14">
      <c r="A314" s="1"/>
      <c r="B314" s="1"/>
      <c r="C314" s="1"/>
      <c r="D314" s="1"/>
      <c r="E314" s="1"/>
      <c r="F314" s="1"/>
      <c r="G314" s="1"/>
      <c r="H314" s="1"/>
      <c r="I314" s="1"/>
      <c r="J314" s="20"/>
      <c r="K314" s="1"/>
      <c r="L314" s="1"/>
      <c r="M314" s="1"/>
      <c r="N314" s="1"/>
    </row>
    <row r="315" spans="1:14">
      <c r="A315" s="1"/>
      <c r="B315" s="1"/>
      <c r="C315" s="1"/>
      <c r="D315" s="1"/>
      <c r="E315" s="1"/>
      <c r="F315" s="1"/>
      <c r="G315" s="1"/>
      <c r="H315" s="1"/>
      <c r="I315" s="1"/>
      <c r="J315" s="20"/>
      <c r="K315" s="1"/>
      <c r="L315" s="1"/>
      <c r="M315" s="1"/>
      <c r="N315" s="1"/>
    </row>
    <row r="316" spans="1:14">
      <c r="A316" s="1"/>
      <c r="B316" s="1"/>
      <c r="C316" s="1"/>
      <c r="D316" s="1"/>
      <c r="E316" s="1"/>
      <c r="F316" s="1"/>
      <c r="G316" s="1"/>
      <c r="H316" s="1"/>
      <c r="I316" s="1"/>
      <c r="J316" s="20"/>
      <c r="K316" s="1"/>
      <c r="L316" s="1"/>
      <c r="M316" s="1"/>
      <c r="N316" s="1"/>
    </row>
    <row r="317" spans="1:14">
      <c r="A317" s="1"/>
      <c r="B317" s="1"/>
      <c r="C317" s="1"/>
      <c r="D317" s="1"/>
      <c r="E317" s="1"/>
      <c r="F317" s="1"/>
      <c r="G317" s="1"/>
      <c r="H317" s="1"/>
      <c r="I317" s="1"/>
      <c r="J317" s="20"/>
      <c r="K317" s="1"/>
      <c r="L317" s="1"/>
      <c r="M317" s="1"/>
      <c r="N317" s="1"/>
    </row>
    <row r="318" spans="1:14">
      <c r="A318" s="1"/>
      <c r="B318" s="1"/>
      <c r="C318" s="1"/>
      <c r="D318" s="1"/>
      <c r="E318" s="1"/>
      <c r="F318" s="1"/>
      <c r="G318" s="1"/>
      <c r="H318" s="1"/>
      <c r="I318" s="1"/>
      <c r="J318" s="20"/>
      <c r="K318" s="1"/>
      <c r="L318" s="1"/>
      <c r="M318" s="1"/>
      <c r="N318" s="1"/>
    </row>
    <row r="319" spans="1:14">
      <c r="A319" s="1"/>
      <c r="B319" s="1"/>
      <c r="C319" s="1"/>
      <c r="D319" s="1"/>
      <c r="E319" s="1"/>
      <c r="F319" s="1"/>
      <c r="G319" s="1"/>
      <c r="H319" s="1"/>
      <c r="I319" s="1"/>
      <c r="J319" s="20"/>
      <c r="K319" s="1"/>
      <c r="L319" s="1"/>
      <c r="M319" s="1"/>
      <c r="N319" s="1"/>
    </row>
    <row r="320" spans="1:14">
      <c r="A320" s="1"/>
      <c r="B320" s="1"/>
      <c r="C320" s="1"/>
      <c r="D320" s="1"/>
      <c r="E320" s="1"/>
      <c r="F320" s="1"/>
      <c r="G320" s="1"/>
      <c r="H320" s="1"/>
      <c r="I320" s="1"/>
      <c r="J320" s="20"/>
      <c r="K320" s="1"/>
      <c r="L320" s="1"/>
      <c r="M320" s="1"/>
      <c r="N320" s="1"/>
    </row>
    <row r="321" spans="1:14">
      <c r="A321" s="1"/>
      <c r="B321" s="1"/>
      <c r="C321" s="1"/>
      <c r="D321" s="1"/>
      <c r="E321" s="1"/>
      <c r="F321" s="1"/>
      <c r="G321" s="1"/>
      <c r="H321" s="1"/>
      <c r="I321" s="1"/>
      <c r="J321" s="20"/>
      <c r="K321" s="1"/>
      <c r="L321" s="1"/>
      <c r="M321" s="1"/>
      <c r="N321" s="1"/>
    </row>
    <row r="322" spans="1:14">
      <c r="A322" s="1"/>
      <c r="B322" s="1"/>
      <c r="C322" s="1"/>
      <c r="D322" s="1"/>
      <c r="E322" s="1"/>
      <c r="F322" s="1"/>
      <c r="G322" s="1"/>
      <c r="H322" s="1"/>
      <c r="I322" s="1"/>
      <c r="J322" s="20"/>
      <c r="K322" s="1"/>
      <c r="L322" s="1"/>
      <c r="M322" s="1"/>
      <c r="N322" s="1"/>
    </row>
    <row r="323" spans="1:14">
      <c r="A323" s="1"/>
      <c r="B323" s="1"/>
      <c r="C323" s="1"/>
      <c r="D323" s="1"/>
      <c r="E323" s="1"/>
      <c r="F323" s="1"/>
      <c r="G323" s="1"/>
      <c r="H323" s="1"/>
      <c r="I323" s="1"/>
      <c r="J323" s="20"/>
      <c r="K323" s="1"/>
      <c r="L323" s="1"/>
      <c r="M323" s="1"/>
      <c r="N323" s="1"/>
    </row>
    <row r="324" spans="1:14">
      <c r="A324" s="1"/>
      <c r="B324" s="1"/>
      <c r="C324" s="1"/>
      <c r="D324" s="1"/>
      <c r="E324" s="1"/>
      <c r="F324" s="1"/>
      <c r="G324" s="1"/>
      <c r="H324" s="1"/>
      <c r="I324" s="1"/>
      <c r="J324" s="20"/>
      <c r="K324" s="1"/>
      <c r="L324" s="1"/>
      <c r="M324" s="1"/>
      <c r="N324" s="1"/>
    </row>
    <row r="325" spans="1:14">
      <c r="A325" s="1"/>
      <c r="B325" s="1"/>
      <c r="C325" s="1"/>
      <c r="D325" s="1"/>
      <c r="E325" s="1"/>
      <c r="F325" s="1"/>
      <c r="G325" s="1"/>
      <c r="H325" s="1"/>
      <c r="I325" s="1"/>
      <c r="J325" s="20"/>
      <c r="K325" s="1"/>
      <c r="L325" s="1"/>
      <c r="M325" s="1"/>
      <c r="N325" s="1"/>
    </row>
    <row r="326" spans="1:14">
      <c r="A326" s="1"/>
      <c r="B326" s="1"/>
      <c r="C326" s="1"/>
      <c r="D326" s="1"/>
      <c r="E326" s="1"/>
      <c r="F326" s="1"/>
      <c r="G326" s="1"/>
      <c r="H326" s="1"/>
      <c r="I326" s="1"/>
      <c r="J326" s="20"/>
      <c r="K326" s="1"/>
      <c r="L326" s="1"/>
      <c r="M326" s="1"/>
      <c r="N326" s="1"/>
    </row>
    <row r="327" spans="1:14">
      <c r="A327" s="1"/>
      <c r="B327" s="1"/>
      <c r="C327" s="1"/>
      <c r="D327" s="1"/>
      <c r="E327" s="1"/>
      <c r="F327" s="1"/>
      <c r="G327" s="1"/>
      <c r="H327" s="1"/>
      <c r="I327" s="1"/>
      <c r="J327" s="20"/>
      <c r="K327" s="1"/>
      <c r="L327" s="1"/>
      <c r="M327" s="1"/>
      <c r="N327" s="1"/>
    </row>
    <row r="328" spans="1:14">
      <c r="A328" s="1"/>
      <c r="B328" s="1"/>
      <c r="C328" s="1"/>
      <c r="D328" s="1"/>
      <c r="E328" s="1"/>
      <c r="F328" s="1"/>
      <c r="G328" s="1"/>
      <c r="H328" s="1"/>
      <c r="I328" s="1"/>
      <c r="J328" s="20"/>
      <c r="K328" s="1"/>
      <c r="L328" s="1"/>
      <c r="M328" s="1"/>
      <c r="N328" s="1"/>
    </row>
    <row r="329" spans="1:14">
      <c r="A329" s="1"/>
      <c r="B329" s="1"/>
      <c r="C329" s="1"/>
      <c r="D329" s="1"/>
      <c r="E329" s="1"/>
      <c r="F329" s="1"/>
      <c r="G329" s="1"/>
      <c r="H329" s="1"/>
      <c r="I329" s="1"/>
      <c r="J329" s="20"/>
      <c r="K329" s="1"/>
      <c r="L329" s="1"/>
      <c r="M329" s="1"/>
      <c r="N329" s="1"/>
    </row>
    <row r="330" spans="1:14">
      <c r="A330" s="1"/>
      <c r="B330" s="1"/>
      <c r="C330" s="1"/>
      <c r="D330" s="1"/>
      <c r="E330" s="1"/>
      <c r="F330" s="1"/>
      <c r="G330" s="1"/>
      <c r="H330" s="1"/>
      <c r="I330" s="1"/>
      <c r="J330" s="20"/>
      <c r="K330" s="1"/>
      <c r="L330" s="1"/>
      <c r="M330" s="1"/>
      <c r="N330" s="1"/>
    </row>
    <row r="331" spans="1:14">
      <c r="A331" s="1"/>
      <c r="B331" s="1"/>
      <c r="C331" s="1"/>
      <c r="D331" s="1"/>
      <c r="E331" s="1"/>
      <c r="F331" s="1"/>
      <c r="G331" s="1"/>
      <c r="H331" s="1"/>
      <c r="I331" s="1"/>
      <c r="J331" s="20"/>
      <c r="K331" s="1"/>
      <c r="L331" s="1"/>
      <c r="M331" s="1"/>
      <c r="N331" s="1"/>
    </row>
    <row r="332" spans="1:14">
      <c r="A332" s="1"/>
      <c r="B332" s="1"/>
      <c r="C332" s="1"/>
      <c r="D332" s="1"/>
      <c r="E332" s="1"/>
      <c r="F332" s="1"/>
      <c r="G332" s="1"/>
      <c r="H332" s="1"/>
      <c r="I332" s="1"/>
      <c r="J332" s="20"/>
      <c r="K332" s="1"/>
      <c r="L332" s="1"/>
      <c r="M332" s="1"/>
      <c r="N332" s="1"/>
    </row>
    <row r="333" spans="1:14">
      <c r="A333" s="1"/>
      <c r="B333" s="1"/>
      <c r="C333" s="1"/>
      <c r="D333" s="1"/>
      <c r="E333" s="1"/>
      <c r="F333" s="1"/>
      <c r="G333" s="1"/>
      <c r="H333" s="1"/>
      <c r="I333" s="1"/>
      <c r="J333" s="20"/>
      <c r="K333" s="1"/>
      <c r="L333" s="1"/>
      <c r="M333" s="1"/>
      <c r="N333" s="1"/>
    </row>
    <row r="334" spans="1:14">
      <c r="A334" s="1"/>
      <c r="B334" s="1"/>
      <c r="C334" s="1"/>
      <c r="D334" s="1"/>
      <c r="E334" s="1"/>
      <c r="F334" s="1"/>
      <c r="G334" s="1"/>
      <c r="H334" s="1"/>
      <c r="I334" s="1"/>
      <c r="J334" s="20"/>
      <c r="K334" s="1"/>
      <c r="L334" s="1"/>
      <c r="M334" s="1"/>
      <c r="N334" s="1"/>
    </row>
    <row r="335" spans="1:14">
      <c r="A335" s="1"/>
      <c r="B335" s="1"/>
      <c r="C335" s="1"/>
      <c r="D335" s="1"/>
      <c r="E335" s="1"/>
      <c r="F335" s="1"/>
      <c r="G335" s="1"/>
      <c r="H335" s="1"/>
      <c r="I335" s="1"/>
      <c r="J335" s="20"/>
      <c r="K335" s="1"/>
      <c r="L335" s="1"/>
      <c r="M335" s="1"/>
      <c r="N335" s="1"/>
    </row>
    <row r="336" spans="1:14">
      <c r="A336" s="1"/>
      <c r="B336" s="1"/>
      <c r="C336" s="1"/>
      <c r="D336" s="1"/>
      <c r="E336" s="1"/>
      <c r="F336" s="1"/>
      <c r="G336" s="1"/>
      <c r="H336" s="1"/>
      <c r="I336" s="1"/>
      <c r="J336" s="20"/>
      <c r="K336" s="1"/>
      <c r="L336" s="1"/>
      <c r="M336" s="1"/>
      <c r="N336" s="1"/>
    </row>
    <row r="337" spans="1:14">
      <c r="A337" s="1"/>
      <c r="B337" s="1"/>
      <c r="C337" s="1"/>
      <c r="D337" s="1"/>
      <c r="E337" s="1"/>
      <c r="F337" s="1"/>
      <c r="G337" s="1"/>
      <c r="H337" s="1"/>
      <c r="I337" s="1"/>
      <c r="J337" s="20"/>
      <c r="K337" s="1"/>
      <c r="L337" s="1"/>
      <c r="M337" s="1"/>
      <c r="N337" s="1"/>
    </row>
    <row r="338" spans="1:14">
      <c r="A338" s="1"/>
      <c r="B338" s="1"/>
      <c r="C338" s="1"/>
      <c r="D338" s="1"/>
      <c r="E338" s="1"/>
      <c r="F338" s="1"/>
      <c r="G338" s="1"/>
      <c r="H338" s="1"/>
      <c r="I338" s="1"/>
      <c r="J338" s="20"/>
      <c r="K338" s="1"/>
      <c r="L338" s="1"/>
      <c r="M338" s="1"/>
      <c r="N338" s="1"/>
    </row>
    <row r="339" spans="1:14">
      <c r="A339" s="1"/>
      <c r="B339" s="1"/>
      <c r="C339" s="1"/>
      <c r="D339" s="1"/>
      <c r="E339" s="1"/>
      <c r="F339" s="1"/>
      <c r="G339" s="1"/>
      <c r="H339" s="1"/>
      <c r="I339" s="1"/>
      <c r="J339" s="20"/>
      <c r="K339" s="1"/>
      <c r="L339" s="1"/>
      <c r="M339" s="1"/>
      <c r="N339" s="1"/>
    </row>
    <row r="340" spans="1:14">
      <c r="A340" s="1"/>
      <c r="B340" s="1"/>
      <c r="C340" s="1"/>
      <c r="D340" s="1"/>
      <c r="E340" s="1"/>
      <c r="F340" s="1"/>
      <c r="G340" s="1"/>
      <c r="H340" s="1"/>
      <c r="I340" s="1"/>
      <c r="J340" s="20"/>
      <c r="K340" s="1"/>
      <c r="L340" s="1"/>
      <c r="M340" s="1"/>
      <c r="N340" s="1"/>
    </row>
    <row r="341" spans="1:14">
      <c r="A341" s="1"/>
      <c r="B341" s="1"/>
      <c r="C341" s="1"/>
      <c r="D341" s="1"/>
      <c r="E341" s="1"/>
      <c r="F341" s="1"/>
      <c r="G341" s="1"/>
      <c r="H341" s="1"/>
      <c r="I341" s="1"/>
      <c r="J341" s="20"/>
      <c r="K341" s="1"/>
      <c r="L341" s="1"/>
      <c r="M341" s="1"/>
      <c r="N341" s="1"/>
    </row>
    <row r="342" spans="1:14">
      <c r="A342" s="1"/>
      <c r="B342" s="1"/>
      <c r="C342" s="1"/>
      <c r="D342" s="1"/>
      <c r="E342" s="1"/>
      <c r="F342" s="1"/>
      <c r="G342" s="1"/>
      <c r="H342" s="1"/>
      <c r="I342" s="1"/>
      <c r="J342" s="20"/>
      <c r="K342" s="1"/>
      <c r="L342" s="1"/>
      <c r="M342" s="1"/>
      <c r="N342" s="1"/>
    </row>
    <row r="343" spans="1:14">
      <c r="A343" s="1"/>
      <c r="B343" s="1"/>
      <c r="C343" s="1"/>
      <c r="D343" s="1"/>
      <c r="E343" s="1"/>
      <c r="F343" s="1"/>
      <c r="G343" s="1"/>
      <c r="H343" s="1"/>
      <c r="I343" s="1"/>
      <c r="J343" s="20"/>
      <c r="K343" s="1"/>
      <c r="L343" s="1"/>
      <c r="M343" s="1"/>
      <c r="N343" s="1"/>
    </row>
    <row r="344" spans="1:14">
      <c r="A344" s="1"/>
      <c r="B344" s="1"/>
      <c r="C344" s="1"/>
      <c r="D344" s="1"/>
      <c r="E344" s="1"/>
      <c r="F344" s="1"/>
      <c r="G344" s="1"/>
      <c r="H344" s="1"/>
      <c r="I344" s="1"/>
      <c r="J344" s="20"/>
      <c r="K344" s="1"/>
      <c r="L344" s="1"/>
      <c r="M344" s="1"/>
      <c r="N344" s="1"/>
    </row>
    <row r="345" spans="1:14">
      <c r="A345" s="1"/>
      <c r="B345" s="1"/>
      <c r="C345" s="1"/>
      <c r="D345" s="1"/>
      <c r="E345" s="1"/>
      <c r="F345" s="1"/>
      <c r="G345" s="1"/>
      <c r="H345" s="1"/>
      <c r="I345" s="1"/>
      <c r="J345" s="20"/>
      <c r="K345" s="1"/>
      <c r="L345" s="1"/>
      <c r="M345" s="1"/>
      <c r="N345" s="1"/>
    </row>
    <row r="346" spans="1:14">
      <c r="A346" s="1"/>
      <c r="B346" s="1"/>
      <c r="C346" s="1"/>
      <c r="D346" s="1"/>
      <c r="E346" s="1"/>
      <c r="F346" s="1"/>
      <c r="G346" s="1"/>
      <c r="H346" s="1"/>
      <c r="I346" s="1"/>
      <c r="J346" s="20"/>
      <c r="K346" s="1"/>
      <c r="L346" s="1"/>
      <c r="M346" s="1"/>
      <c r="N346" s="1"/>
    </row>
    <row r="347" spans="1:14">
      <c r="A347" s="1"/>
      <c r="B347" s="1"/>
      <c r="C347" s="1"/>
      <c r="D347" s="1"/>
      <c r="E347" s="1"/>
      <c r="F347" s="1"/>
      <c r="G347" s="1"/>
      <c r="H347" s="1"/>
      <c r="I347" s="1"/>
      <c r="J347" s="20"/>
      <c r="K347" s="1"/>
      <c r="L347" s="1"/>
      <c r="M347" s="1"/>
      <c r="N347" s="1"/>
    </row>
    <row r="348" spans="1:14">
      <c r="A348" s="1"/>
      <c r="B348" s="1"/>
      <c r="C348" s="1"/>
      <c r="D348" s="1"/>
      <c r="E348" s="1"/>
      <c r="F348" s="1"/>
      <c r="G348" s="1"/>
      <c r="H348" s="1"/>
      <c r="I348" s="1"/>
      <c r="J348" s="20"/>
      <c r="K348" s="1"/>
      <c r="L348" s="1"/>
      <c r="M348" s="1"/>
      <c r="N348" s="1"/>
    </row>
    <row r="349" spans="1:14">
      <c r="A349" s="1"/>
      <c r="B349" s="1"/>
      <c r="C349" s="1"/>
      <c r="D349" s="1"/>
      <c r="E349" s="1"/>
      <c r="F349" s="1"/>
      <c r="G349" s="1"/>
      <c r="H349" s="1"/>
      <c r="I349" s="1"/>
      <c r="J349" s="20"/>
      <c r="K349" s="1"/>
      <c r="L349" s="1"/>
      <c r="M349" s="1"/>
      <c r="N349" s="1"/>
    </row>
    <row r="350" spans="1:14">
      <c r="A350" s="1"/>
      <c r="B350" s="1"/>
      <c r="C350" s="1"/>
      <c r="D350" s="1"/>
      <c r="E350" s="1"/>
      <c r="F350" s="1"/>
      <c r="G350" s="1"/>
      <c r="H350" s="1"/>
      <c r="I350" s="1"/>
      <c r="J350" s="20"/>
      <c r="K350" s="1"/>
      <c r="L350" s="1"/>
      <c r="M350" s="1"/>
      <c r="N350" s="1"/>
    </row>
    <row r="351" spans="1:14">
      <c r="A351" s="1"/>
      <c r="B351" s="1"/>
      <c r="C351" s="1"/>
      <c r="D351" s="1"/>
      <c r="E351" s="1"/>
      <c r="F351" s="1"/>
      <c r="G351" s="1"/>
      <c r="H351" s="1"/>
      <c r="I351" s="1"/>
      <c r="J351" s="20"/>
      <c r="K351" s="1"/>
      <c r="L351" s="1"/>
      <c r="M351" s="1"/>
      <c r="N351" s="1"/>
    </row>
    <row r="352" spans="1:14">
      <c r="A352" s="1"/>
      <c r="B352" s="1"/>
      <c r="C352" s="1"/>
      <c r="D352" s="1"/>
      <c r="E352" s="1"/>
      <c r="F352" s="1"/>
      <c r="G352" s="1"/>
      <c r="H352" s="1"/>
      <c r="I352" s="1"/>
      <c r="J352" s="20"/>
      <c r="K352" s="1"/>
      <c r="L352" s="1"/>
      <c r="M352" s="1"/>
      <c r="N352" s="1"/>
    </row>
    <row r="353" spans="1:14">
      <c r="A353" s="1"/>
      <c r="B353" s="1"/>
      <c r="C353" s="1"/>
      <c r="D353" s="1"/>
      <c r="E353" s="1"/>
      <c r="F353" s="1"/>
      <c r="G353" s="1"/>
      <c r="H353" s="1"/>
      <c r="I353" s="1"/>
      <c r="J353" s="20"/>
      <c r="K353" s="1"/>
      <c r="L353" s="1"/>
      <c r="M353" s="1"/>
      <c r="N353" s="1"/>
    </row>
    <row r="354" spans="1:14">
      <c r="A354" s="1"/>
      <c r="B354" s="1"/>
      <c r="C354" s="1"/>
      <c r="D354" s="1"/>
      <c r="E354" s="1"/>
      <c r="F354" s="1"/>
      <c r="G354" s="1"/>
      <c r="H354" s="1"/>
      <c r="I354" s="1"/>
      <c r="J354" s="20"/>
      <c r="K354" s="1"/>
      <c r="L354" s="1"/>
      <c r="M354" s="1"/>
      <c r="N354" s="1"/>
    </row>
    <row r="355" spans="1:14">
      <c r="A355" s="1"/>
      <c r="B355" s="1"/>
      <c r="C355" s="1"/>
      <c r="D355" s="1"/>
      <c r="E355" s="1"/>
      <c r="F355" s="1"/>
      <c r="G355" s="1"/>
      <c r="H355" s="1"/>
      <c r="I355" s="1"/>
      <c r="J355" s="20"/>
      <c r="K355" s="1"/>
      <c r="L355" s="1"/>
      <c r="M355" s="1"/>
      <c r="N355" s="1"/>
    </row>
    <row r="356" spans="1:14">
      <c r="A356" s="1"/>
      <c r="B356" s="1"/>
      <c r="C356" s="1"/>
      <c r="D356" s="1"/>
      <c r="E356" s="1"/>
      <c r="F356" s="1"/>
      <c r="G356" s="1"/>
      <c r="H356" s="1"/>
      <c r="I356" s="1"/>
      <c r="J356" s="20"/>
      <c r="K356" s="1"/>
      <c r="L356" s="1"/>
      <c r="M356" s="1"/>
      <c r="N356" s="1"/>
    </row>
    <row r="357" spans="1:14">
      <c r="A357" s="1"/>
      <c r="B357" s="1"/>
      <c r="C357" s="1"/>
      <c r="D357" s="1"/>
      <c r="E357" s="1"/>
      <c r="F357" s="1"/>
      <c r="G357" s="1"/>
      <c r="H357" s="1"/>
      <c r="I357" s="1"/>
      <c r="J357" s="20"/>
      <c r="K357" s="1"/>
      <c r="L357" s="1"/>
      <c r="M357" s="1"/>
      <c r="N357" s="1"/>
    </row>
    <row r="358" spans="1:14">
      <c r="A358" s="1"/>
      <c r="B358" s="1"/>
      <c r="C358" s="1"/>
      <c r="D358" s="1"/>
      <c r="E358" s="1"/>
      <c r="F358" s="1"/>
      <c r="G358" s="1"/>
      <c r="H358" s="1"/>
      <c r="I358" s="1"/>
      <c r="J358" s="20"/>
      <c r="K358" s="1"/>
      <c r="L358" s="1"/>
      <c r="M358" s="1"/>
      <c r="N358" s="1"/>
    </row>
    <row r="359" spans="1:14">
      <c r="A359" s="1"/>
      <c r="B359" s="1"/>
      <c r="C359" s="1"/>
      <c r="D359" s="1"/>
      <c r="E359" s="1"/>
      <c r="F359" s="1"/>
      <c r="G359" s="1"/>
      <c r="H359" s="1"/>
      <c r="I359" s="1"/>
      <c r="J359" s="20"/>
      <c r="K359" s="1"/>
      <c r="L359" s="1"/>
      <c r="M359" s="1"/>
      <c r="N359" s="1"/>
    </row>
    <row r="360" spans="1:14">
      <c r="A360" s="1"/>
      <c r="B360" s="1"/>
      <c r="C360" s="1"/>
      <c r="D360" s="1"/>
      <c r="E360" s="1"/>
      <c r="F360" s="1"/>
      <c r="G360" s="1"/>
      <c r="H360" s="1"/>
      <c r="I360" s="1"/>
      <c r="J360" s="20"/>
      <c r="K360" s="1"/>
      <c r="L360" s="1"/>
      <c r="M360" s="1"/>
      <c r="N360" s="1"/>
    </row>
    <row r="361" spans="1:14">
      <c r="A361" s="1"/>
      <c r="B361" s="1"/>
      <c r="C361" s="1"/>
      <c r="D361" s="1"/>
      <c r="E361" s="1"/>
      <c r="F361" s="1"/>
      <c r="G361" s="1"/>
      <c r="H361" s="1"/>
      <c r="I361" s="1"/>
      <c r="J361" s="20"/>
      <c r="K361" s="1"/>
      <c r="L361" s="1"/>
      <c r="M361" s="1"/>
      <c r="N361" s="1"/>
    </row>
    <row r="362" spans="1:14">
      <c r="A362" s="1"/>
      <c r="B362" s="1"/>
      <c r="C362" s="1"/>
      <c r="D362" s="1"/>
      <c r="E362" s="1"/>
      <c r="F362" s="1"/>
      <c r="G362" s="1"/>
      <c r="H362" s="1"/>
      <c r="I362" s="1"/>
      <c r="J362" s="20"/>
      <c r="K362" s="1"/>
      <c r="L362" s="1"/>
      <c r="M362" s="1"/>
      <c r="N362" s="1"/>
    </row>
    <row r="363" spans="1:14">
      <c r="A363" s="1"/>
      <c r="B363" s="1"/>
      <c r="C363" s="1"/>
      <c r="D363" s="1"/>
      <c r="E363" s="1"/>
      <c r="F363" s="1"/>
      <c r="G363" s="1"/>
      <c r="H363" s="1"/>
      <c r="I363" s="1"/>
      <c r="J363" s="20"/>
      <c r="K363" s="1"/>
      <c r="L363" s="1"/>
      <c r="M363" s="1"/>
      <c r="N363" s="1"/>
    </row>
    <row r="364" spans="1:14">
      <c r="A364" s="1"/>
      <c r="B364" s="1"/>
      <c r="C364" s="1"/>
      <c r="D364" s="1"/>
      <c r="E364" s="1"/>
      <c r="F364" s="1"/>
      <c r="G364" s="1"/>
      <c r="H364" s="1"/>
      <c r="I364" s="1"/>
      <c r="J364" s="20"/>
      <c r="K364" s="1"/>
      <c r="L364" s="1"/>
      <c r="M364" s="1"/>
      <c r="N364" s="1"/>
    </row>
    <row r="365" spans="1:14">
      <c r="A365" s="1"/>
      <c r="B365" s="1"/>
      <c r="C365" s="1"/>
      <c r="D365" s="1"/>
      <c r="E365" s="1"/>
      <c r="F365" s="1"/>
      <c r="G365" s="1"/>
      <c r="H365" s="1"/>
      <c r="I365" s="1"/>
      <c r="J365" s="20"/>
      <c r="K365" s="1"/>
      <c r="L365" s="1"/>
      <c r="M365" s="1"/>
      <c r="N365" s="1"/>
    </row>
    <row r="366" spans="1:14">
      <c r="A366" s="1"/>
      <c r="B366" s="1"/>
      <c r="C366" s="1"/>
      <c r="D366" s="1"/>
      <c r="E366" s="1"/>
      <c r="F366" s="1"/>
      <c r="G366" s="1"/>
      <c r="H366" s="1"/>
      <c r="I366" s="1"/>
      <c r="J366" s="20"/>
      <c r="K366" s="1"/>
      <c r="L366" s="1"/>
      <c r="M366" s="1"/>
      <c r="N366" s="1"/>
    </row>
    <row r="367" spans="1:14">
      <c r="A367" s="1"/>
      <c r="B367" s="1"/>
      <c r="C367" s="1"/>
      <c r="D367" s="1"/>
      <c r="E367" s="1"/>
      <c r="F367" s="1"/>
      <c r="G367" s="1"/>
      <c r="H367" s="1"/>
      <c r="I367" s="1"/>
      <c r="J367" s="20"/>
      <c r="K367" s="1"/>
      <c r="L367" s="1"/>
      <c r="M367" s="1"/>
      <c r="N367" s="1"/>
    </row>
    <row r="368" spans="1:14">
      <c r="A368" s="1"/>
      <c r="B368" s="1"/>
      <c r="C368" s="1"/>
      <c r="D368" s="1"/>
      <c r="E368" s="1"/>
      <c r="F368" s="1"/>
      <c r="G368" s="1"/>
      <c r="H368" s="1"/>
      <c r="I368" s="1"/>
      <c r="J368" s="20"/>
      <c r="K368" s="1"/>
      <c r="L368" s="1"/>
      <c r="M368" s="1"/>
      <c r="N368" s="1"/>
    </row>
    <row r="369" spans="1:14">
      <c r="A369" s="1"/>
      <c r="B369" s="1"/>
      <c r="C369" s="1"/>
      <c r="D369" s="1"/>
      <c r="E369" s="1"/>
      <c r="F369" s="1"/>
      <c r="G369" s="1"/>
      <c r="H369" s="1"/>
      <c r="I369" s="1"/>
      <c r="J369" s="20"/>
      <c r="K369" s="1"/>
      <c r="L369" s="1"/>
      <c r="M369" s="1"/>
      <c r="N369" s="1"/>
    </row>
    <row r="370" spans="1:14">
      <c r="A370" s="1"/>
      <c r="B370" s="1"/>
      <c r="C370" s="1"/>
      <c r="D370" s="1"/>
      <c r="E370" s="1"/>
      <c r="F370" s="1"/>
      <c r="G370" s="1"/>
      <c r="H370" s="1"/>
      <c r="I370" s="1"/>
      <c r="J370" s="20"/>
      <c r="K370" s="1"/>
      <c r="L370" s="1"/>
      <c r="M370" s="1"/>
      <c r="N370" s="1"/>
    </row>
    <row r="371" spans="1:14">
      <c r="A371" s="1"/>
      <c r="B371" s="1"/>
      <c r="C371" s="1"/>
      <c r="D371" s="1"/>
      <c r="E371" s="1"/>
      <c r="F371" s="1"/>
      <c r="G371" s="1"/>
      <c r="H371" s="1"/>
      <c r="I371" s="1"/>
      <c r="J371" s="20"/>
      <c r="K371" s="1"/>
      <c r="L371" s="1"/>
      <c r="M371" s="1"/>
      <c r="N371" s="1"/>
    </row>
    <row r="372" spans="1:14">
      <c r="A372" s="1"/>
      <c r="B372" s="1"/>
      <c r="C372" s="1"/>
      <c r="D372" s="1"/>
      <c r="E372" s="1"/>
      <c r="F372" s="1"/>
      <c r="G372" s="1"/>
      <c r="H372" s="1"/>
      <c r="I372" s="1"/>
      <c r="J372" s="20"/>
      <c r="K372" s="1"/>
      <c r="L372" s="1"/>
      <c r="M372" s="1"/>
      <c r="N372" s="1"/>
    </row>
    <row r="373" spans="1:14">
      <c r="A373" s="1"/>
      <c r="B373" s="1"/>
      <c r="C373" s="1"/>
      <c r="D373" s="1"/>
      <c r="E373" s="1"/>
      <c r="F373" s="1"/>
      <c r="G373" s="1"/>
      <c r="H373" s="1"/>
      <c r="I373" s="1"/>
      <c r="J373" s="20"/>
      <c r="K373" s="1"/>
      <c r="L373" s="1"/>
      <c r="M373" s="1"/>
      <c r="N373" s="1"/>
    </row>
    <row r="374" spans="1:14">
      <c r="A374" s="1"/>
      <c r="B374" s="1"/>
      <c r="C374" s="1"/>
      <c r="D374" s="1"/>
      <c r="E374" s="1"/>
      <c r="F374" s="1"/>
      <c r="G374" s="1"/>
      <c r="H374" s="1"/>
      <c r="I374" s="1"/>
      <c r="J374" s="20"/>
      <c r="K374" s="1"/>
      <c r="L374" s="1"/>
      <c r="M374" s="1"/>
      <c r="N374" s="1"/>
    </row>
    <row r="375" spans="1:14">
      <c r="A375" s="1"/>
      <c r="B375" s="1"/>
      <c r="C375" s="1"/>
      <c r="D375" s="1"/>
      <c r="E375" s="1"/>
      <c r="F375" s="1"/>
      <c r="G375" s="1"/>
      <c r="H375" s="1"/>
      <c r="I375" s="1"/>
      <c r="J375" s="20"/>
      <c r="K375" s="1"/>
      <c r="L375" s="1"/>
      <c r="M375" s="1"/>
      <c r="N375" s="1"/>
    </row>
    <row r="376" spans="1:14">
      <c r="A376" s="1"/>
      <c r="B376" s="1"/>
      <c r="C376" s="1"/>
      <c r="D376" s="1"/>
      <c r="E376" s="1"/>
      <c r="F376" s="1"/>
      <c r="G376" s="1"/>
      <c r="H376" s="1"/>
      <c r="I376" s="1"/>
      <c r="J376" s="20"/>
      <c r="K376" s="1"/>
      <c r="L376" s="1"/>
      <c r="M376" s="1"/>
      <c r="N376" s="1"/>
    </row>
    <row r="377" spans="1:14">
      <c r="A377" s="1"/>
      <c r="B377" s="1"/>
      <c r="C377" s="1"/>
      <c r="D377" s="1"/>
      <c r="E377" s="1"/>
      <c r="F377" s="1"/>
      <c r="G377" s="1"/>
      <c r="H377" s="1"/>
      <c r="I377" s="1"/>
      <c r="J377" s="20"/>
      <c r="K377" s="1"/>
      <c r="L377" s="1"/>
      <c r="M377" s="1"/>
      <c r="N377" s="1"/>
    </row>
    <row r="378" spans="1:14">
      <c r="A378" s="1"/>
      <c r="B378" s="1"/>
      <c r="C378" s="1"/>
      <c r="D378" s="1"/>
      <c r="E378" s="1"/>
      <c r="F378" s="1"/>
      <c r="G378" s="1"/>
      <c r="H378" s="1"/>
      <c r="I378" s="1"/>
      <c r="J378" s="20"/>
      <c r="K378" s="1"/>
      <c r="L378" s="1"/>
      <c r="M378" s="1"/>
      <c r="N378" s="1"/>
    </row>
    <row r="379" spans="1:14">
      <c r="A379" s="1"/>
      <c r="B379" s="1"/>
      <c r="C379" s="1"/>
      <c r="D379" s="1"/>
      <c r="E379" s="1"/>
      <c r="F379" s="1"/>
      <c r="G379" s="1"/>
      <c r="H379" s="1"/>
      <c r="I379" s="1"/>
      <c r="J379" s="20"/>
      <c r="K379" s="1"/>
      <c r="L379" s="1"/>
      <c r="M379" s="1"/>
      <c r="N379" s="1"/>
    </row>
    <row r="380" spans="1:14">
      <c r="A380" s="1"/>
      <c r="B380" s="1"/>
      <c r="C380" s="1"/>
      <c r="D380" s="1"/>
      <c r="E380" s="1"/>
      <c r="F380" s="1"/>
      <c r="G380" s="1"/>
      <c r="H380" s="1"/>
      <c r="I380" s="1"/>
      <c r="J380" s="20"/>
      <c r="K380" s="1"/>
      <c r="L380" s="1"/>
      <c r="M380" s="1"/>
      <c r="N380" s="1"/>
    </row>
    <row r="381" spans="1:14">
      <c r="A381" s="1"/>
      <c r="B381" s="1"/>
      <c r="C381" s="1"/>
      <c r="D381" s="1"/>
      <c r="E381" s="1"/>
      <c r="F381" s="1"/>
      <c r="G381" s="1"/>
      <c r="H381" s="1"/>
      <c r="I381" s="1"/>
      <c r="J381" s="20"/>
      <c r="K381" s="1"/>
      <c r="L381" s="1"/>
      <c r="M381" s="1"/>
      <c r="N381" s="1"/>
    </row>
    <row r="382" spans="1:14">
      <c r="A382" s="1"/>
      <c r="B382" s="1"/>
      <c r="C382" s="1"/>
      <c r="D382" s="1"/>
      <c r="E382" s="1"/>
      <c r="F382" s="1"/>
      <c r="G382" s="1"/>
      <c r="H382" s="1"/>
      <c r="I382" s="1"/>
      <c r="J382" s="20"/>
      <c r="K382" s="1"/>
      <c r="L382" s="1"/>
      <c r="M382" s="1"/>
      <c r="N382" s="1"/>
    </row>
    <row r="383" spans="1:14">
      <c r="A383" s="1"/>
      <c r="B383" s="1"/>
      <c r="C383" s="1"/>
      <c r="D383" s="1"/>
      <c r="E383" s="1"/>
      <c r="F383" s="1"/>
      <c r="G383" s="1"/>
      <c r="H383" s="1"/>
      <c r="I383" s="1"/>
      <c r="J383" s="20"/>
      <c r="K383" s="1"/>
      <c r="L383" s="1"/>
      <c r="M383" s="1"/>
      <c r="N383" s="1"/>
    </row>
    <row r="384" spans="1:14">
      <c r="A384" s="1"/>
      <c r="B384" s="1"/>
      <c r="C384" s="1"/>
      <c r="D384" s="1"/>
      <c r="E384" s="1"/>
      <c r="F384" s="1"/>
      <c r="G384" s="1"/>
      <c r="H384" s="1"/>
      <c r="I384" s="1"/>
      <c r="J384" s="20"/>
      <c r="K384" s="1"/>
      <c r="L384" s="1"/>
      <c r="M384" s="1"/>
      <c r="N384" s="1"/>
    </row>
    <row r="385" spans="1:14">
      <c r="A385" s="1"/>
      <c r="B385" s="1"/>
      <c r="C385" s="1"/>
      <c r="D385" s="1"/>
      <c r="E385" s="1"/>
      <c r="F385" s="1"/>
      <c r="G385" s="1"/>
      <c r="H385" s="1"/>
      <c r="I385" s="1"/>
      <c r="J385" s="20"/>
      <c r="K385" s="1"/>
      <c r="L385" s="1"/>
      <c r="M385" s="1"/>
      <c r="N385" s="1"/>
    </row>
    <row r="386" spans="1:14">
      <c r="A386" s="1"/>
      <c r="B386" s="1"/>
      <c r="C386" s="1"/>
      <c r="D386" s="1"/>
      <c r="E386" s="1"/>
      <c r="F386" s="1"/>
      <c r="G386" s="1"/>
      <c r="H386" s="1"/>
      <c r="I386" s="1"/>
      <c r="J386" s="20"/>
      <c r="K386" s="1"/>
      <c r="L386" s="1"/>
      <c r="M386" s="1"/>
      <c r="N386" s="1"/>
    </row>
    <row r="387" spans="1:14">
      <c r="A387" s="1"/>
      <c r="B387" s="1"/>
      <c r="C387" s="1"/>
      <c r="D387" s="1"/>
      <c r="E387" s="1"/>
      <c r="F387" s="1"/>
      <c r="G387" s="1"/>
      <c r="H387" s="1"/>
      <c r="I387" s="1"/>
      <c r="J387" s="20"/>
      <c r="K387" s="1"/>
      <c r="L387" s="1"/>
      <c r="M387" s="1"/>
      <c r="N387" s="1"/>
    </row>
    <row r="388" spans="1:14">
      <c r="A388" s="1"/>
      <c r="B388" s="1"/>
      <c r="C388" s="1"/>
      <c r="D388" s="1"/>
      <c r="E388" s="1"/>
      <c r="F388" s="1"/>
      <c r="G388" s="1"/>
      <c r="H388" s="1"/>
      <c r="I388" s="1"/>
      <c r="J388" s="20"/>
      <c r="K388" s="1"/>
      <c r="L388" s="1"/>
      <c r="M388" s="1"/>
      <c r="N388" s="1"/>
    </row>
  </sheetData>
  <mergeCells count="30">
    <mergeCell ref="D4:F4"/>
    <mergeCell ref="G4:J4"/>
    <mergeCell ref="A6:A9"/>
    <mergeCell ref="B6:B8"/>
    <mergeCell ref="A10:A34"/>
    <mergeCell ref="B10:B13"/>
    <mergeCell ref="A1:J1"/>
    <mergeCell ref="A2:B2"/>
    <mergeCell ref="D2:F2"/>
    <mergeCell ref="G2:J2"/>
    <mergeCell ref="A3:B3"/>
    <mergeCell ref="D3:F3"/>
    <mergeCell ref="G3:J3"/>
    <mergeCell ref="A225:A226"/>
    <mergeCell ref="B227:B228"/>
    <mergeCell ref="B231:B232"/>
    <mergeCell ref="B233:B238"/>
    <mergeCell ref="A35:A223"/>
    <mergeCell ref="B149:B223"/>
    <mergeCell ref="B42:B85"/>
    <mergeCell ref="B86:B145"/>
    <mergeCell ref="B146:B148"/>
    <mergeCell ref="B35:B40"/>
    <mergeCell ref="A273:H273"/>
    <mergeCell ref="A227:A268"/>
    <mergeCell ref="A269:H269"/>
    <mergeCell ref="A270:H270"/>
    <mergeCell ref="A271:H271"/>
    <mergeCell ref="A272:H272"/>
    <mergeCell ref="B253:B259"/>
  </mergeCells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2F66-C736-6B48-8D5F-61590AA86184}">
  <dimension ref="B2:I28"/>
  <sheetViews>
    <sheetView zoomScale="150" workbookViewId="0">
      <selection activeCell="J10" sqref="J10"/>
    </sheetView>
  </sheetViews>
  <sheetFormatPr baseColWidth="10" defaultRowHeight="13"/>
  <cols>
    <col min="2" max="2" width="27.59765625" customWidth="1"/>
    <col min="3" max="3" width="49.796875" customWidth="1"/>
    <col min="4" max="4" width="11.796875" hidden="1" customWidth="1"/>
    <col min="5" max="5" width="23.796875" hidden="1" customWidth="1"/>
    <col min="6" max="6" width="13.796875" bestFit="1" customWidth="1"/>
    <col min="7" max="7" width="13.3984375" bestFit="1" customWidth="1"/>
    <col min="8" max="8" width="8.59765625" customWidth="1"/>
    <col min="9" max="9" width="12.3984375" bestFit="1" customWidth="1"/>
  </cols>
  <sheetData>
    <row r="2" spans="2:9">
      <c r="B2" s="28" t="s">
        <v>69</v>
      </c>
      <c r="C2" s="28" t="s">
        <v>70</v>
      </c>
      <c r="D2" s="27"/>
      <c r="E2" s="27"/>
      <c r="F2" s="28" t="s">
        <v>88</v>
      </c>
      <c r="G2" s="36"/>
    </row>
    <row r="3" spans="2:9">
      <c r="B3" s="28" t="s">
        <v>67</v>
      </c>
      <c r="C3" s="28" t="s">
        <v>96</v>
      </c>
      <c r="D3" s="27">
        <f>海悦山庄!I6+海悦山庄!I7+海悦山庄!I8</f>
        <v>1153000</v>
      </c>
      <c r="E3" s="31">
        <f>D3*1.08*1.06</f>
        <v>1319954.4000000001</v>
      </c>
      <c r="F3" s="65">
        <f>E3/10000</f>
        <v>131.99544</v>
      </c>
      <c r="G3" s="36"/>
      <c r="H3" s="39"/>
      <c r="I3" s="35"/>
    </row>
    <row r="4" spans="2:9">
      <c r="B4" s="28" t="s">
        <v>68</v>
      </c>
      <c r="C4" s="28" t="s">
        <v>71</v>
      </c>
      <c r="D4" s="27">
        <f>海悦山庄!I9</f>
        <v>135000</v>
      </c>
      <c r="E4" s="31">
        <f t="shared" ref="E4:E24" si="0">D4*1.08*1.06</f>
        <v>154548</v>
      </c>
      <c r="F4" s="65">
        <f t="shared" ref="F4:F24" si="1">E4/10000</f>
        <v>15.454800000000001</v>
      </c>
      <c r="G4" s="36"/>
      <c r="H4" s="39"/>
      <c r="I4" s="35"/>
    </row>
    <row r="5" spans="2:9">
      <c r="B5" s="28" t="s">
        <v>72</v>
      </c>
      <c r="C5" s="28" t="s">
        <v>407</v>
      </c>
      <c r="D5" s="27">
        <f>SUM(海悦山庄!I10:I13)</f>
        <v>1760880</v>
      </c>
      <c r="E5" s="31">
        <f t="shared" si="0"/>
        <v>2015855.4240000003</v>
      </c>
      <c r="F5" s="65">
        <f t="shared" si="1"/>
        <v>201.58554240000004</v>
      </c>
      <c r="G5" s="36"/>
      <c r="H5" s="39"/>
      <c r="I5" s="35"/>
    </row>
    <row r="6" spans="2:9">
      <c r="B6" s="28" t="s">
        <v>73</v>
      </c>
      <c r="C6" s="28" t="s">
        <v>394</v>
      </c>
      <c r="D6" s="27">
        <f>SUM(海悦山庄!I14:I20)+海悦山庄!I248</f>
        <v>830800</v>
      </c>
      <c r="E6" s="31">
        <f t="shared" si="0"/>
        <v>951099.8400000002</v>
      </c>
      <c r="F6" s="65">
        <f t="shared" si="1"/>
        <v>95.109984000000026</v>
      </c>
      <c r="G6" s="36"/>
      <c r="H6" s="39"/>
      <c r="I6" s="35"/>
    </row>
    <row r="7" spans="2:9">
      <c r="B7" s="28" t="s">
        <v>74</v>
      </c>
      <c r="C7" s="28" t="s">
        <v>106</v>
      </c>
      <c r="D7" s="27">
        <f>SUM(海悦山庄!I21:I30)</f>
        <v>454000</v>
      </c>
      <c r="E7" s="31">
        <f t="shared" si="0"/>
        <v>519739.20000000007</v>
      </c>
      <c r="F7" s="65">
        <f t="shared" si="1"/>
        <v>51.973920000000007</v>
      </c>
      <c r="G7" s="36"/>
      <c r="H7" s="39"/>
      <c r="I7" s="35"/>
    </row>
    <row r="8" spans="2:9">
      <c r="B8" s="28" t="s">
        <v>388</v>
      </c>
      <c r="C8" s="28"/>
      <c r="D8" s="27">
        <f>SUM(海悦山庄!I31:I34)</f>
        <v>81000</v>
      </c>
      <c r="E8" s="31">
        <f t="shared" si="0"/>
        <v>92728.8</v>
      </c>
      <c r="F8" s="65">
        <f t="shared" si="1"/>
        <v>9.2728800000000007</v>
      </c>
      <c r="G8" s="36"/>
      <c r="H8" s="39"/>
      <c r="I8" s="35"/>
    </row>
    <row r="9" spans="2:9">
      <c r="B9" s="28" t="s">
        <v>79</v>
      </c>
      <c r="C9" s="28"/>
      <c r="D9" s="27">
        <f>SUM(海悦山庄!I35:I40)</f>
        <v>93060</v>
      </c>
      <c r="E9" s="31">
        <f t="shared" si="0"/>
        <v>106535.088</v>
      </c>
      <c r="F9" s="65">
        <f t="shared" si="1"/>
        <v>10.653508800000001</v>
      </c>
      <c r="G9" s="36"/>
      <c r="H9" s="39"/>
      <c r="I9" s="35"/>
    </row>
    <row r="10" spans="2:9">
      <c r="B10" s="28" t="s">
        <v>229</v>
      </c>
      <c r="C10" s="28"/>
      <c r="D10" s="27">
        <f>海悦山庄!I41</f>
        <v>50000</v>
      </c>
      <c r="E10" s="31">
        <f t="shared" si="0"/>
        <v>57240</v>
      </c>
      <c r="F10" s="65">
        <f t="shared" si="1"/>
        <v>5.7240000000000002</v>
      </c>
      <c r="G10" s="36"/>
      <c r="H10" s="39"/>
      <c r="I10" s="35"/>
    </row>
    <row r="11" spans="2:9">
      <c r="B11" s="28" t="s">
        <v>390</v>
      </c>
      <c r="C11" s="28"/>
      <c r="D11" s="27">
        <f>SUM(海悦山庄!I42:I85)</f>
        <v>350320</v>
      </c>
      <c r="E11" s="31">
        <f t="shared" si="0"/>
        <v>401046.33600000007</v>
      </c>
      <c r="F11" s="65">
        <f t="shared" si="1"/>
        <v>40.104633600000007</v>
      </c>
      <c r="G11" s="36"/>
      <c r="H11" s="39"/>
      <c r="I11" s="35"/>
    </row>
    <row r="12" spans="2:9">
      <c r="B12" s="28" t="s">
        <v>391</v>
      </c>
      <c r="C12" s="28"/>
      <c r="D12" s="27">
        <f>SUM(海悦山庄!I86:I145)</f>
        <v>404850</v>
      </c>
      <c r="E12" s="31">
        <f t="shared" si="0"/>
        <v>463472.28</v>
      </c>
      <c r="F12" s="65">
        <f t="shared" si="1"/>
        <v>46.347228000000001</v>
      </c>
      <c r="G12" s="36"/>
      <c r="H12" s="39"/>
      <c r="I12" s="35"/>
    </row>
    <row r="13" spans="2:9">
      <c r="B13" s="28" t="s">
        <v>231</v>
      </c>
      <c r="C13" s="28"/>
      <c r="D13" s="27">
        <f>SUM(海悦山庄!I146:I148)</f>
        <v>40000</v>
      </c>
      <c r="E13" s="31">
        <f t="shared" si="0"/>
        <v>45792</v>
      </c>
      <c r="F13" s="65">
        <f t="shared" si="1"/>
        <v>4.5792000000000002</v>
      </c>
      <c r="G13" s="36"/>
      <c r="H13" s="39"/>
      <c r="I13" s="35"/>
    </row>
    <row r="14" spans="2:9">
      <c r="B14" s="28" t="s">
        <v>392</v>
      </c>
      <c r="C14" s="28"/>
      <c r="D14" s="27">
        <f>SUM(海悦山庄!I149:I223)</f>
        <v>547166</v>
      </c>
      <c r="E14" s="31">
        <f t="shared" si="0"/>
        <v>626395.63680000009</v>
      </c>
      <c r="F14" s="65">
        <f t="shared" si="1"/>
        <v>62.639563680000009</v>
      </c>
      <c r="G14" s="36"/>
      <c r="H14" s="39"/>
      <c r="I14" s="35"/>
    </row>
    <row r="15" spans="2:9">
      <c r="B15" s="28" t="s">
        <v>393</v>
      </c>
      <c r="C15" s="28"/>
      <c r="D15" s="27">
        <f>海悦山庄!I224</f>
        <v>100000</v>
      </c>
      <c r="E15" s="31">
        <f t="shared" si="0"/>
        <v>114480</v>
      </c>
      <c r="F15" s="65">
        <f t="shared" si="1"/>
        <v>11.448</v>
      </c>
      <c r="G15" s="36"/>
      <c r="H15" s="39"/>
      <c r="I15" s="35"/>
    </row>
    <row r="16" spans="2:9">
      <c r="B16" s="28" t="s">
        <v>80</v>
      </c>
      <c r="C16" s="28"/>
      <c r="D16" s="27">
        <f>海悦山庄!I225</f>
        <v>30000</v>
      </c>
      <c r="E16" s="31">
        <f t="shared" si="0"/>
        <v>34344.000000000007</v>
      </c>
      <c r="F16" s="65">
        <f t="shared" si="1"/>
        <v>3.4344000000000006</v>
      </c>
      <c r="G16" s="36"/>
      <c r="H16" s="39"/>
      <c r="I16" s="35"/>
    </row>
    <row r="17" spans="2:9">
      <c r="B17" s="28" t="s">
        <v>81</v>
      </c>
      <c r="C17" s="28" t="s">
        <v>98</v>
      </c>
      <c r="D17" s="27">
        <f>海悦山庄!I226</f>
        <v>30000</v>
      </c>
      <c r="E17" s="31">
        <f t="shared" si="0"/>
        <v>34344.000000000007</v>
      </c>
      <c r="F17" s="65">
        <f t="shared" si="1"/>
        <v>3.4344000000000006</v>
      </c>
      <c r="G17" s="36"/>
      <c r="H17" s="39"/>
      <c r="I17" s="35"/>
    </row>
    <row r="18" spans="2:9">
      <c r="B18" s="28" t="s">
        <v>82</v>
      </c>
      <c r="C18" s="28"/>
      <c r="D18" s="27">
        <f>SUM(海悦山庄!I233:I238)</f>
        <v>170400</v>
      </c>
      <c r="E18" s="31">
        <f t="shared" si="0"/>
        <v>195073.92000000001</v>
      </c>
      <c r="F18" s="65">
        <f t="shared" si="1"/>
        <v>19.507392000000003</v>
      </c>
      <c r="G18" s="36"/>
      <c r="H18" s="39"/>
      <c r="I18" s="35"/>
    </row>
    <row r="19" spans="2:9">
      <c r="B19" s="28" t="s">
        <v>99</v>
      </c>
      <c r="C19" s="28" t="s">
        <v>100</v>
      </c>
      <c r="D19" s="27">
        <f>海悦山庄!I241</f>
        <v>80000</v>
      </c>
      <c r="E19" s="31">
        <f t="shared" si="0"/>
        <v>91584</v>
      </c>
      <c r="F19" s="65">
        <f t="shared" si="1"/>
        <v>9.1584000000000003</v>
      </c>
      <c r="G19" s="36"/>
      <c r="H19" s="39"/>
      <c r="I19" s="35"/>
    </row>
    <row r="20" spans="2:9">
      <c r="B20" s="28" t="s">
        <v>76</v>
      </c>
      <c r="C20" s="28" t="s">
        <v>89</v>
      </c>
      <c r="D20" s="27">
        <f>海悦山庄!I239+海悦山庄!I243+海悦山庄!I245+海悦山庄!I246+海悦山庄!I247</f>
        <v>219500</v>
      </c>
      <c r="E20" s="31">
        <f t="shared" si="0"/>
        <v>251283.60000000003</v>
      </c>
      <c r="F20" s="65">
        <f t="shared" si="1"/>
        <v>25.128360000000004</v>
      </c>
      <c r="G20" s="36"/>
      <c r="H20" s="39"/>
      <c r="I20" s="35"/>
    </row>
    <row r="21" spans="2:9">
      <c r="B21" s="28" t="s">
        <v>396</v>
      </c>
      <c r="C21" s="28" t="s">
        <v>397</v>
      </c>
      <c r="D21" s="27">
        <f>海悦山庄!I249+海悦山庄!I244</f>
        <v>250000</v>
      </c>
      <c r="E21" s="31">
        <f t="shared" si="0"/>
        <v>286200</v>
      </c>
      <c r="F21" s="65">
        <f t="shared" si="1"/>
        <v>28.62</v>
      </c>
      <c r="G21" s="36"/>
      <c r="H21" s="39"/>
      <c r="I21" s="35"/>
    </row>
    <row r="22" spans="2:9">
      <c r="B22" s="28" t="s">
        <v>77</v>
      </c>
      <c r="C22" s="28" t="s">
        <v>403</v>
      </c>
      <c r="D22" s="27">
        <f>海悦山庄!I261+海悦山庄!I240+海悦山庄!I252+海悦山庄!I253+海悦山庄!I254+海悦山庄!I255+海悦山庄!I256+海悦山庄!I257+海悦山庄!I260+海悦山庄!I262+海悦山庄!I263+海悦山庄!I264+海悦山庄!I265+海悦山庄!I266+海悦山庄!I267+海悦山庄!I268</f>
        <v>413350</v>
      </c>
      <c r="E22" s="31">
        <f t="shared" si="0"/>
        <v>473203.08000000007</v>
      </c>
      <c r="F22" s="65">
        <f t="shared" si="1"/>
        <v>47.320308000000004</v>
      </c>
      <c r="G22" s="36"/>
      <c r="H22" s="39"/>
      <c r="I22" s="35"/>
    </row>
    <row r="23" spans="2:9">
      <c r="B23" s="28" t="s">
        <v>78</v>
      </c>
      <c r="C23" s="28" t="s">
        <v>83</v>
      </c>
      <c r="D23" s="27">
        <f>海悦山庄!I227+海悦山庄!I229+海悦山庄!I230+海悦山庄!I231+海悦山庄!I232+海悦山庄!I242</f>
        <v>218200</v>
      </c>
      <c r="E23" s="31">
        <f t="shared" si="0"/>
        <v>249795.36000000004</v>
      </c>
      <c r="F23" s="65">
        <f t="shared" si="1"/>
        <v>24.979536000000003</v>
      </c>
      <c r="G23" s="36"/>
      <c r="H23" s="39"/>
      <c r="I23" s="35"/>
    </row>
    <row r="24" spans="2:9">
      <c r="B24" s="28" t="s">
        <v>395</v>
      </c>
      <c r="C24" s="28"/>
      <c r="D24" s="27">
        <f>海悦山庄!I250+海悦山庄!I251+海悦山庄!I258+海悦山庄!I259</f>
        <v>148500</v>
      </c>
      <c r="E24" s="31">
        <f t="shared" si="0"/>
        <v>170002.80000000002</v>
      </c>
      <c r="F24" s="65">
        <f t="shared" si="1"/>
        <v>17.00028</v>
      </c>
      <c r="G24" s="36"/>
      <c r="H24" s="39"/>
      <c r="I24" s="35"/>
    </row>
    <row r="25" spans="2:9" hidden="1">
      <c r="B25" s="28" t="s">
        <v>84</v>
      </c>
      <c r="C25" s="27"/>
      <c r="D25" s="27">
        <f>海悦山庄!I270</f>
        <v>604802.07999999996</v>
      </c>
      <c r="E25" s="31"/>
      <c r="F25" s="30"/>
      <c r="G25" s="36"/>
      <c r="H25" s="39"/>
    </row>
    <row r="26" spans="2:9" hidden="1">
      <c r="B26" s="28" t="s">
        <v>85</v>
      </c>
      <c r="C26" s="27"/>
      <c r="D26" s="31">
        <f>海悦山庄!I272</f>
        <v>489889.68479999999</v>
      </c>
      <c r="E26" s="31"/>
      <c r="F26" s="30"/>
      <c r="G26" s="37"/>
      <c r="H26" s="39"/>
    </row>
    <row r="27" spans="2:9">
      <c r="B27" s="29" t="s">
        <v>86</v>
      </c>
      <c r="D27" s="33">
        <f>SUM(D3:D26)</f>
        <v>8654717.7648000009</v>
      </c>
      <c r="E27" s="33">
        <f>SUM(E3:E26)</f>
        <v>8654717.7648000028</v>
      </c>
      <c r="F27" s="32">
        <f>SUM(F3:F26)</f>
        <v>865.47177648000024</v>
      </c>
      <c r="G27" s="38"/>
      <c r="H27" s="39"/>
    </row>
    <row r="28" spans="2:9">
      <c r="D28" s="33"/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4F4E-A809-AB4C-BFDE-2EB0D882FAD3}">
  <dimension ref="A1:I18"/>
  <sheetViews>
    <sheetView workbookViewId="0">
      <selection activeCell="B26" sqref="B26"/>
    </sheetView>
  </sheetViews>
  <sheetFormatPr baseColWidth="10" defaultRowHeight="18"/>
  <cols>
    <col min="1" max="1" width="11" style="50"/>
    <col min="2" max="2" width="29.59765625" style="50" customWidth="1"/>
    <col min="3" max="3" width="29.19921875" style="50" customWidth="1"/>
    <col min="4" max="4" width="66" style="50" customWidth="1"/>
    <col min="5" max="5" width="11.3984375" style="50" bestFit="1" customWidth="1"/>
    <col min="6" max="6" width="11" style="50"/>
    <col min="7" max="7" width="11.59765625" style="50" bestFit="1" customWidth="1"/>
    <col min="8" max="8" width="12.796875" style="50" bestFit="1" customWidth="1"/>
    <col min="9" max="16384" width="11" style="50"/>
  </cols>
  <sheetData>
    <row r="1" spans="1:9" ht="38">
      <c r="A1" s="86" t="s">
        <v>234</v>
      </c>
      <c r="B1" s="91" t="s">
        <v>123</v>
      </c>
      <c r="C1" s="91"/>
      <c r="D1" s="48" t="s">
        <v>124</v>
      </c>
      <c r="E1" s="47">
        <v>1</v>
      </c>
      <c r="F1" s="47" t="s">
        <v>125</v>
      </c>
      <c r="G1" s="49">
        <v>12000</v>
      </c>
      <c r="H1" s="49">
        <f t="shared" ref="H1:H10" si="0">E1*G1</f>
        <v>12000</v>
      </c>
      <c r="I1" s="85"/>
    </row>
    <row r="2" spans="1:9" ht="38">
      <c r="A2" s="86"/>
      <c r="B2" s="91" t="s">
        <v>126</v>
      </c>
      <c r="C2" s="91"/>
      <c r="D2" s="48" t="s">
        <v>139</v>
      </c>
      <c r="E2" s="47">
        <v>2</v>
      </c>
      <c r="F2" s="47" t="s">
        <v>125</v>
      </c>
      <c r="G2" s="49">
        <v>3000</v>
      </c>
      <c r="H2" s="49">
        <f t="shared" si="0"/>
        <v>6000</v>
      </c>
      <c r="I2" s="85"/>
    </row>
    <row r="3" spans="1:9" ht="19">
      <c r="A3" s="86"/>
      <c r="B3" s="91" t="s">
        <v>127</v>
      </c>
      <c r="C3" s="91" t="s">
        <v>128</v>
      </c>
      <c r="D3" s="48" t="s">
        <v>211</v>
      </c>
      <c r="E3" s="47">
        <v>12</v>
      </c>
      <c r="F3" s="47" t="s">
        <v>129</v>
      </c>
      <c r="G3" s="49">
        <v>2000</v>
      </c>
      <c r="H3" s="49">
        <f t="shared" si="0"/>
        <v>24000</v>
      </c>
      <c r="I3" s="85"/>
    </row>
    <row r="4" spans="1:9" ht="19">
      <c r="A4" s="86"/>
      <c r="B4" s="91"/>
      <c r="C4" s="91"/>
      <c r="D4" s="48" t="s">
        <v>212</v>
      </c>
      <c r="E4" s="47">
        <v>8</v>
      </c>
      <c r="F4" s="47" t="s">
        <v>213</v>
      </c>
      <c r="G4" s="49">
        <v>800</v>
      </c>
      <c r="H4" s="49">
        <f t="shared" si="0"/>
        <v>6400</v>
      </c>
      <c r="I4" s="85"/>
    </row>
    <row r="5" spans="1:9" ht="19">
      <c r="A5" s="86"/>
      <c r="B5" s="91"/>
      <c r="C5" s="47" t="s">
        <v>208</v>
      </c>
      <c r="D5" s="48" t="s">
        <v>209</v>
      </c>
      <c r="E5" s="47">
        <v>6</v>
      </c>
      <c r="F5" s="47" t="s">
        <v>210</v>
      </c>
      <c r="G5" s="49">
        <v>1500</v>
      </c>
      <c r="H5" s="49">
        <f t="shared" si="0"/>
        <v>9000</v>
      </c>
      <c r="I5" s="85"/>
    </row>
    <row r="6" spans="1:9" ht="19">
      <c r="A6" s="86"/>
      <c r="B6" s="91"/>
      <c r="C6" s="91" t="s">
        <v>130</v>
      </c>
      <c r="D6" s="48" t="s">
        <v>131</v>
      </c>
      <c r="E6" s="47">
        <v>1</v>
      </c>
      <c r="F6" s="47" t="s">
        <v>132</v>
      </c>
      <c r="G6" s="49">
        <v>10000</v>
      </c>
      <c r="H6" s="49">
        <f t="shared" si="0"/>
        <v>10000</v>
      </c>
      <c r="I6" s="85"/>
    </row>
    <row r="7" spans="1:9" ht="38">
      <c r="A7" s="86"/>
      <c r="B7" s="91"/>
      <c r="C7" s="91"/>
      <c r="D7" s="48" t="s">
        <v>133</v>
      </c>
      <c r="E7" s="47">
        <v>1</v>
      </c>
      <c r="F7" s="47" t="s">
        <v>132</v>
      </c>
      <c r="G7" s="49">
        <v>24000</v>
      </c>
      <c r="H7" s="49">
        <f t="shared" si="0"/>
        <v>24000</v>
      </c>
      <c r="I7" s="85"/>
    </row>
    <row r="8" spans="1:9" ht="19">
      <c r="A8" s="86"/>
      <c r="B8" s="91"/>
      <c r="C8" s="91"/>
      <c r="D8" s="48" t="s">
        <v>134</v>
      </c>
      <c r="E8" s="47">
        <v>1</v>
      </c>
      <c r="F8" s="47" t="s">
        <v>132</v>
      </c>
      <c r="G8" s="49">
        <v>12000</v>
      </c>
      <c r="H8" s="49">
        <f t="shared" si="0"/>
        <v>12000</v>
      </c>
      <c r="I8" s="85"/>
    </row>
    <row r="9" spans="1:9" ht="19">
      <c r="A9" s="86"/>
      <c r="B9" s="91"/>
      <c r="C9" s="47" t="s">
        <v>135</v>
      </c>
      <c r="D9" s="48" t="s">
        <v>136</v>
      </c>
      <c r="E9" s="47">
        <v>1</v>
      </c>
      <c r="F9" s="47" t="s">
        <v>132</v>
      </c>
      <c r="G9" s="49">
        <v>8000</v>
      </c>
      <c r="H9" s="49">
        <f t="shared" si="0"/>
        <v>8000</v>
      </c>
      <c r="I9" s="85"/>
    </row>
    <row r="10" spans="1:9" ht="19">
      <c r="A10" s="86"/>
      <c r="B10" s="91"/>
      <c r="C10" s="47" t="s">
        <v>137</v>
      </c>
      <c r="D10" s="48" t="s">
        <v>138</v>
      </c>
      <c r="E10" s="47">
        <v>1</v>
      </c>
      <c r="F10" s="47" t="s">
        <v>132</v>
      </c>
      <c r="G10" s="49">
        <v>10000</v>
      </c>
      <c r="H10" s="49">
        <f t="shared" si="0"/>
        <v>10000</v>
      </c>
      <c r="I10" s="85"/>
    </row>
    <row r="11" spans="1:9">
      <c r="A11" s="86"/>
      <c r="B11" s="88" t="s">
        <v>252</v>
      </c>
      <c r="C11" s="89"/>
      <c r="D11" s="89"/>
      <c r="E11" s="89"/>
      <c r="F11" s="89"/>
      <c r="G11" s="90"/>
      <c r="H11" s="51">
        <f>SUM(H1:H10)</f>
        <v>121400</v>
      </c>
    </row>
    <row r="12" spans="1:9">
      <c r="A12" s="86" t="s">
        <v>235</v>
      </c>
      <c r="B12" s="87" t="s">
        <v>236</v>
      </c>
      <c r="C12" s="52" t="s">
        <v>237</v>
      </c>
      <c r="D12" s="52" t="s">
        <v>238</v>
      </c>
      <c r="E12" s="52">
        <v>40</v>
      </c>
      <c r="F12" s="52" t="s">
        <v>242</v>
      </c>
      <c r="G12" s="52">
        <v>800</v>
      </c>
      <c r="H12" s="49">
        <f t="shared" ref="H12:H17" si="1">E12*G12</f>
        <v>32000</v>
      </c>
    </row>
    <row r="13" spans="1:9">
      <c r="A13" s="86"/>
      <c r="B13" s="87"/>
      <c r="C13" s="52" t="s">
        <v>239</v>
      </c>
      <c r="D13" s="52" t="s">
        <v>240</v>
      </c>
      <c r="E13" s="52">
        <v>8</v>
      </c>
      <c r="F13" s="52" t="s">
        <v>242</v>
      </c>
      <c r="G13" s="52">
        <v>800</v>
      </c>
      <c r="H13" s="49">
        <f t="shared" si="1"/>
        <v>6400</v>
      </c>
    </row>
    <row r="14" spans="1:9" ht="19">
      <c r="A14" s="86"/>
      <c r="B14" s="26" t="s">
        <v>243</v>
      </c>
      <c r="C14" s="52" t="s">
        <v>244</v>
      </c>
      <c r="D14" s="52" t="s">
        <v>245</v>
      </c>
      <c r="E14" s="52">
        <v>32</v>
      </c>
      <c r="F14" s="52" t="s">
        <v>242</v>
      </c>
      <c r="G14" s="52">
        <v>800</v>
      </c>
      <c r="H14" s="49">
        <f t="shared" si="1"/>
        <v>25600</v>
      </c>
    </row>
    <row r="15" spans="1:9" ht="19">
      <c r="A15" s="86"/>
      <c r="B15" s="26" t="s">
        <v>246</v>
      </c>
      <c r="C15" s="52" t="s">
        <v>244</v>
      </c>
      <c r="D15" s="52" t="s">
        <v>238</v>
      </c>
      <c r="E15" s="52">
        <v>40</v>
      </c>
      <c r="F15" s="52" t="s">
        <v>242</v>
      </c>
      <c r="G15" s="52">
        <v>800</v>
      </c>
      <c r="H15" s="49">
        <f t="shared" si="1"/>
        <v>32000</v>
      </c>
    </row>
    <row r="16" spans="1:9" ht="18" customHeight="1">
      <c r="A16" s="86"/>
      <c r="B16" s="87" t="s">
        <v>247</v>
      </c>
      <c r="C16" s="52" t="s">
        <v>248</v>
      </c>
      <c r="D16" s="52" t="s">
        <v>249</v>
      </c>
      <c r="E16" s="52">
        <v>1</v>
      </c>
      <c r="F16" s="52" t="s">
        <v>241</v>
      </c>
      <c r="G16" s="52">
        <v>3000</v>
      </c>
      <c r="H16" s="49">
        <f t="shared" si="1"/>
        <v>3000</v>
      </c>
    </row>
    <row r="17" spans="1:8">
      <c r="A17" s="86"/>
      <c r="B17" s="87"/>
      <c r="C17" s="52" t="s">
        <v>250</v>
      </c>
      <c r="D17" s="52" t="s">
        <v>251</v>
      </c>
      <c r="E17" s="52">
        <v>1</v>
      </c>
      <c r="F17" s="52" t="s">
        <v>241</v>
      </c>
      <c r="G17" s="52">
        <v>1500</v>
      </c>
      <c r="H17" s="49">
        <f t="shared" si="1"/>
        <v>1500</v>
      </c>
    </row>
    <row r="18" spans="1:8">
      <c r="A18" s="86"/>
      <c r="B18" s="88" t="s">
        <v>252</v>
      </c>
      <c r="C18" s="89"/>
      <c r="D18" s="89"/>
      <c r="E18" s="89"/>
      <c r="F18" s="89"/>
      <c r="G18" s="90"/>
      <c r="H18" s="51">
        <f>SUM(H12:H17)</f>
        <v>100500</v>
      </c>
    </row>
  </sheetData>
  <mergeCells count="12">
    <mergeCell ref="I1:I10"/>
    <mergeCell ref="A1:A11"/>
    <mergeCell ref="A12:A18"/>
    <mergeCell ref="B12:B13"/>
    <mergeCell ref="B16:B17"/>
    <mergeCell ref="B11:G11"/>
    <mergeCell ref="B18:G18"/>
    <mergeCell ref="B1:C1"/>
    <mergeCell ref="B2:C2"/>
    <mergeCell ref="B3:B10"/>
    <mergeCell ref="C6:C8"/>
    <mergeCell ref="C3:C4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海悦山庄</vt:lpstr>
      <vt:lpstr>拆分</vt:lpstr>
      <vt:lpstr>细项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e266</cp:lastModifiedBy>
  <cp:lastPrinted>2022-03-04T08:57:02Z</cp:lastPrinted>
  <dcterms:created xsi:type="dcterms:W3CDTF">2021-05-10T06:16:00Z</dcterms:created>
  <dcterms:modified xsi:type="dcterms:W3CDTF">2025-08-18T05:05:18Z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CB33AC4ED8D1439EBB6411BBDC8D1745</vt:lpwstr>
  </property>
  <property fmtid="{D5CDD505-2E9C-101B-9397-08002B2CF9AE}" pid="3" name="KSOProductBuildVer">
    <vt:lpwstr>2052-11.1.0.10463</vt:lpwstr>
  </property>
</Properties>
</file>