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9\Desktop\工作\2021凯迪万宁\"/>
    </mc:Choice>
  </mc:AlternateContent>
  <xr:revisionPtr revIDLastSave="0" documentId="13_ncr:1_{62E28964-D5B1-44C0-BD3F-5FF24F79DA9E}" xr6:coauthVersionLast="47" xr6:coauthVersionMax="47" xr10:uidLastSave="{00000000-0000-0000-0000-000000000000}"/>
  <bookViews>
    <workbookView xWindow="-103" yWindow="-103" windowWidth="16663" windowHeight="8863" firstSheet="2" activeTab="2" xr2:uid="{00000000-000D-0000-FFFF-FFFF00000000}"/>
  </bookViews>
  <sheets>
    <sheet name="总计" sheetId="21" state="hidden" r:id="rId1"/>
    <sheet name="Sheet3" sheetId="24" state="hidden" r:id="rId2"/>
    <sheet name="旅行社" sheetId="23" r:id="rId3"/>
    <sheet name="竞品车租赁" sheetId="25" r:id="rId4"/>
    <sheet name="机票-六折版 " sheetId="20" state="hidden" r:id="rId5"/>
    <sheet name="希尔顿" sheetId="8" state="hidden" r:id="rId6"/>
  </sheets>
  <definedNames>
    <definedName name="_xlnm.Print_Area" localSheetId="3">竞品车租赁!$A$1:$H$18</definedName>
    <definedName name="_xlnm.Print_Area" localSheetId="2">旅行社!$A$1:$H$65</definedName>
    <definedName name="_xlnm.Print_Titles" localSheetId="3">竞品车租赁!$1:$7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23" l="1"/>
  <c r="G13" i="25"/>
  <c r="D12" i="25"/>
  <c r="G12" i="25" s="1"/>
  <c r="D11" i="25"/>
  <c r="G11" i="25" s="1"/>
  <c r="D10" i="25"/>
  <c r="G10" i="25" s="1"/>
  <c r="D9" i="25"/>
  <c r="G9" i="25" s="1"/>
  <c r="D15" i="25" l="1"/>
  <c r="G15" i="25" s="1"/>
  <c r="G16" i="25"/>
  <c r="G17" i="25" l="1"/>
  <c r="G18" i="25" s="1"/>
  <c r="G61" i="23" l="1"/>
  <c r="G59" i="23"/>
  <c r="G58" i="23"/>
  <c r="G60" i="23"/>
  <c r="G41" i="23"/>
  <c r="G42" i="23"/>
  <c r="G38" i="23"/>
  <c r="G39" i="23"/>
  <c r="G36" i="23"/>
  <c r="G35" i="23"/>
  <c r="G34" i="23"/>
  <c r="G32" i="23"/>
  <c r="G33" i="23"/>
  <c r="G31" i="23"/>
  <c r="G29" i="23"/>
  <c r="G30" i="23"/>
  <c r="G28" i="23"/>
  <c r="G57" i="23"/>
  <c r="G56" i="23"/>
  <c r="G54" i="23"/>
  <c r="G26" i="23"/>
  <c r="G27" i="23"/>
  <c r="G25" i="23"/>
  <c r="G23" i="23"/>
  <c r="G24" i="23"/>
  <c r="G22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55" i="23"/>
  <c r="G49" i="23"/>
  <c r="G48" i="23"/>
  <c r="G47" i="23"/>
  <c r="G46" i="23"/>
  <c r="G45" i="23"/>
  <c r="G40" i="23"/>
  <c r="G21" i="23"/>
  <c r="G20" i="23"/>
  <c r="G19" i="23"/>
  <c r="G9" i="8"/>
  <c r="G10" i="8"/>
  <c r="G11" i="8"/>
  <c r="G12" i="8"/>
  <c r="G13" i="8"/>
  <c r="G14" i="8"/>
  <c r="G15" i="8"/>
  <c r="G16" i="8"/>
  <c r="G17" i="8"/>
  <c r="G19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1" i="8"/>
  <c r="G43" i="8"/>
  <c r="G44" i="8"/>
  <c r="G45" i="8"/>
  <c r="I7" i="20"/>
  <c r="I8" i="20"/>
  <c r="I9" i="20"/>
  <c r="I10" i="20"/>
  <c r="I11" i="20"/>
  <c r="I12" i="20"/>
  <c r="I13" i="20"/>
  <c r="C2" i="24"/>
  <c r="C4" i="24" s="1"/>
  <c r="C2" i="21"/>
  <c r="C4" i="21" s="1"/>
  <c r="C3" i="24"/>
  <c r="G62" i="23" l="1"/>
  <c r="G63" i="23" s="1"/>
  <c r="G64" i="23" s="1"/>
  <c r="G46" i="8"/>
  <c r="I14" i="20"/>
  <c r="C3" i="21" s="1"/>
  <c r="G47" i="8"/>
  <c r="G48" i="8" s="1"/>
  <c r="G49" i="8" l="1"/>
</calcChain>
</file>

<file path=xl/sharedStrings.xml><?xml version="1.0" encoding="utf-8"?>
<sst xmlns="http://schemas.openxmlformats.org/spreadsheetml/2006/main" count="288" uniqueCount="242">
  <si>
    <t>凯迪拉克XT6实拍&amp;设计品鉴
预算（机票六折）</t>
  </si>
  <si>
    <t>旅行社
Agency</t>
  </si>
  <si>
    <t>机票</t>
  </si>
  <si>
    <t>合计
Grand Total</t>
  </si>
  <si>
    <t>凯迪拉克XT6 项目</t>
  </si>
  <si>
    <t>设计品鉴
Agency</t>
  </si>
  <si>
    <t>科技品鉴</t>
  </si>
  <si>
    <t>申请费用-395000</t>
  </si>
  <si>
    <t xml:space="preserve">Project No:               </t>
  </si>
  <si>
    <t xml:space="preserve">Number of person:       </t>
  </si>
  <si>
    <t>公付房费</t>
  </si>
  <si>
    <t>房内welcome package</t>
  </si>
  <si>
    <t>GL8</t>
  </si>
  <si>
    <r>
      <rPr>
        <sz val="9"/>
        <rFont val="微软雅黑"/>
        <family val="2"/>
        <charset val="134"/>
      </rPr>
      <t>总计（Net）</t>
    </r>
  </si>
  <si>
    <t>Client:</t>
  </si>
  <si>
    <r>
      <rPr>
        <sz val="9"/>
        <rFont val="宋体"/>
        <family val="3"/>
        <charset val="134"/>
      </rPr>
      <t>凯迪拉克</t>
    </r>
  </si>
  <si>
    <t>To:</t>
  </si>
  <si>
    <t>Fax:</t>
  </si>
  <si>
    <t>From:</t>
  </si>
  <si>
    <t>Date</t>
  </si>
  <si>
    <t>Project:</t>
  </si>
  <si>
    <t>凯迪拉克XT6实拍&amp;设计品鉴</t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</si>
  <si>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</si>
  <si>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</si>
  <si>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</si>
  <si>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</si>
  <si>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</si>
  <si>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t>折扣</t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</si>
  <si>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</si>
  <si>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</si>
  <si>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</si>
  <si>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</si>
  <si>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BJ-SH-BJ) Economy </t>
    </r>
  </si>
  <si>
    <r>
      <rPr>
        <sz val="9"/>
        <rFont val="宋体"/>
        <family val="3"/>
        <charset val="134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</si>
  <si>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GZ-SH-GZ)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</si>
  <si>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CD-SH-CD)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</si>
  <si>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CC-SH-CC)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</si>
  <si>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CQ-SH-CQ)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</si>
  <si>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SZ-SH-SZ) Economy </t>
    </r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</si>
  <si>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</si>
  <si>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往返机票
（</t>
    </r>
    <r>
      <rPr>
        <sz val="9"/>
        <rFont val="Arial"/>
        <family val="2"/>
      </rPr>
      <t xml:space="preserve">BJ-SH-BJ) Economy </t>
    </r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</si>
  <si>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</si>
  <si>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t xml:space="preserve">Event:                 </t>
  </si>
  <si>
    <t>SGM2017成都车展&amp;凯迪拉克XT5试驾</t>
  </si>
  <si>
    <t xml:space="preserve">Date:                  </t>
  </si>
  <si>
    <t>8月23日-27日</t>
  </si>
  <si>
    <t xml:space="preserve">VENUE:                  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</si>
  <si>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</si>
  <si>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</si>
  <si>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</si>
  <si>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</si>
  <si>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</si>
  <si>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</si>
  <si>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</si>
  <si>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</si>
  <si>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</si>
  <si>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</si>
  <si>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</si>
  <si>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</si>
  <si>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</si>
  <si>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</si>
  <si>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</si>
  <si>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</si>
  <si>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</si>
  <si>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</si>
  <si>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rPr>
        <sz val="9"/>
        <rFont val="微软雅黑"/>
        <family val="2"/>
        <charset val="134"/>
      </rP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</si>
  <si>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</si>
  <si>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</si>
  <si>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</si>
  <si>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</si>
  <si>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</si>
  <si>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</si>
  <si>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</si>
  <si>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</si>
  <si>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</si>
  <si>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</si>
  <si>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</si>
  <si>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</si>
  <si>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</si>
  <si>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</si>
  <si>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</si>
  <si>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</si>
  <si>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</si>
  <si>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</si>
  <si>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</si>
  <si>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</si>
  <si>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</si>
  <si>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</si>
  <si>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</si>
  <si>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</si>
  <si>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</si>
  <si>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固定费用</t>
  </si>
  <si>
    <t>第二批试驾媒体过路过桥费用报销（以实际支出报销）（以车为单位）</t>
  </si>
  <si>
    <t>其他</t>
  </si>
  <si>
    <t>车内备品</t>
  </si>
  <si>
    <t>摄像费</t>
  </si>
  <si>
    <t>Final Image</t>
  </si>
  <si>
    <t>媒体交通费用报销</t>
  </si>
  <si>
    <t>实报实销</t>
  </si>
  <si>
    <t>服务费</t>
  </si>
  <si>
    <t>税金</t>
  </si>
  <si>
    <r>
      <rPr>
        <b/>
        <sz val="9"/>
        <rFont val="宋体"/>
        <family val="3"/>
        <charset val="134"/>
      </rPr>
      <t>总计</t>
    </r>
  </si>
  <si>
    <r>
      <rPr>
        <b/>
        <sz val="10"/>
        <color theme="0"/>
        <rFont val="微软雅黑"/>
        <family val="2"/>
        <charset val="134"/>
      </rPr>
      <t>项目</t>
    </r>
    <r>
      <rPr>
        <b/>
        <sz val="10"/>
        <color theme="0"/>
        <rFont val="Arial"/>
        <family val="2"/>
      </rPr>
      <t xml:space="preserve"> Item </t>
    </r>
  </si>
  <si>
    <r>
      <rPr>
        <b/>
        <sz val="10"/>
        <color theme="0"/>
        <rFont val="微软雅黑"/>
        <family val="2"/>
        <charset val="134"/>
      </rPr>
      <t>明细</t>
    </r>
    <r>
      <rPr>
        <b/>
        <sz val="10"/>
        <color theme="0"/>
        <rFont val="Arial"/>
        <family val="2"/>
      </rPr>
      <t xml:space="preserve"> Description</t>
    </r>
  </si>
  <si>
    <r>
      <rPr>
        <b/>
        <sz val="10"/>
        <color indexed="9"/>
        <rFont val="微软雅黑"/>
        <family val="2"/>
        <charset val="134"/>
      </rPr>
      <t>备注</t>
    </r>
    <r>
      <rPr>
        <b/>
        <sz val="10"/>
        <color indexed="9"/>
        <rFont val="Arial"/>
        <family val="2"/>
      </rPr>
      <t xml:space="preserve"> Remark</t>
    </r>
  </si>
  <si>
    <r>
      <rPr>
        <sz val="10"/>
        <rFont val="微软雅黑"/>
        <family val="2"/>
        <charset val="134"/>
      </rPr>
      <t>公付房费</t>
    </r>
  </si>
  <si>
    <r>
      <rPr>
        <sz val="10"/>
        <color theme="1"/>
        <rFont val="微软雅黑"/>
        <family val="2"/>
        <charset val="134"/>
      </rPr>
      <t>房内</t>
    </r>
    <r>
      <rPr>
        <sz val="10"/>
        <color theme="1"/>
        <rFont val="Arial"/>
        <family val="2"/>
      </rPr>
      <t>welcome package</t>
    </r>
    <r>
      <rPr>
        <sz val="10"/>
        <color theme="1"/>
        <rFont val="微软雅黑"/>
        <family val="2"/>
        <charset val="134"/>
      </rPr>
      <t>：甜点、水果等</t>
    </r>
    <r>
      <rPr>
        <sz val="10"/>
        <color theme="1"/>
        <rFont val="Arial"/>
        <family val="2"/>
      </rPr>
      <t>Desert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fruit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etc</t>
    </r>
    <r>
      <rPr>
        <sz val="10"/>
        <color theme="1"/>
        <rFont val="微软雅黑"/>
        <family val="2"/>
        <charset val="134"/>
      </rPr>
      <t>。</t>
    </r>
    <phoneticPr fontId="41" type="noConversion"/>
  </si>
  <si>
    <r>
      <rPr>
        <sz val="10"/>
        <color theme="1"/>
        <rFont val="微软雅黑"/>
        <family val="2"/>
        <charset val="134"/>
      </rPr>
      <t xml:space="preserve">媒体欢迎小食
</t>
    </r>
    <r>
      <rPr>
        <sz val="10"/>
        <color theme="1"/>
        <rFont val="Arial"/>
        <family val="2"/>
      </rPr>
      <t>welcome package</t>
    </r>
  </si>
  <si>
    <r>
      <rPr>
        <sz val="10"/>
        <color theme="1"/>
        <rFont val="微软雅黑"/>
        <family val="2"/>
        <charset val="134"/>
      </rPr>
      <t xml:space="preserve">房内
</t>
    </r>
    <r>
      <rPr>
        <sz val="10"/>
        <color theme="1"/>
        <rFont val="Arial"/>
        <family val="2"/>
      </rPr>
      <t>welcome package</t>
    </r>
    <phoneticPr fontId="41" type="noConversion"/>
  </si>
  <si>
    <r>
      <rPr>
        <sz val="10"/>
        <rFont val="微软雅黑"/>
        <family val="2"/>
        <charset val="134"/>
      </rPr>
      <t xml:space="preserve">用餐
</t>
    </r>
    <r>
      <rPr>
        <sz val="10"/>
        <rFont val="Arial"/>
        <family val="2"/>
      </rPr>
      <t>Meal</t>
    </r>
    <phoneticPr fontId="41" type="noConversion"/>
  </si>
  <si>
    <r>
      <rPr>
        <sz val="10"/>
        <rFont val="微软雅黑"/>
        <family val="2"/>
        <charset val="134"/>
      </rPr>
      <t xml:space="preserve">推荐拍摄点场地费
</t>
    </r>
    <r>
      <rPr>
        <sz val="10"/>
        <rFont val="Arial"/>
        <family val="2"/>
      </rPr>
      <t>Location fee</t>
    </r>
  </si>
  <si>
    <r>
      <t>Transportation/</t>
    </r>
    <r>
      <rPr>
        <b/>
        <sz val="10"/>
        <rFont val="微软雅黑"/>
        <family val="2"/>
        <charset val="134"/>
      </rPr>
      <t>大巴需求（根据媒体具体航班调整需求）</t>
    </r>
  </si>
  <si>
    <r>
      <rPr>
        <sz val="10"/>
        <rFont val="微软雅黑"/>
        <family val="2"/>
        <charset val="134"/>
      </rPr>
      <t>媒体送机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机场（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 xml:space="preserve">）
</t>
    </r>
    <r>
      <rPr>
        <sz val="10"/>
        <rFont val="Arial"/>
        <family val="2"/>
      </rPr>
      <t xml:space="preserve">Media delivery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>）</t>
    </r>
  </si>
  <si>
    <r>
      <t>About Media/</t>
    </r>
    <r>
      <rPr>
        <b/>
        <sz val="10"/>
        <rFont val="微软雅黑"/>
        <family val="2"/>
        <charset val="134"/>
      </rPr>
      <t>媒体相关</t>
    </r>
  </si>
  <si>
    <r>
      <rPr>
        <sz val="10"/>
        <rFont val="微软雅黑"/>
        <family val="2"/>
        <charset val="134"/>
      </rPr>
      <t>总计（</t>
    </r>
    <r>
      <rPr>
        <sz val="10"/>
        <rFont val="Arial"/>
        <family val="2"/>
      </rPr>
      <t>Net</t>
    </r>
    <r>
      <rPr>
        <sz val="10"/>
        <rFont val="微软雅黑"/>
        <family val="2"/>
        <charset val="134"/>
      </rPr>
      <t>）</t>
    </r>
  </si>
  <si>
    <r>
      <t>Hotel-</t>
    </r>
    <r>
      <rPr>
        <b/>
        <sz val="10"/>
        <rFont val="微软雅黑"/>
        <family val="2"/>
        <charset val="134"/>
      </rPr>
      <t>酒店住宿</t>
    </r>
    <r>
      <rPr>
        <b/>
        <sz val="10"/>
        <rFont val="Arial"/>
        <family val="2"/>
      </rPr>
      <t>-</t>
    </r>
    <r>
      <rPr>
        <b/>
        <sz val="10"/>
        <rFont val="微软雅黑"/>
        <family val="2"/>
        <charset val="134"/>
      </rPr>
      <t>石梅湾威斯汀度假酒店</t>
    </r>
    <r>
      <rPr>
        <b/>
        <sz val="10"/>
        <rFont val="Arial"/>
        <family val="2"/>
      </rPr>
      <t>/</t>
    </r>
    <r>
      <rPr>
        <b/>
        <sz val="10"/>
        <rFont val="微软雅黑"/>
        <family val="2"/>
        <charset val="134"/>
      </rPr>
      <t>石梅湾艾美度假酒店</t>
    </r>
    <phoneticPr fontId="41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</si>
  <si>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12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12 OOT media rooms</t>
    </r>
    <phoneticPr fontId="9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</si>
  <si>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</si>
  <si>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</si>
  <si>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</si>
  <si>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b/>
        <sz val="10"/>
        <rFont val="微软雅黑"/>
        <family val="2"/>
        <charset val="134"/>
      </rPr>
      <t>实报实销</t>
    </r>
    <phoneticPr fontId="41" type="noConversion"/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</si>
  <si>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10/17
one-bed room</t>
    </r>
    <phoneticPr fontId="41" type="noConversion"/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</si>
  <si>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10/18
one-bed room</t>
    </r>
    <phoneticPr fontId="41" type="noConversion"/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</si>
  <si>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10/18
one-bed room</t>
    </r>
    <phoneticPr fontId="41" type="noConversion"/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</si>
  <si>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10/19
one-bed room</t>
    </r>
    <phoneticPr fontId="41" type="noConversion"/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</si>
  <si>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10/19
one-bed room</t>
    </r>
    <phoneticPr fontId="41" type="noConversion"/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</si>
  <si>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10/20
one-bed room</t>
    </r>
    <phoneticPr fontId="41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</si>
  <si>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10/20
one-bed room</t>
    </r>
    <phoneticPr fontId="41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</si>
  <si>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10/21
one-bed room</t>
    </r>
    <phoneticPr fontId="41" type="noConversion"/>
  </si>
  <si>
    <r>
      <rPr>
        <sz val="10"/>
        <rFont val="微软雅黑"/>
        <family val="2"/>
        <charset val="134"/>
      </rPr>
      <t>第五批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10/21
one-bed room</t>
    </r>
    <phoneticPr fontId="41" type="noConversion"/>
  </si>
  <si>
    <r>
      <rPr>
        <sz val="10"/>
        <rFont val="微软雅黑"/>
        <family val="2"/>
        <charset val="134"/>
      </rPr>
      <t>第五批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10/22
one-bed room</t>
    </r>
    <phoneticPr fontId="41" type="noConversion"/>
  </si>
  <si>
    <r>
      <rPr>
        <sz val="10"/>
        <rFont val="微软雅黑"/>
        <family val="2"/>
        <charset val="134"/>
      </rPr>
      <t>第六批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10/22
one-bed room</t>
    </r>
    <phoneticPr fontId="41" type="noConversion"/>
  </si>
  <si>
    <r>
      <rPr>
        <sz val="10"/>
        <rFont val="微软雅黑"/>
        <family val="2"/>
        <charset val="134"/>
      </rPr>
      <t>第六批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10/23
one-bed room</t>
    </r>
    <phoneticPr fontId="41" type="noConversion"/>
  </si>
  <si>
    <t>工作人员用车</t>
    <phoneticPr fontId="41" type="noConversion"/>
  </si>
  <si>
    <r>
      <t>19</t>
    </r>
    <r>
      <rPr>
        <sz val="10"/>
        <rFont val="宋体"/>
        <family val="3"/>
        <charset val="134"/>
      </rPr>
      <t>座考斯特</t>
    </r>
    <phoneticPr fontId="41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</si>
  <si>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12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12 media and 6 media team member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</si>
  <si>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</si>
  <si>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12 </t>
    </r>
    <r>
      <rPr>
        <sz val="10"/>
        <rFont val="微软雅黑"/>
        <family val="2"/>
        <charset val="134"/>
      </rPr>
      <t xml:space="preserve">位外地媒体
</t>
    </r>
    <r>
      <rPr>
        <sz val="10"/>
        <rFont val="Arial"/>
        <family val="2"/>
      </rPr>
      <t>12 OOT media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</si>
  <si>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</t>
    </r>
    <r>
      <rPr>
        <sz val="10"/>
        <rFont val="微软雅黑"/>
        <family val="2"/>
        <charset val="134"/>
      </rPr>
      <t>每批</t>
    </r>
    <r>
      <rPr>
        <sz val="10"/>
        <rFont val="Arial"/>
        <family val="2"/>
      </rPr>
      <t xml:space="preserve"> 12</t>
    </r>
    <r>
      <rPr>
        <sz val="10"/>
        <rFont val="微软雅黑"/>
        <family val="2"/>
        <charset val="134"/>
      </rPr>
      <t>位媒体；共计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批媒体
</t>
    </r>
    <r>
      <rPr>
        <sz val="10"/>
        <rFont val="Arial"/>
        <family val="2"/>
      </rPr>
      <t xml:space="preserve">Each group of 12 media </t>
    </r>
    <phoneticPr fontId="9" type="noConversion"/>
  </si>
  <si>
    <r>
      <rPr>
        <sz val="10"/>
        <rFont val="微软雅黑"/>
        <family val="2"/>
        <charset val="134"/>
      </rPr>
      <t>媒体接机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机场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(A-H)
Media pick up(A-H)</t>
    </r>
    <phoneticPr fontId="41" type="noConversion"/>
  </si>
  <si>
    <r>
      <t>35</t>
    </r>
    <r>
      <rPr>
        <sz val="10"/>
        <rFont val="宋体"/>
        <family val="2"/>
        <charset val="134"/>
      </rPr>
      <t>座大巴</t>
    </r>
    <phoneticPr fontId="41" type="noConversion"/>
  </si>
  <si>
    <r>
      <t xml:space="preserve">Event:       </t>
    </r>
    <r>
      <rPr>
        <sz val="10"/>
        <rFont val="微软雅黑"/>
        <family val="2"/>
        <charset val="134"/>
      </rPr>
      <t>凯迪拉克</t>
    </r>
    <r>
      <rPr>
        <sz val="10"/>
        <rFont val="Arial"/>
        <family val="2"/>
      </rPr>
      <t>XT4</t>
    </r>
    <r>
      <rPr>
        <sz val="10"/>
        <rFont val="微软雅黑"/>
        <family val="2"/>
        <charset val="134"/>
      </rPr>
      <t>全国媒体试驾</t>
    </r>
    <r>
      <rPr>
        <sz val="10"/>
        <rFont val="Arial"/>
        <family val="2"/>
      </rPr>
      <t xml:space="preserve">/XT4 test drive </t>
    </r>
    <phoneticPr fontId="41" type="noConversion"/>
  </si>
  <si>
    <r>
      <t xml:space="preserve">VENUE:    </t>
    </r>
    <r>
      <rPr>
        <sz val="10"/>
        <rFont val="宋体"/>
        <family val="3"/>
        <charset val="134"/>
      </rPr>
      <t>海南万宁</t>
    </r>
    <r>
      <rPr>
        <sz val="10"/>
        <rFont val="Arial"/>
        <family val="2"/>
      </rPr>
      <t>/wanning</t>
    </r>
    <phoneticPr fontId="41" type="noConversion"/>
  </si>
  <si>
    <r>
      <rPr>
        <sz val="10"/>
        <rFont val="微软雅黑"/>
        <family val="2"/>
        <charset val="134"/>
      </rPr>
      <t xml:space="preserve">场地租赁
</t>
    </r>
    <r>
      <rPr>
        <sz val="10"/>
        <rFont val="Arial"/>
        <family val="2"/>
      </rPr>
      <t>Site lease</t>
    </r>
    <phoneticPr fontId="41" type="noConversion"/>
  </si>
  <si>
    <r>
      <rPr>
        <sz val="10"/>
        <rFont val="微软雅黑"/>
        <family val="2"/>
        <charset val="134"/>
      </rPr>
      <t xml:space="preserve">场地租赁--第三方费用
</t>
    </r>
    <r>
      <rPr>
        <sz val="10"/>
        <rFont val="Arial"/>
        <family val="2"/>
      </rPr>
      <t>Site lease</t>
    </r>
    <phoneticPr fontId="41" type="noConversion"/>
  </si>
  <si>
    <r>
      <rPr>
        <sz val="10"/>
        <rFont val="微软雅黑"/>
        <family val="2"/>
        <charset val="134"/>
      </rPr>
      <t>推荐拍摄点场地费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 xml:space="preserve">酒店拍摄--第三方费用
</t>
    </r>
    <r>
      <rPr>
        <sz val="10"/>
        <rFont val="Arial"/>
        <family val="2"/>
      </rPr>
      <t>Location fee</t>
    </r>
    <phoneticPr fontId="41" type="noConversion"/>
  </si>
  <si>
    <r>
      <rPr>
        <sz val="10"/>
        <rFont val="微软雅黑"/>
        <family val="2"/>
        <charset val="134"/>
      </rPr>
      <t>媒体交通费用报销</t>
    </r>
    <r>
      <rPr>
        <sz val="10"/>
        <rFont val="Arial"/>
        <family val="2"/>
      </rPr>
      <t xml:space="preserve"> ---</t>
    </r>
    <r>
      <rPr>
        <sz val="10"/>
        <rFont val="微软雅黑"/>
        <family val="2"/>
        <charset val="134"/>
      </rPr>
      <t>第三方费用</t>
    </r>
    <r>
      <rPr>
        <sz val="10"/>
        <rFont val="Arial"/>
        <family val="2"/>
      </rPr>
      <t xml:space="preserve">
Transportation Reimbursement</t>
    </r>
    <phoneticPr fontId="41" type="noConversion"/>
  </si>
  <si>
    <t>摄影摄像---第三方费用
photography &amp; video</t>
    <phoneticPr fontId="41" type="noConversion"/>
  </si>
  <si>
    <r>
      <rPr>
        <sz val="10"/>
        <rFont val="微软雅黑"/>
        <family val="2"/>
        <charset val="134"/>
      </rPr>
      <t>公关公司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工作人员住宿（</t>
    </r>
    <r>
      <rPr>
        <sz val="10"/>
        <rFont val="Arial"/>
        <family val="2"/>
      </rPr>
      <t>2</t>
    </r>
    <r>
      <rPr>
        <sz val="10"/>
        <rFont val="微软雅黑"/>
        <family val="2"/>
        <charset val="134"/>
      </rPr>
      <t>人一间）</t>
    </r>
    <phoneticPr fontId="41" type="noConversion"/>
  </si>
  <si>
    <r>
      <t>6</t>
    </r>
    <r>
      <rPr>
        <sz val="10"/>
        <rFont val="宋体"/>
        <family val="3"/>
        <charset val="134"/>
      </rPr>
      <t>批媒体</t>
    </r>
    <r>
      <rPr>
        <sz val="10"/>
        <rFont val="Arial"/>
        <family val="2"/>
      </rPr>
      <t>/6 batch of media</t>
    </r>
    <phoneticPr fontId="41" type="noConversion"/>
  </si>
  <si>
    <t>6批媒体/6 batch of media
华润游艇会（含预拍摄）</t>
    <phoneticPr fontId="41" type="noConversion"/>
  </si>
  <si>
    <t>为了体现产品力，试驾地点安排在万宁，万宁区域的五星级酒店的均价为1250/
In order to reflect the product strength, the test drive location is arranged in Wanning, the average price of five-star hotels in Wanning area is 1250</t>
    <phoneticPr fontId="41" type="noConversion"/>
  </si>
  <si>
    <r>
      <t xml:space="preserve">
</t>
    </r>
    <r>
      <rPr>
        <sz val="10"/>
        <rFont val="宋体"/>
        <family val="2"/>
        <charset val="134"/>
      </rPr>
      <t>工作人员住宿（</t>
    </r>
    <r>
      <rPr>
        <sz val="10"/>
        <rFont val="Arial"/>
        <family val="2"/>
      </rPr>
      <t>2</t>
    </r>
    <r>
      <rPr>
        <sz val="10"/>
        <rFont val="宋体"/>
        <family val="2"/>
        <charset val="134"/>
      </rPr>
      <t>人一间）</t>
    </r>
    <r>
      <rPr>
        <sz val="10"/>
        <rFont val="Arial"/>
        <family val="2"/>
      </rPr>
      <t xml:space="preserve">
Staff</t>
    </r>
    <r>
      <rPr>
        <sz val="10"/>
        <rFont val="宋体"/>
        <family val="2"/>
        <charset val="134"/>
      </rPr>
      <t>（</t>
    </r>
    <r>
      <rPr>
        <sz val="10"/>
        <rFont val="Arial"/>
        <family val="2"/>
      </rPr>
      <t>2 person share 1 room)</t>
    </r>
    <phoneticPr fontId="9" type="noConversion"/>
  </si>
  <si>
    <t>6批媒体/6 batch of media
包天，含神龟山庄晚宴接送酒店</t>
    <phoneticPr fontId="41" type="noConversion"/>
  </si>
  <si>
    <r>
      <t>6</t>
    </r>
    <r>
      <rPr>
        <sz val="10"/>
        <rFont val="宋体"/>
        <family val="3"/>
        <charset val="134"/>
      </rPr>
      <t>批媒体</t>
    </r>
    <r>
      <rPr>
        <sz val="10"/>
        <rFont val="Arial"/>
        <family val="2"/>
      </rPr>
      <t>/6 batch of media</t>
    </r>
    <phoneticPr fontId="41" type="noConversion"/>
  </si>
  <si>
    <r>
      <t>Number of person:      88</t>
    </r>
    <r>
      <rPr>
        <sz val="10"/>
        <rFont val="宋体"/>
        <family val="3"/>
        <charset val="134"/>
      </rPr>
      <t>个外地媒体（分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批），</t>
    </r>
    <r>
      <rPr>
        <sz val="10"/>
        <rFont val="Arial"/>
        <family val="2"/>
      </rPr>
      <t>15</t>
    </r>
    <r>
      <rPr>
        <sz val="10"/>
        <rFont val="宋体"/>
        <family val="3"/>
        <charset val="134"/>
      </rPr>
      <t>个工作人员</t>
    </r>
    <r>
      <rPr>
        <sz val="10"/>
        <rFont val="Arial"/>
        <family val="2"/>
      </rPr>
      <t>/88 media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6 batch</t>
    </r>
    <r>
      <rPr>
        <sz val="10"/>
        <rFont val="宋体"/>
        <family val="3"/>
        <charset val="134"/>
      </rPr>
      <t>），</t>
    </r>
    <r>
      <rPr>
        <sz val="10"/>
        <rFont val="Arial"/>
        <family val="2"/>
      </rPr>
      <t>15 staff</t>
    </r>
    <phoneticPr fontId="41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</si>
  <si>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15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15 media and 6 media team member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</si>
  <si>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17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12 media and 6 media team member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</si>
  <si>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16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12 media and 6 media team member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</si>
  <si>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14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12 media and 6 media team member</t>
    </r>
    <phoneticPr fontId="9" type="noConversion"/>
  </si>
  <si>
    <t>第一批媒体-D2 自助BBQ晚餐
需含软饮畅饮、酒
media dinner
soft drinks should be included</t>
  </si>
  <si>
    <t>第二批媒体-D2 自助BBQ晚餐
需含软饮畅饮、酒
media dinner
soft drinks should be included</t>
  </si>
  <si>
    <t>第三批媒体-D2 自助BBQ晚餐
需含软饮畅饮、酒
media dinner
soft drinks should be included</t>
  </si>
  <si>
    <t>第四批媒体-D2 自助BBQ晚餐
需含软饮畅饮、酒
media dinner
soft drinks should be included</t>
  </si>
  <si>
    <t>第四批媒体-D2午餐需含软饮畅饮、酒
media lunch
soft drinks should be included</t>
  </si>
  <si>
    <t>第五批媒体-D2 自助BBQ晚餐
需含软饮畅饮、酒
media dinner
soft drinks should be included</t>
  </si>
  <si>
    <t>第五批媒体-D2午餐需含软饮畅饮、酒
media lunch
soft drinks should be included</t>
  </si>
  <si>
    <t>第六批媒体-D2  自助BBQ晚餐
需含软饮畅饮、酒
media dinner
soft drinks should be included</t>
  </si>
  <si>
    <t>第六批媒体-D2午餐需含软饮畅饮、酒
media lunch
soft drinks should be included</t>
  </si>
  <si>
    <t>12  media+5 staff+3backup</t>
    <phoneticPr fontId="9" type="noConversion"/>
  </si>
  <si>
    <t>15 media+2 staff+3backup</t>
    <phoneticPr fontId="9" type="noConversion"/>
  </si>
  <si>
    <t>17 media+2 staff+1backup</t>
    <phoneticPr fontId="9" type="noConversion"/>
  </si>
  <si>
    <t>14  media+4 staff+2backup</t>
    <phoneticPr fontId="9" type="noConversion"/>
  </si>
  <si>
    <t>活动6天晚宴摄影师、15、16号2个摄影师、2个摄像师、1个航拍，含机酒住宿</t>
    <phoneticPr fontId="41" type="noConversion"/>
  </si>
  <si>
    <t>不可预估费用--第三方费用
unexpected fee</t>
    <phoneticPr fontId="41" type="noConversion"/>
  </si>
  <si>
    <t>打印费、快递费等</t>
    <phoneticPr fontId="41" type="noConversion"/>
  </si>
  <si>
    <r>
      <rPr>
        <sz val="10"/>
        <rFont val="宋体"/>
        <family val="3"/>
        <charset val="134"/>
      </rPr>
      <t>含公关照、航拍、</t>
    </r>
    <r>
      <rPr>
        <sz val="10"/>
        <rFont val="Arial"/>
        <family val="2"/>
      </rPr>
      <t>15s</t>
    </r>
    <r>
      <rPr>
        <sz val="10"/>
        <rFont val="宋体"/>
        <family val="3"/>
        <charset val="134"/>
      </rPr>
      <t>快剪、</t>
    </r>
    <r>
      <rPr>
        <sz val="10"/>
        <rFont val="Arial"/>
        <family val="2"/>
      </rPr>
      <t>60S</t>
    </r>
    <r>
      <rPr>
        <sz val="10"/>
        <rFont val="宋体"/>
        <family val="3"/>
        <charset val="134"/>
      </rPr>
      <t>视频号剪辑，</t>
    </r>
    <r>
      <rPr>
        <sz val="10"/>
        <rFont val="Arial"/>
        <family val="2"/>
      </rPr>
      <t>150,000 CNY</t>
    </r>
    <phoneticPr fontId="41" type="noConversion"/>
  </si>
  <si>
    <t>15,000CNY</t>
    <phoneticPr fontId="41" type="noConversion"/>
  </si>
  <si>
    <r>
      <t>500</t>
    </r>
    <r>
      <rPr>
        <sz val="10"/>
        <rFont val="宋体"/>
        <family val="3"/>
        <charset val="134"/>
      </rPr>
      <t>一人，总价</t>
    </r>
    <r>
      <rPr>
        <sz val="10"/>
        <rFont val="Arial"/>
        <family val="2"/>
      </rPr>
      <t>44,000 CNY</t>
    </r>
    <phoneticPr fontId="41" type="noConversion"/>
  </si>
  <si>
    <r>
      <rPr>
        <sz val="10"/>
        <rFont val="微软雅黑"/>
        <family val="2"/>
        <charset val="134"/>
      </rPr>
      <t xml:space="preserve">推荐拍摄点场地费--华润石梅湾游艇俱乐部，20000CNY 一天
</t>
    </r>
    <r>
      <rPr>
        <sz val="10"/>
        <rFont val="Arial"/>
        <family val="2"/>
      </rPr>
      <t>Location fee</t>
    </r>
    <phoneticPr fontId="41" type="noConversion"/>
  </si>
  <si>
    <r>
      <rPr>
        <sz val="10"/>
        <rFont val="微软雅黑"/>
        <family val="2"/>
        <charset val="134"/>
      </rPr>
      <t>产品讲座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场地租赁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 xml:space="preserve">酒店草坪
</t>
    </r>
    <r>
      <rPr>
        <sz val="10"/>
        <rFont val="Arial"/>
        <family val="2"/>
      </rPr>
      <t>Workshop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20000CNY</t>
    </r>
    <r>
      <rPr>
        <sz val="10"/>
        <rFont val="微软雅黑"/>
        <family val="2"/>
        <charset val="134"/>
      </rPr>
      <t>一天</t>
    </r>
    <phoneticPr fontId="41" type="noConversion"/>
  </si>
  <si>
    <t>第二批媒体-D1  酒店特色分餐晚餐
需含软饮畅饮、酒
media dinner
soft drinks should be included</t>
  </si>
  <si>
    <t>第三批媒体-D1 酒店特色分餐晚餐
需含软饮畅饮、酒
media dinner
soft drinks should be included</t>
  </si>
  <si>
    <t>第四批媒体-D1 酒店特色分餐晚餐
需含软饮畅饮、酒
media dinner
soft drinks should be included</t>
  </si>
  <si>
    <t>第五批媒体-D1 酒店特色分餐晚餐
需含软饮畅饮、酒
media dinner
soft drinks should be included</t>
  </si>
  <si>
    <t>第六批媒体-D1 酒店特色分餐晚餐
需含软饮畅饮、酒
media dinner
soft drinks should be included</t>
  </si>
  <si>
    <t>数量</t>
    <phoneticPr fontId="41" type="noConversion"/>
  </si>
  <si>
    <t>天数</t>
    <phoneticPr fontId="41" type="noConversion"/>
  </si>
  <si>
    <t>Date:       2021.10.21~2021.10.28</t>
    <phoneticPr fontId="41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</si>
  <si>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15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15 OOT media rooms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</si>
  <si>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15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15OOT media rooms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</si>
  <si>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17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17 OOT media rooms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</si>
  <si>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16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16 OOT media rooms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</si>
  <si>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14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14 OOT media rooms</t>
    </r>
    <phoneticPr fontId="9" type="noConversion"/>
  </si>
  <si>
    <t>单价</t>
    <phoneticPr fontId="41" type="noConversion"/>
  </si>
  <si>
    <t>小计</t>
    <phoneticPr fontId="41" type="noConversion"/>
  </si>
  <si>
    <r>
      <rPr>
        <sz val="10"/>
        <color theme="1"/>
        <rFont val="宋体"/>
        <family val="3"/>
        <charset val="134"/>
      </rPr>
      <t>第一批媒体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宋体"/>
        <family val="3"/>
        <charset val="134"/>
      </rPr>
      <t xml:space="preserve">酒店特色分餐晚餐
需含软饮畅饮、酒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</si>
  <si>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t>服务费</t>
    <phoneticPr fontId="41" type="noConversion"/>
  </si>
  <si>
    <t>总计（不含增值税6%）</t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</si>
  <si>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>-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  <phoneticPr fontId="41" type="noConversion"/>
  </si>
  <si>
    <t>康辉集团北京国际会议展览有限公司</t>
    <phoneticPr fontId="41" type="noConversion"/>
  </si>
  <si>
    <t>2021.9.22</t>
    <phoneticPr fontId="41" type="noConversion"/>
  </si>
  <si>
    <r>
      <rPr>
        <sz val="10"/>
        <rFont val="宋体"/>
        <family val="3"/>
        <charset val="134"/>
      </rPr>
      <t>凯迪拉克</t>
    </r>
    <r>
      <rPr>
        <sz val="10"/>
        <rFont val="Arial"/>
        <family val="2"/>
      </rPr>
      <t>XT4</t>
    </r>
    <r>
      <rPr>
        <sz val="10"/>
        <rFont val="宋体"/>
        <family val="3"/>
        <charset val="134"/>
      </rPr>
      <t>全国媒体试驾</t>
    </r>
    <phoneticPr fontId="41" type="noConversion"/>
  </si>
  <si>
    <t>优惠总计（不含增值税6%）</t>
    <phoneticPr fontId="41" type="noConversion"/>
  </si>
  <si>
    <t>结算</t>
    <phoneticPr fontId="41" type="noConversion"/>
  </si>
  <si>
    <t>户外场地</t>
    <phoneticPr fontId="41" type="noConversion"/>
  </si>
  <si>
    <t>专车</t>
    <phoneticPr fontId="41" type="noConversion"/>
  </si>
  <si>
    <t>媒体高铁票</t>
    <phoneticPr fontId="41" type="noConversion"/>
  </si>
  <si>
    <t>摄影师住宿费</t>
    <phoneticPr fontId="9" type="noConversion"/>
  </si>
  <si>
    <t>摄影师提前踩点门票</t>
    <phoneticPr fontId="9" type="noConversion"/>
  </si>
  <si>
    <r>
      <rPr>
        <sz val="10"/>
        <rFont val="宋体"/>
        <family val="3"/>
        <charset val="134"/>
      </rPr>
      <t>产品讲座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场地租赁</t>
    </r>
    <r>
      <rPr>
        <sz val="10"/>
        <rFont val="Arial"/>
        <family val="2"/>
      </rPr>
      <t>400</t>
    </r>
    <r>
      <rPr>
        <sz val="10"/>
        <rFont val="宋体"/>
        <family val="3"/>
        <charset val="134"/>
      </rPr>
      <t xml:space="preserve">平
</t>
    </r>
    <r>
      <rPr>
        <sz val="10"/>
        <rFont val="Arial"/>
        <family val="2"/>
      </rPr>
      <t>Workshop</t>
    </r>
    <phoneticPr fontId="41" type="noConversion"/>
  </si>
  <si>
    <t>智者差旅报销</t>
    <phoneticPr fontId="9" type="noConversion"/>
  </si>
  <si>
    <t>IQ媒体&amp;工作人员报销</t>
    <phoneticPr fontId="9" type="noConversion"/>
  </si>
  <si>
    <t>可用金额</t>
    <phoneticPr fontId="41" type="noConversion"/>
  </si>
  <si>
    <t>2021年10月11日-10月15日</t>
    <phoneticPr fontId="9" type="noConversion"/>
  </si>
  <si>
    <t xml:space="preserve">VENUE:                  </t>
    <phoneticPr fontId="9" type="noConversion"/>
  </si>
  <si>
    <t>广德</t>
    <phoneticPr fontId="9" type="noConversion"/>
  </si>
  <si>
    <t xml:space="preserve">Project No:               </t>
    <phoneticPr fontId="9" type="noConversion"/>
  </si>
  <si>
    <t xml:space="preserve">Number of person:       </t>
    <phoneticPr fontId="9" type="noConversion"/>
  </si>
  <si>
    <t>媒体5家</t>
    <phoneticPr fontId="9" type="noConversion"/>
  </si>
  <si>
    <t>项目Item</t>
    <phoneticPr fontId="9" type="noConversion"/>
  </si>
  <si>
    <t>规格Detail</t>
    <phoneticPr fontId="9" type="noConversion"/>
  </si>
  <si>
    <t>单价</t>
    <phoneticPr fontId="9" type="noConversion"/>
  </si>
  <si>
    <t>次数times</t>
    <phoneticPr fontId="9" type="noConversion"/>
  </si>
  <si>
    <t>数量amount</t>
    <phoneticPr fontId="9" type="noConversion"/>
  </si>
  <si>
    <t>总价</t>
  </si>
  <si>
    <t>备注Remarks</t>
    <phoneticPr fontId="9" type="noConversion"/>
  </si>
  <si>
    <t>车辆安排</t>
    <phoneticPr fontId="9" type="noConversion"/>
  </si>
  <si>
    <t>竞品车租赁</t>
    <phoneticPr fontId="9" type="noConversion"/>
  </si>
  <si>
    <t>本田CRV</t>
    <phoneticPr fontId="9" type="noConversion"/>
  </si>
  <si>
    <t>大众探岳</t>
    <phoneticPr fontId="9" type="noConversion"/>
  </si>
  <si>
    <t>丰田RAV4</t>
  </si>
  <si>
    <t>竞品车运费</t>
    <phoneticPr fontId="9" type="noConversion"/>
  </si>
  <si>
    <t>其他（请务必考虑如下明细的发票是否可以使用，是否需要增加税率）</t>
    <phoneticPr fontId="9" type="noConversion"/>
  </si>
  <si>
    <t>旅行社服务费 service charge for agency</t>
    <phoneticPr fontId="9" type="noConversion"/>
  </si>
  <si>
    <t>活动标价后的10%</t>
    <phoneticPr fontId="9" type="noConversion"/>
  </si>
  <si>
    <t>总计</t>
    <phoneticPr fontId="9" type="noConversion"/>
  </si>
  <si>
    <t>税金</t>
    <phoneticPr fontId="9" type="noConversion"/>
  </si>
  <si>
    <t>总计（含增值税6%）</t>
    <phoneticPr fontId="9" type="noConversion"/>
  </si>
  <si>
    <t xml:space="preserve"> 1.5T 提前试驾旅行社SOW  Buick ENVISION S 1.5T Test Drive In-advance Travel Agency SOW </t>
    <phoneticPr fontId="9" type="noConversion"/>
  </si>
  <si>
    <t>接机人员</t>
    <phoneticPr fontId="41" type="noConversion"/>
  </si>
  <si>
    <t>7天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</si>
</sst>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#,##0_ "/>
    <numFmt numFmtId="178" formatCode="[$￥-804]#,##0;[Red][$￥-804]#,##0"/>
    <numFmt numFmtId="179" formatCode="0_);[Red]\(0\)"/>
    <numFmt numFmtId="180" formatCode="#,##0_);[Red]\(#,##0\)"/>
  </numFmts>
  <fonts count="61"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9"/>
      <name val="Arial"/>
      <family val="2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sz val="9"/>
      <name val="宋体"/>
      <family val="3"/>
      <charset val="134"/>
    </font>
    <font>
      <b/>
      <sz val="9"/>
      <color indexed="9"/>
      <name val="Arial"/>
      <family val="2"/>
    </font>
    <font>
      <b/>
      <sz val="9"/>
      <color indexed="9"/>
      <name val="宋体"/>
      <family val="3"/>
      <charset val="134"/>
    </font>
    <font>
      <sz val="12"/>
      <name val="Arial"/>
      <family val="2"/>
    </font>
    <font>
      <b/>
      <sz val="16"/>
      <name val="微软雅黑"/>
      <family val="2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Times New Roman"/>
      <family val="1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Verdana"/>
      <family val="2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微软雅黑"/>
      <family val="2"/>
      <charset val="134"/>
    </font>
    <font>
      <b/>
      <sz val="10"/>
      <name val="宋体"/>
      <family val="3"/>
      <charset val="134"/>
    </font>
    <font>
      <sz val="10"/>
      <name val="宋体"/>
      <family val="2"/>
      <charset val="134"/>
    </font>
    <font>
      <sz val="10"/>
      <name val="Arial"/>
      <family val="3"/>
      <charset val="134"/>
    </font>
    <font>
      <sz val="10"/>
      <name val="Arial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3"/>
      <charset val="134"/>
    </font>
    <font>
      <sz val="10"/>
      <color theme="1"/>
      <name val="Arial"/>
      <family val="2"/>
      <charset val="134"/>
    </font>
    <font>
      <b/>
      <sz val="9"/>
      <color rgb="FFC00000"/>
      <name val="微软雅黑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dotted">
        <color indexed="64"/>
      </bottom>
      <diagonal/>
    </border>
    <border>
      <left style="hair">
        <color auto="1"/>
      </left>
      <right/>
      <top style="dotted">
        <color indexed="64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69">
    <xf numFmtId="0" fontId="0" fillId="0" borderId="0">
      <alignment vertical="center"/>
    </xf>
    <xf numFmtId="0" fontId="17" fillId="13" borderId="0" applyNumberFormat="0" applyBorder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9" fillId="6" borderId="26" applyNumberFormat="0" applyProtection="0">
      <alignment vertical="center"/>
    </xf>
    <xf numFmtId="0" fontId="34" fillId="0" borderId="33" applyNumberForma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1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6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3" fillId="0" borderId="0"/>
    <xf numFmtId="0" fontId="40" fillId="0" borderId="0"/>
    <xf numFmtId="0" fontId="17" fillId="19" borderId="0" applyNumberFormat="0" applyBorder="0" applyProtection="0">
      <alignment vertical="center"/>
    </xf>
    <xf numFmtId="0" fontId="17" fillId="22" borderId="0" applyNumberFormat="0" applyBorder="0" applyProtection="0">
      <alignment vertical="center"/>
    </xf>
    <xf numFmtId="0" fontId="17" fillId="25" borderId="0" applyNumberFormat="0" applyBorder="0" applyProtection="0">
      <alignment vertical="center"/>
    </xf>
    <xf numFmtId="0" fontId="17" fillId="13" borderId="0" applyNumberFormat="0" applyBorder="0" applyProtection="0">
      <alignment vertical="center"/>
    </xf>
    <xf numFmtId="0" fontId="17" fillId="22" borderId="0" applyNumberFormat="0" applyBorder="0" applyProtection="0">
      <alignment vertical="center"/>
    </xf>
    <xf numFmtId="0" fontId="17" fillId="28" borderId="0" applyNumberFormat="0" applyBorder="0" applyProtection="0">
      <alignment vertical="center"/>
    </xf>
    <xf numFmtId="0" fontId="21" fillId="31" borderId="0" applyNumberFormat="0" applyBorder="0" applyProtection="0">
      <alignment vertical="center"/>
    </xf>
    <xf numFmtId="0" fontId="21" fillId="25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1" fillId="20" borderId="0" applyNumberFormat="0" applyBorder="0" applyProtection="0">
      <alignment vertical="center"/>
    </xf>
    <xf numFmtId="0" fontId="21" fillId="24" borderId="0" applyNumberFormat="0" applyBorder="0" applyProtection="0">
      <alignment vertical="center"/>
    </xf>
    <xf numFmtId="0" fontId="21" fillId="26" borderId="0" applyNumberFormat="0" applyBorder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18" borderId="0" applyNumberFormat="0" applyBorder="0" applyProtection="0">
      <alignment vertical="center"/>
    </xf>
    <xf numFmtId="0" fontId="21" fillId="7" borderId="0" applyNumberFormat="0" applyBorder="0" applyProtection="0">
      <alignment vertical="center"/>
    </xf>
    <xf numFmtId="0" fontId="21" fillId="27" borderId="0" applyNumberFormat="0" applyBorder="0" applyProtection="0">
      <alignment vertical="center"/>
    </xf>
    <xf numFmtId="0" fontId="21" fillId="20" borderId="0" applyNumberFormat="0" applyBorder="0" applyProtection="0">
      <alignment vertical="center"/>
    </xf>
    <xf numFmtId="0" fontId="21" fillId="24" borderId="0" applyNumberFormat="0" applyBorder="0" applyProtection="0">
      <alignment vertical="center"/>
    </xf>
    <xf numFmtId="0" fontId="21" fillId="30" borderId="0" applyNumberFormat="0" applyBorder="0" applyProtection="0">
      <alignment vertical="center"/>
    </xf>
    <xf numFmtId="0" fontId="26" fillId="21" borderId="0" applyNumberFormat="0" applyBorder="0" applyProtection="0">
      <alignment vertical="center"/>
    </xf>
    <xf numFmtId="0" fontId="20" fillId="4" borderId="26" applyNumberFormat="0" applyProtection="0">
      <alignment vertical="center"/>
    </xf>
    <xf numFmtId="0" fontId="24" fillId="5" borderId="27" applyNumberFormat="0" applyProtection="0">
      <alignment vertical="center"/>
    </xf>
    <xf numFmtId="0" fontId="26" fillId="21" borderId="0" applyNumberFormat="0" applyBorder="0" applyAlignment="0" applyProtection="0">
      <alignment vertical="center"/>
    </xf>
    <xf numFmtId="176" fontId="40" fillId="0" borderId="0" applyFont="0" applyFill="0" applyBorder="0" applyAlignment="0" applyProtection="0"/>
    <xf numFmtId="0" fontId="22" fillId="0" borderId="0" applyNumberFormat="0" applyBorder="0" applyProtection="0">
      <alignment vertical="center"/>
    </xf>
    <xf numFmtId="0" fontId="19" fillId="16" borderId="0" applyNumberFormat="0" applyBorder="0" applyProtection="0">
      <alignment vertical="center"/>
    </xf>
    <xf numFmtId="0" fontId="28" fillId="0" borderId="29" applyNumberFormat="0" applyProtection="0">
      <alignment vertical="center"/>
    </xf>
    <xf numFmtId="0" fontId="32" fillId="0" borderId="32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6" fillId="0" borderId="34" applyNumberFormat="0" applyProtection="0">
      <alignment vertical="center"/>
    </xf>
    <xf numFmtId="0" fontId="37" fillId="29" borderId="0" applyNumberFormat="0" applyBorder="0" applyProtection="0">
      <alignment vertical="center"/>
    </xf>
    <xf numFmtId="0" fontId="38" fillId="0" borderId="0"/>
    <xf numFmtId="0" fontId="40" fillId="0" borderId="0">
      <alignment vertical="center"/>
    </xf>
    <xf numFmtId="178" fontId="23" fillId="0" borderId="0"/>
    <xf numFmtId="0" fontId="40" fillId="23" borderId="28" applyNumberFormat="0" applyProtection="0">
      <alignment vertical="center"/>
    </xf>
    <xf numFmtId="0" fontId="30" fillId="4" borderId="30" applyNumberFormat="0" applyProtection="0">
      <alignment vertical="center"/>
    </xf>
    <xf numFmtId="0" fontId="18" fillId="0" borderId="0"/>
    <xf numFmtId="0" fontId="40" fillId="0" borderId="0">
      <alignment vertical="center"/>
    </xf>
    <xf numFmtId="0" fontId="25" fillId="0" borderId="0" applyNumberFormat="0" applyBorder="0" applyProtection="0">
      <alignment vertical="center"/>
    </xf>
    <xf numFmtId="0" fontId="31" fillId="0" borderId="31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5" fillId="0" borderId="0"/>
    <xf numFmtId="0" fontId="40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7" fillId="0" borderId="0"/>
    <xf numFmtId="0" fontId="18" fillId="0" borderId="0" applyNumberFormat="0" applyBorder="0" applyAlignment="0" applyProtection="0">
      <alignment vertical="center"/>
    </xf>
    <xf numFmtId="0" fontId="1" fillId="0" borderId="0"/>
    <xf numFmtId="0" fontId="40" fillId="0" borderId="0"/>
    <xf numFmtId="0" fontId="38" fillId="0" borderId="0"/>
  </cellStyleXfs>
  <cellXfs count="260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17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readingOrder="1"/>
    </xf>
    <xf numFmtId="177" fontId="2" fillId="0" borderId="9" xfId="0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177" fontId="8" fillId="7" borderId="1" xfId="0" applyNumberFormat="1" applyFont="1" applyFill="1" applyBorder="1" applyAlignment="1">
      <alignment horizontal="center" vertical="center"/>
    </xf>
    <xf numFmtId="0" fontId="3" fillId="0" borderId="0" xfId="15"/>
    <xf numFmtId="0" fontId="8" fillId="0" borderId="0" xfId="15" applyFont="1" applyAlignment="1">
      <alignment vertical="center"/>
    </xf>
    <xf numFmtId="0" fontId="3" fillId="0" borderId="0" xfId="15" applyAlignment="1">
      <alignment vertical="center"/>
    </xf>
    <xf numFmtId="40" fontId="3" fillId="0" borderId="0" xfId="15" applyNumberFormat="1" applyAlignment="1">
      <alignment horizontal="right" vertical="center"/>
    </xf>
    <xf numFmtId="0" fontId="3" fillId="0" borderId="0" xfId="15" applyAlignment="1">
      <alignment horizontal="center" vertical="center"/>
    </xf>
    <xf numFmtId="49" fontId="3" fillId="0" borderId="12" xfId="15" applyNumberFormat="1" applyBorder="1" applyAlignment="1">
      <alignment horizontal="left" vertical="top"/>
    </xf>
    <xf numFmtId="0" fontId="3" fillId="2" borderId="12" xfId="15" applyFill="1" applyBorder="1" applyAlignment="1">
      <alignment horizontal="left" vertical="top"/>
    </xf>
    <xf numFmtId="0" fontId="3" fillId="2" borderId="12" xfId="15" applyFill="1" applyBorder="1" applyAlignment="1">
      <alignment horizontal="left" vertical="top" wrapText="1"/>
    </xf>
    <xf numFmtId="49" fontId="3" fillId="0" borderId="13" xfId="15" applyNumberFormat="1" applyBorder="1" applyAlignment="1">
      <alignment horizontal="left" vertical="top"/>
    </xf>
    <xf numFmtId="0" fontId="9" fillId="2" borderId="12" xfId="15" applyFont="1" applyFill="1" applyBorder="1" applyAlignment="1">
      <alignment horizontal="left" vertical="top"/>
    </xf>
    <xf numFmtId="0" fontId="10" fillId="8" borderId="14" xfId="54" applyFont="1" applyFill="1" applyBorder="1">
      <alignment vertical="center"/>
    </xf>
    <xf numFmtId="0" fontId="10" fillId="8" borderId="15" xfId="54" applyFont="1" applyFill="1" applyBorder="1">
      <alignment vertical="center"/>
    </xf>
    <xf numFmtId="40" fontId="10" fillId="8" borderId="15" xfId="62" applyNumberFormat="1" applyFont="1" applyFill="1" applyBorder="1" applyAlignment="1">
      <alignment horizontal="right" vertical="center"/>
    </xf>
    <xf numFmtId="40" fontId="11" fillId="8" borderId="15" xfId="62" applyNumberFormat="1" applyFont="1" applyFill="1" applyBorder="1" applyAlignment="1">
      <alignment horizontal="right" vertical="center"/>
    </xf>
    <xf numFmtId="0" fontId="8" fillId="5" borderId="16" xfId="54" applyFont="1" applyFill="1" applyBorder="1" applyAlignment="1">
      <alignment horizontal="left" vertical="center"/>
    </xf>
    <xf numFmtId="0" fontId="8" fillId="5" borderId="12" xfId="54" applyFont="1" applyFill="1" applyBorder="1">
      <alignment vertical="center"/>
    </xf>
    <xf numFmtId="0" fontId="3" fillId="0" borderId="16" xfId="54" applyFont="1" applyBorder="1" applyAlignment="1">
      <alignment horizontal="center" vertical="center"/>
    </xf>
    <xf numFmtId="0" fontId="12" fillId="0" borderId="17" xfId="54" applyFont="1" applyBorder="1" applyAlignment="1" applyProtection="1">
      <alignment horizontal="left" vertical="center" wrapText="1"/>
      <protection hidden="1"/>
    </xf>
    <xf numFmtId="0" fontId="3" fillId="0" borderId="17" xfId="59" applyFont="1" applyBorder="1" applyAlignment="1" applyProtection="1">
      <alignment horizontal="left" vertical="center" wrapText="1"/>
      <protection locked="0"/>
    </xf>
    <xf numFmtId="40" fontId="3" fillId="0" borderId="17" xfId="62" applyNumberFormat="1" applyFont="1" applyBorder="1" applyAlignment="1">
      <alignment horizontal="right" vertical="center"/>
    </xf>
    <xf numFmtId="0" fontId="3" fillId="0" borderId="17" xfId="54" applyFont="1" applyBorder="1">
      <alignment vertical="center"/>
    </xf>
    <xf numFmtId="0" fontId="3" fillId="0" borderId="18" xfId="54" applyFont="1" applyBorder="1" applyAlignment="1">
      <alignment horizontal="center" vertical="center"/>
    </xf>
    <xf numFmtId="0" fontId="3" fillId="0" borderId="17" xfId="54" applyFont="1" applyBorder="1" applyAlignment="1" applyProtection="1">
      <alignment horizontal="left" vertical="center" wrapText="1"/>
      <protection hidden="1"/>
    </xf>
    <xf numFmtId="40" fontId="3" fillId="2" borderId="12" xfId="15" applyNumberFormat="1" applyFill="1" applyBorder="1" applyAlignment="1">
      <alignment horizontal="right"/>
    </xf>
    <xf numFmtId="40" fontId="3" fillId="2" borderId="13" xfId="15" applyNumberFormat="1" applyFill="1" applyBorder="1" applyAlignment="1">
      <alignment horizontal="right"/>
    </xf>
    <xf numFmtId="40" fontId="10" fillId="8" borderId="21" xfId="62" applyNumberFormat="1" applyFont="1" applyFill="1" applyBorder="1" applyAlignment="1">
      <alignment horizontal="right" vertical="center"/>
    </xf>
    <xf numFmtId="0" fontId="8" fillId="0" borderId="0" xfId="15" applyFont="1" applyAlignment="1">
      <alignment horizontal="center" vertical="center"/>
    </xf>
    <xf numFmtId="40" fontId="8" fillId="5" borderId="20" xfId="54" applyNumberFormat="1" applyFont="1" applyFill="1" applyBorder="1" applyAlignment="1">
      <alignment horizontal="right" vertical="center"/>
    </xf>
    <xf numFmtId="40" fontId="3" fillId="0" borderId="20" xfId="54" applyNumberFormat="1" applyFont="1" applyBorder="1" applyAlignment="1">
      <alignment horizontal="right" vertical="center"/>
    </xf>
    <xf numFmtId="40" fontId="10" fillId="9" borderId="20" xfId="62" applyNumberFormat="1" applyFont="1" applyFill="1" applyBorder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2" borderId="0" xfId="49" applyFont="1" applyFill="1">
      <alignment vertical="center"/>
    </xf>
    <xf numFmtId="40" fontId="5" fillId="3" borderId="1" xfId="50" applyNumberFormat="1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42" fillId="0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left" vertical="center"/>
    </xf>
    <xf numFmtId="0" fontId="18" fillId="2" borderId="0" xfId="49" applyFont="1" applyFill="1" applyAlignment="1">
      <alignment vertical="center" wrapText="1"/>
    </xf>
    <xf numFmtId="0" fontId="47" fillId="0" borderId="1" xfId="49" applyFont="1" applyFill="1" applyBorder="1" applyAlignment="1">
      <alignment horizontal="left" vertical="center" wrapText="1"/>
    </xf>
    <xf numFmtId="0" fontId="47" fillId="0" borderId="1" xfId="49" applyFont="1" applyFill="1" applyBorder="1" applyAlignment="1">
      <alignment horizontal="center" vertical="center" wrapText="1"/>
    </xf>
    <xf numFmtId="14" fontId="47" fillId="0" borderId="1" xfId="49" applyNumberFormat="1" applyFont="1" applyFill="1" applyBorder="1" applyAlignment="1">
      <alignment horizontal="left" vertical="center" wrapText="1"/>
    </xf>
    <xf numFmtId="14" fontId="47" fillId="0" borderId="35" xfId="49" applyNumberFormat="1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horizontal="center" vertical="center" wrapText="1"/>
    </xf>
    <xf numFmtId="14" fontId="18" fillId="0" borderId="35" xfId="49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horizontal="left" vertical="center" wrapText="1" readingOrder="1"/>
    </xf>
    <xf numFmtId="0" fontId="18" fillId="0" borderId="35" xfId="49" applyFont="1" applyFill="1" applyBorder="1" applyAlignment="1">
      <alignment horizontal="left" vertical="center" wrapText="1" readingOrder="1"/>
    </xf>
    <xf numFmtId="0" fontId="49" fillId="0" borderId="37" xfId="49" applyFont="1" applyFill="1" applyBorder="1" applyAlignment="1">
      <alignment horizontal="left" vertical="center" wrapText="1"/>
    </xf>
    <xf numFmtId="14" fontId="18" fillId="0" borderId="1" xfId="49" applyNumberFormat="1" applyFont="1" applyFill="1" applyBorder="1" applyAlignment="1">
      <alignment horizontal="left" vertical="center" wrapText="1"/>
    </xf>
    <xf numFmtId="14" fontId="18" fillId="0" borderId="8" xfId="49" applyNumberFormat="1" applyFont="1" applyFill="1" applyBorder="1" applyAlignment="1">
      <alignment horizontal="left" vertical="center" wrapText="1"/>
    </xf>
    <xf numFmtId="0" fontId="18" fillId="0" borderId="35" xfId="49" applyFont="1" applyFill="1" applyBorder="1" applyAlignment="1">
      <alignment horizontal="center" vertical="center" wrapText="1"/>
    </xf>
    <xf numFmtId="0" fontId="18" fillId="0" borderId="41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51" fillId="0" borderId="1" xfId="49" applyFont="1" applyFill="1" applyBorder="1" applyAlignment="1">
      <alignment horizontal="left" vertical="center" wrapText="1"/>
    </xf>
    <xf numFmtId="0" fontId="50" fillId="0" borderId="38" xfId="54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6" fillId="0" borderId="35" xfId="54" applyFont="1" applyFill="1" applyBorder="1" applyAlignment="1">
      <alignment horizontal="center" vertical="center" wrapText="1"/>
    </xf>
    <xf numFmtId="0" fontId="43" fillId="0" borderId="35" xfId="54" applyFont="1" applyFill="1" applyBorder="1" applyAlignment="1">
      <alignment horizontal="center" vertical="center" wrapText="1"/>
    </xf>
    <xf numFmtId="0" fontId="49" fillId="0" borderId="10" xfId="49" applyFont="1" applyFill="1" applyBorder="1" applyAlignment="1">
      <alignment vertical="center" wrapText="1"/>
    </xf>
    <xf numFmtId="0" fontId="49" fillId="0" borderId="11" xfId="49" applyFont="1" applyFill="1" applyBorder="1" applyAlignment="1">
      <alignment vertical="center" wrapText="1"/>
    </xf>
    <xf numFmtId="0" fontId="55" fillId="0" borderId="1" xfId="49" applyFont="1" applyFill="1" applyBorder="1" applyAlignment="1">
      <alignment horizontal="left" vertical="center" wrapText="1" readingOrder="1"/>
    </xf>
    <xf numFmtId="0" fontId="45" fillId="0" borderId="8" xfId="49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center" vertical="center"/>
    </xf>
    <xf numFmtId="0" fontId="43" fillId="0" borderId="1" xfId="49" applyFont="1" applyFill="1" applyBorder="1" applyAlignment="1">
      <alignment horizontal="center" vertical="center" wrapText="1"/>
    </xf>
    <xf numFmtId="0" fontId="18" fillId="0" borderId="8" xfId="49" applyFont="1" applyFill="1" applyBorder="1" applyAlignment="1">
      <alignment horizontal="center" vertical="center" wrapText="1"/>
    </xf>
    <xf numFmtId="0" fontId="49" fillId="0" borderId="23" xfId="49" applyFont="1" applyFill="1" applyBorder="1" applyAlignment="1">
      <alignment horizontal="left" vertical="center" wrapText="1"/>
    </xf>
    <xf numFmtId="0" fontId="49" fillId="0" borderId="10" xfId="49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horizontal="left" vertical="center" wrapText="1"/>
    </xf>
    <xf numFmtId="0" fontId="23" fillId="0" borderId="1" xfId="49" applyFont="1" applyFill="1" applyBorder="1" applyAlignment="1">
      <alignment horizontal="left" vertical="center" wrapText="1"/>
    </xf>
    <xf numFmtId="0" fontId="18" fillId="0" borderId="35" xfId="49" applyFont="1" applyFill="1" applyBorder="1" applyAlignment="1">
      <alignment horizontal="left" vertical="center" wrapText="1"/>
    </xf>
    <xf numFmtId="0" fontId="23" fillId="0" borderId="35" xfId="49" applyFont="1" applyFill="1" applyBorder="1" applyAlignment="1">
      <alignment horizontal="left" vertical="center" wrapText="1"/>
    </xf>
    <xf numFmtId="0" fontId="18" fillId="0" borderId="40" xfId="49" applyFont="1" applyFill="1" applyBorder="1" applyAlignment="1">
      <alignment horizontal="left" vertical="center"/>
    </xf>
    <xf numFmtId="0" fontId="49" fillId="0" borderId="8" xfId="49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53" fillId="0" borderId="8" xfId="49" applyFont="1" applyFill="1" applyBorder="1" applyAlignment="1">
      <alignment horizontal="left" vertical="center" wrapText="1"/>
    </xf>
    <xf numFmtId="14" fontId="58" fillId="0" borderId="1" xfId="49" applyNumberFormat="1" applyFont="1" applyFill="1" applyBorder="1" applyAlignment="1">
      <alignment horizontal="left" vertical="center" wrapText="1"/>
    </xf>
    <xf numFmtId="14" fontId="59" fillId="0" borderId="35" xfId="49" applyNumberFormat="1" applyFont="1" applyFill="1" applyBorder="1" applyAlignment="1">
      <alignment horizontal="left" vertical="center" wrapText="1"/>
    </xf>
    <xf numFmtId="14" fontId="18" fillId="0" borderId="42" xfId="49" applyNumberFormat="1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14" fontId="23" fillId="0" borderId="42" xfId="49" applyNumberFormat="1" applyFont="1" applyFill="1" applyBorder="1" applyAlignment="1">
      <alignment vertical="center"/>
    </xf>
    <xf numFmtId="0" fontId="55" fillId="2" borderId="0" xfId="49" applyFont="1" applyFill="1" applyAlignment="1">
      <alignment vertical="center" wrapText="1"/>
    </xf>
    <xf numFmtId="0" fontId="43" fillId="0" borderId="47" xfId="49" applyFont="1" applyFill="1" applyBorder="1" applyAlignment="1">
      <alignment horizontal="left" vertical="center" wrapText="1"/>
    </xf>
    <xf numFmtId="0" fontId="18" fillId="0" borderId="36" xfId="49" applyFont="1" applyFill="1" applyBorder="1" applyAlignment="1">
      <alignment horizontal="left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43" fillId="0" borderId="48" xfId="0" applyFont="1" applyFill="1" applyBorder="1" applyAlignment="1">
      <alignment horizontal="left" vertical="center" wrapText="1"/>
    </xf>
    <xf numFmtId="14" fontId="23" fillId="0" borderId="8" xfId="49" applyNumberFormat="1" applyFont="1" applyFill="1" applyBorder="1" applyAlignment="1">
      <alignment horizontal="left" vertical="center" wrapText="1"/>
    </xf>
    <xf numFmtId="0" fontId="18" fillId="0" borderId="47" xfId="0" applyFont="1" applyFill="1" applyBorder="1" applyAlignment="1">
      <alignment horizontal="left" vertical="center" wrapText="1"/>
    </xf>
    <xf numFmtId="0" fontId="23" fillId="0" borderId="36" xfId="49" applyFont="1" applyFill="1" applyBorder="1" applyAlignment="1">
      <alignment horizontal="left" vertical="center" wrapText="1"/>
    </xf>
    <xf numFmtId="0" fontId="23" fillId="0" borderId="25" xfId="49" applyFont="1" applyFill="1" applyBorder="1" applyAlignment="1">
      <alignment horizontal="left" vertical="center" wrapText="1"/>
    </xf>
    <xf numFmtId="0" fontId="55" fillId="0" borderId="35" xfId="49" applyFont="1" applyFill="1" applyBorder="1" applyAlignment="1">
      <alignment horizontal="left" vertical="center" wrapText="1" readingOrder="1"/>
    </xf>
    <xf numFmtId="0" fontId="43" fillId="0" borderId="47" xfId="49" applyFont="1" applyBorder="1" applyAlignment="1">
      <alignment horizontal="left" vertical="center" wrapText="1"/>
    </xf>
    <xf numFmtId="0" fontId="18" fillId="0" borderId="36" xfId="49" applyFont="1" applyBorder="1" applyAlignment="1">
      <alignment horizontal="left" vertical="center" wrapText="1"/>
    </xf>
    <xf numFmtId="14" fontId="55" fillId="0" borderId="8" xfId="49" applyNumberFormat="1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13" fillId="10" borderId="2" xfId="50" applyNumberFormat="1" applyFont="1" applyFill="1" applyBorder="1" applyAlignment="1">
      <alignment horizontal="center" vertical="center" wrapText="1"/>
    </xf>
    <xf numFmtId="0" fontId="13" fillId="10" borderId="25" xfId="50" applyNumberFormat="1" applyFont="1" applyFill="1" applyBorder="1" applyAlignment="1">
      <alignment horizontal="center" vertical="center"/>
    </xf>
    <xf numFmtId="0" fontId="13" fillId="10" borderId="3" xfId="50" applyNumberFormat="1" applyFont="1" applyFill="1" applyBorder="1" applyAlignment="1">
      <alignment horizontal="center" vertical="center"/>
    </xf>
    <xf numFmtId="0" fontId="5" fillId="3" borderId="23" xfId="50" applyNumberFormat="1" applyFont="1" applyFill="1" applyBorder="1" applyAlignment="1">
      <alignment horizontal="center" vertical="center" wrapText="1"/>
    </xf>
    <xf numFmtId="0" fontId="5" fillId="3" borderId="11" xfId="50" applyNumberFormat="1" applyFont="1" applyFill="1" applyBorder="1" applyAlignment="1">
      <alignment horizontal="center" vertical="center"/>
    </xf>
    <xf numFmtId="0" fontId="5" fillId="3" borderId="11" xfId="50" applyNumberFormat="1" applyFont="1" applyFill="1" applyBorder="1" applyAlignment="1">
      <alignment horizontal="center" vertical="center" wrapText="1"/>
    </xf>
    <xf numFmtId="40" fontId="5" fillId="3" borderId="23" xfId="50" applyNumberFormat="1" applyFont="1" applyFill="1" applyBorder="1" applyAlignment="1">
      <alignment horizontal="center" vertical="center"/>
    </xf>
    <xf numFmtId="0" fontId="5" fillId="3" borderId="10" xfId="50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10" borderId="4" xfId="50" applyNumberFormat="1" applyFont="1" applyFill="1" applyBorder="1" applyAlignment="1">
      <alignment horizontal="center" vertical="center" wrapText="1"/>
    </xf>
    <xf numFmtId="0" fontId="13" fillId="10" borderId="0" xfId="50" applyNumberFormat="1" applyFont="1" applyFill="1" applyBorder="1" applyAlignment="1">
      <alignment horizontal="center" vertical="center"/>
    </xf>
    <xf numFmtId="40" fontId="5" fillId="3" borderId="10" xfId="50" applyNumberFormat="1" applyFont="1" applyFill="1" applyBorder="1" applyAlignment="1">
      <alignment horizontal="center" vertical="center"/>
    </xf>
    <xf numFmtId="40" fontId="5" fillId="3" borderId="11" xfId="50" applyNumberFormat="1" applyFont="1" applyFill="1" applyBorder="1" applyAlignment="1">
      <alignment horizontal="center" vertical="center"/>
    </xf>
    <xf numFmtId="0" fontId="43" fillId="0" borderId="1" xfId="49" applyFont="1" applyFill="1" applyBorder="1" applyAlignment="1">
      <alignment horizontal="center" vertical="center"/>
    </xf>
    <xf numFmtId="0" fontId="48" fillId="0" borderId="1" xfId="49" applyFont="1" applyFill="1" applyBorder="1" applyAlignment="1">
      <alignment horizontal="center" vertical="center"/>
    </xf>
    <xf numFmtId="0" fontId="18" fillId="0" borderId="8" xfId="49" applyFont="1" applyFill="1" applyBorder="1" applyAlignment="1">
      <alignment horizontal="center" vertical="center" wrapText="1"/>
    </xf>
    <xf numFmtId="0" fontId="18" fillId="0" borderId="24" xfId="49" applyFont="1" applyFill="1" applyBorder="1" applyAlignment="1">
      <alignment horizontal="center" vertical="center" wrapText="1"/>
    </xf>
    <xf numFmtId="0" fontId="18" fillId="0" borderId="43" xfId="49" applyFont="1" applyFill="1" applyBorder="1" applyAlignment="1">
      <alignment vertical="center" wrapText="1"/>
    </xf>
    <xf numFmtId="0" fontId="18" fillId="0" borderId="44" xfId="49" applyFont="1" applyFill="1" applyBorder="1" applyAlignment="1">
      <alignment vertical="center" wrapText="1"/>
    </xf>
    <xf numFmtId="0" fontId="18" fillId="0" borderId="45" xfId="49" applyFont="1" applyFill="1" applyBorder="1" applyAlignment="1">
      <alignment vertical="center" wrapText="1"/>
    </xf>
    <xf numFmtId="0" fontId="51" fillId="0" borderId="1" xfId="49" applyFont="1" applyFill="1" applyBorder="1" applyAlignment="1">
      <alignment horizontal="center" vertical="center" wrapText="1"/>
    </xf>
    <xf numFmtId="0" fontId="49" fillId="0" borderId="23" xfId="49" applyFont="1" applyFill="1" applyBorder="1" applyAlignment="1">
      <alignment horizontal="left" vertical="center" wrapText="1"/>
    </xf>
    <xf numFmtId="0" fontId="49" fillId="0" borderId="10" xfId="49" applyFont="1" applyFill="1" applyBorder="1" applyAlignment="1">
      <alignment horizontal="left" vertical="center" wrapText="1"/>
    </xf>
    <xf numFmtId="0" fontId="49" fillId="0" borderId="47" xfId="49" applyFont="1" applyFill="1" applyBorder="1" applyAlignment="1">
      <alignment horizontal="left" vertical="center" wrapText="1"/>
    </xf>
    <xf numFmtId="0" fontId="49" fillId="0" borderId="11" xfId="49" applyFont="1" applyFill="1" applyBorder="1" applyAlignment="1">
      <alignment horizontal="left" vertical="center" wrapText="1"/>
    </xf>
    <xf numFmtId="0" fontId="23" fillId="0" borderId="8" xfId="49" applyFont="1" applyFill="1" applyBorder="1" applyAlignment="1">
      <alignment horizontal="left" vertical="center" wrapText="1"/>
    </xf>
    <xf numFmtId="0" fontId="18" fillId="0" borderId="24" xfId="49" applyFont="1" applyFill="1" applyBorder="1" applyAlignment="1">
      <alignment horizontal="left" vertical="center" wrapText="1"/>
    </xf>
    <xf numFmtId="0" fontId="43" fillId="0" borderId="8" xfId="49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43" fillId="0" borderId="47" xfId="49" applyFont="1" applyFill="1" applyBorder="1" applyAlignment="1">
      <alignment horizontal="left" vertical="center" wrapText="1"/>
    </xf>
    <xf numFmtId="0" fontId="18" fillId="0" borderId="36" xfId="49" applyFont="1" applyFill="1" applyBorder="1" applyAlignment="1">
      <alignment horizontal="left" vertical="center" wrapText="1"/>
    </xf>
    <xf numFmtId="0" fontId="18" fillId="0" borderId="25" xfId="49" applyFont="1" applyFill="1" applyBorder="1" applyAlignment="1">
      <alignment horizontal="left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18" fillId="0" borderId="11" xfId="49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left" vertical="center" wrapText="1"/>
    </xf>
    <xf numFmtId="0" fontId="43" fillId="0" borderId="48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/>
    </xf>
    <xf numFmtId="0" fontId="3" fillId="2" borderId="12" xfId="15" applyFill="1" applyBorder="1" applyAlignment="1">
      <alignment horizontal="center" vertical="top"/>
    </xf>
    <xf numFmtId="179" fontId="10" fillId="8" borderId="15" xfId="54" applyNumberFormat="1" applyFont="1" applyFill="1" applyBorder="1">
      <alignment vertical="center"/>
    </xf>
    <xf numFmtId="0" fontId="10" fillId="8" borderId="15" xfId="54" applyFont="1" applyFill="1" applyBorder="1">
      <alignment vertical="center"/>
    </xf>
    <xf numFmtId="0" fontId="10" fillId="9" borderId="19" xfId="54" applyFont="1" applyFill="1" applyBorder="1" applyAlignment="1">
      <alignment horizontal="right" vertical="center" wrapText="1"/>
    </xf>
    <xf numFmtId="0" fontId="10" fillId="9" borderId="12" xfId="54" applyFont="1" applyFill="1" applyBorder="1" applyAlignment="1">
      <alignment horizontal="right" vertical="center" wrapText="1"/>
    </xf>
    <xf numFmtId="0" fontId="10" fillId="9" borderId="20" xfId="54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0" xfId="54" applyFont="1" applyFill="1" applyAlignment="1">
      <alignment horizontal="center" vertical="center"/>
    </xf>
    <xf numFmtId="0" fontId="2" fillId="3" borderId="0" xfId="54" applyFont="1" applyFill="1" applyAlignment="1">
      <alignment horizontal="center" vertical="center"/>
    </xf>
    <xf numFmtId="180" fontId="2" fillId="2" borderId="0" xfId="54" applyNumberFormat="1" applyFont="1" applyFill="1" applyAlignment="1">
      <alignment horizontal="center" vertical="center"/>
    </xf>
    <xf numFmtId="0" fontId="2" fillId="2" borderId="0" xfId="54" applyFont="1" applyFill="1" applyAlignment="1">
      <alignment vertical="center" wrapText="1"/>
    </xf>
    <xf numFmtId="0" fontId="2" fillId="2" borderId="0" xfId="54" applyFont="1" applyFill="1">
      <alignment vertical="center"/>
    </xf>
    <xf numFmtId="0" fontId="2" fillId="2" borderId="0" xfId="54" applyFont="1" applyFill="1" applyAlignment="1">
      <alignment horizontal="left" vertical="center" wrapText="1"/>
    </xf>
    <xf numFmtId="49" fontId="2" fillId="2" borderId="0" xfId="54" applyNumberFormat="1" applyFont="1" applyFill="1">
      <alignment vertical="center"/>
    </xf>
    <xf numFmtId="0" fontId="60" fillId="2" borderId="0" xfId="54" applyFont="1" applyFill="1" applyAlignment="1">
      <alignment horizontal="center" vertical="center"/>
    </xf>
    <xf numFmtId="0" fontId="2" fillId="2" borderId="0" xfId="54" applyFont="1" applyFill="1" applyAlignment="1">
      <alignment horizontal="left" vertical="center"/>
    </xf>
    <xf numFmtId="0" fontId="2" fillId="2" borderId="0" xfId="54" applyFont="1" applyFill="1" applyAlignment="1">
      <alignment horizontal="center" vertical="center"/>
    </xf>
    <xf numFmtId="0" fontId="4" fillId="2" borderId="48" xfId="54" applyFont="1" applyFill="1" applyBorder="1" applyAlignment="1">
      <alignment horizontal="center" vertical="center" wrapText="1"/>
    </xf>
    <xf numFmtId="0" fontId="4" fillId="2" borderId="36" xfId="54" applyFont="1" applyFill="1" applyBorder="1" applyAlignment="1">
      <alignment horizontal="center" vertical="center" wrapText="1"/>
    </xf>
    <xf numFmtId="0" fontId="4" fillId="2" borderId="35" xfId="54" applyFont="1" applyFill="1" applyBorder="1" applyAlignment="1">
      <alignment horizontal="center" vertical="center" wrapText="1"/>
    </xf>
    <xf numFmtId="180" fontId="4" fillId="2" borderId="35" xfId="54" applyNumberFormat="1" applyFont="1" applyFill="1" applyBorder="1" applyAlignment="1">
      <alignment horizontal="center" vertical="center"/>
    </xf>
    <xf numFmtId="0" fontId="4" fillId="4" borderId="35" xfId="54" applyFont="1" applyFill="1" applyBorder="1" applyAlignment="1">
      <alignment vertical="center" wrapText="1"/>
    </xf>
    <xf numFmtId="0" fontId="4" fillId="4" borderId="35" xfId="54" applyFont="1" applyFill="1" applyBorder="1" applyAlignment="1">
      <alignment horizontal="left" vertical="center" wrapText="1"/>
    </xf>
    <xf numFmtId="0" fontId="4" fillId="4" borderId="8" xfId="54" applyFont="1" applyFill="1" applyBorder="1" applyAlignment="1">
      <alignment horizontal="center" vertical="center" wrapText="1"/>
    </xf>
    <xf numFmtId="180" fontId="4" fillId="4" borderId="8" xfId="54" applyNumberFormat="1" applyFont="1" applyFill="1" applyBorder="1" applyAlignment="1">
      <alignment horizontal="left" vertical="center" wrapText="1"/>
    </xf>
    <xf numFmtId="0" fontId="2" fillId="33" borderId="35" xfId="54" applyFont="1" applyFill="1" applyBorder="1" applyAlignment="1">
      <alignment horizontal="center" vertical="center" wrapText="1"/>
    </xf>
    <xf numFmtId="0" fontId="2" fillId="0" borderId="2" xfId="54" applyFont="1" applyBorder="1" applyAlignment="1">
      <alignment horizontal="left" vertical="center" wrapText="1"/>
    </xf>
    <xf numFmtId="0" fontId="2" fillId="0" borderId="3" xfId="54" applyFont="1" applyBorder="1" applyAlignment="1">
      <alignment horizontal="left" vertical="center" wrapText="1"/>
    </xf>
    <xf numFmtId="0" fontId="2" fillId="0" borderId="35" xfId="54" applyFont="1" applyBorder="1" applyAlignment="1">
      <alignment horizontal="center" vertical="center" wrapText="1"/>
    </xf>
    <xf numFmtId="177" fontId="2" fillId="0" borderId="35" xfId="54" applyNumberFormat="1" applyFont="1" applyBorder="1" applyAlignment="1">
      <alignment horizontal="center" vertical="center"/>
    </xf>
    <xf numFmtId="0" fontId="2" fillId="0" borderId="35" xfId="54" applyFont="1" applyBorder="1" applyAlignment="1">
      <alignment horizontal="center" vertical="center"/>
    </xf>
    <xf numFmtId="0" fontId="2" fillId="0" borderId="35" xfId="54" applyFont="1" applyBorder="1" applyAlignment="1">
      <alignment horizontal="left" vertical="center" wrapText="1"/>
    </xf>
    <xf numFmtId="0" fontId="2" fillId="0" borderId="0" xfId="54" applyFont="1" applyAlignment="1">
      <alignment horizontal="center" vertical="center"/>
    </xf>
    <xf numFmtId="0" fontId="2" fillId="0" borderId="4" xfId="54" applyFont="1" applyBorder="1" applyAlignment="1">
      <alignment horizontal="left" vertical="center" wrapText="1"/>
    </xf>
    <xf numFmtId="0" fontId="2" fillId="0" borderId="5" xfId="54" applyFont="1" applyBorder="1" applyAlignment="1">
      <alignment horizontal="left" vertical="center" wrapText="1"/>
    </xf>
    <xf numFmtId="0" fontId="2" fillId="0" borderId="6" xfId="54" applyFont="1" applyBorder="1" applyAlignment="1">
      <alignment horizontal="left" vertical="center" wrapText="1"/>
    </xf>
    <xf numFmtId="0" fontId="2" fillId="0" borderId="7" xfId="54" applyFont="1" applyBorder="1" applyAlignment="1">
      <alignment horizontal="left" vertical="center" wrapText="1"/>
    </xf>
    <xf numFmtId="0" fontId="2" fillId="0" borderId="2" xfId="54" applyFont="1" applyBorder="1" applyAlignment="1">
      <alignment vertical="center" wrapText="1"/>
    </xf>
    <xf numFmtId="0" fontId="2" fillId="0" borderId="3" xfId="54" applyFont="1" applyBorder="1" applyAlignment="1">
      <alignment vertical="center" wrapText="1"/>
    </xf>
    <xf numFmtId="180" fontId="2" fillId="0" borderId="35" xfId="54" applyNumberFormat="1" applyFont="1" applyBorder="1" applyAlignment="1">
      <alignment horizontal="center" vertical="center"/>
    </xf>
    <xf numFmtId="0" fontId="4" fillId="4" borderId="35" xfId="54" applyFont="1" applyFill="1" applyBorder="1" applyAlignment="1">
      <alignment horizontal="center" vertical="center" wrapText="1"/>
    </xf>
    <xf numFmtId="180" fontId="4" fillId="4" borderId="35" xfId="54" applyNumberFormat="1" applyFont="1" applyFill="1" applyBorder="1" applyAlignment="1">
      <alignment horizontal="left" vertical="center" wrapText="1"/>
    </xf>
    <xf numFmtId="177" fontId="2" fillId="0" borderId="8" xfId="54" applyNumberFormat="1" applyFont="1" applyBorder="1" applyAlignment="1">
      <alignment horizontal="center" vertical="center"/>
    </xf>
    <xf numFmtId="0" fontId="4" fillId="7" borderId="35" xfId="54" applyFont="1" applyFill="1" applyBorder="1">
      <alignment vertical="center"/>
    </xf>
    <xf numFmtId="0" fontId="4" fillId="7" borderId="35" xfId="54" applyFont="1" applyFill="1" applyBorder="1" applyAlignment="1">
      <alignment horizontal="center" vertical="center"/>
    </xf>
    <xf numFmtId="180" fontId="4" fillId="7" borderId="35" xfId="54" applyNumberFormat="1" applyFont="1" applyFill="1" applyBorder="1" applyAlignment="1">
      <alignment horizontal="center" vertical="center"/>
    </xf>
    <xf numFmtId="0" fontId="2" fillId="2" borderId="35" xfId="54" applyFont="1" applyFill="1" applyBorder="1" applyAlignment="1">
      <alignment vertical="center" wrapText="1"/>
    </xf>
    <xf numFmtId="0" fontId="43" fillId="0" borderId="36" xfId="0" applyFont="1" applyFill="1" applyBorder="1" applyAlignment="1">
      <alignment horizontal="left" vertical="center" wrapText="1"/>
    </xf>
    <xf numFmtId="179" fontId="18" fillId="0" borderId="35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179" fontId="18" fillId="0" borderId="35" xfId="0" applyNumberFormat="1" applyFont="1" applyFill="1" applyBorder="1" applyAlignment="1">
      <alignment horizontal="center" vertical="center"/>
    </xf>
    <xf numFmtId="0" fontId="23" fillId="0" borderId="49" xfId="49" applyFont="1" applyFill="1" applyBorder="1" applyAlignment="1">
      <alignment horizontal="center" vertical="center"/>
    </xf>
    <xf numFmtId="0" fontId="18" fillId="0" borderId="4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center" vertical="center"/>
    </xf>
    <xf numFmtId="179" fontId="45" fillId="0" borderId="38" xfId="54" applyNumberFormat="1" applyFont="1" applyFill="1" applyBorder="1" applyAlignment="1">
      <alignment horizontal="center" vertical="center"/>
    </xf>
    <xf numFmtId="179" fontId="18" fillId="0" borderId="35" xfId="49" applyNumberFormat="1" applyFont="1" applyFill="1" applyBorder="1" applyAlignment="1">
      <alignment horizontal="center" vertical="center" wrapText="1"/>
    </xf>
    <xf numFmtId="179" fontId="18" fillId="0" borderId="35" xfId="49" applyNumberFormat="1" applyFont="1" applyFill="1" applyBorder="1" applyAlignment="1">
      <alignment horizontal="center" vertical="center"/>
    </xf>
    <xf numFmtId="179" fontId="47" fillId="0" borderId="35" xfId="49" applyNumberFormat="1" applyFont="1" applyFill="1" applyBorder="1" applyAlignment="1">
      <alignment horizontal="center" vertical="center" wrapText="1"/>
    </xf>
    <xf numFmtId="179" fontId="47" fillId="0" borderId="1" xfId="49" applyNumberFormat="1" applyFont="1" applyFill="1" applyBorder="1" applyAlignment="1">
      <alignment horizontal="center" vertical="center"/>
    </xf>
    <xf numFmtId="179" fontId="47" fillId="0" borderId="35" xfId="49" applyNumberFormat="1" applyFont="1" applyFill="1" applyBorder="1" applyAlignment="1">
      <alignment horizontal="center" vertical="center"/>
    </xf>
    <xf numFmtId="179" fontId="18" fillId="0" borderId="1" xfId="49" applyNumberFormat="1" applyFont="1" applyFill="1" applyBorder="1" applyAlignment="1">
      <alignment horizontal="center" vertical="center"/>
    </xf>
    <xf numFmtId="179" fontId="18" fillId="0" borderId="8" xfId="49" applyNumberFormat="1" applyFont="1" applyFill="1" applyBorder="1" applyAlignment="1">
      <alignment horizontal="center" vertical="center" wrapText="1"/>
    </xf>
    <xf numFmtId="179" fontId="49" fillId="0" borderId="47" xfId="49" applyNumberFormat="1" applyFont="1" applyFill="1" applyBorder="1" applyAlignment="1">
      <alignment horizontal="center" vertical="center" wrapText="1"/>
    </xf>
    <xf numFmtId="179" fontId="49" fillId="0" borderId="10" xfId="49" applyNumberFormat="1" applyFont="1" applyFill="1" applyBorder="1" applyAlignment="1">
      <alignment vertical="center" wrapText="1"/>
    </xf>
    <xf numFmtId="179" fontId="49" fillId="0" borderId="47" xfId="49" applyNumberFormat="1" applyFont="1" applyFill="1" applyBorder="1" applyAlignment="1">
      <alignment vertical="center" wrapText="1"/>
    </xf>
    <xf numFmtId="179" fontId="18" fillId="0" borderId="35" xfId="49" applyNumberFormat="1" applyFont="1" applyFill="1" applyBorder="1" applyAlignment="1">
      <alignment horizontal="center" vertical="center" wrapText="1" readingOrder="1"/>
    </xf>
    <xf numFmtId="179" fontId="18" fillId="0" borderId="8" xfId="49" applyNumberFormat="1" applyFont="1" applyFill="1" applyBorder="1" applyAlignment="1">
      <alignment horizontal="center" vertical="center"/>
    </xf>
    <xf numFmtId="179" fontId="55" fillId="0" borderId="35" xfId="49" applyNumberFormat="1" applyFont="1" applyFill="1" applyBorder="1" applyAlignment="1">
      <alignment horizontal="center" vertical="center" wrapText="1" readingOrder="1"/>
    </xf>
    <xf numFmtId="179" fontId="48" fillId="0" borderId="35" xfId="49" applyNumberFormat="1" applyFont="1" applyFill="1" applyBorder="1" applyAlignment="1">
      <alignment horizontal="center" vertical="center"/>
    </xf>
    <xf numFmtId="179" fontId="48" fillId="0" borderId="8" xfId="49" applyNumberFormat="1" applyFont="1" applyFill="1" applyBorder="1" applyAlignment="1">
      <alignment horizontal="center" vertical="center"/>
    </xf>
    <xf numFmtId="179" fontId="18" fillId="0" borderId="0" xfId="49" applyNumberFormat="1" applyFont="1" applyFill="1" applyAlignment="1">
      <alignment horizontal="center" vertical="center"/>
    </xf>
  </cellXfs>
  <cellStyles count="69">
    <cellStyle name="_ET_STYLE_NoName_00_" xfId="3" xr:uid="{00000000-0005-0000-0000-000000000000}"/>
    <cellStyle name="0,0_x000a__x000a_NA_x000a__x000a_" xfId="15" xr:uid="{00000000-0005-0000-0000-000001000000}"/>
    <cellStyle name="0,0_x000d__x000a_NA_x000d__x000a_" xfId="4" xr:uid="{00000000-0005-0000-0000-000002000000}"/>
    <cellStyle name="0,0_x000d__x000a_NA_x000d__x000a_ 2" xfId="16" xr:uid="{00000000-0005-0000-0000-000003000000}"/>
    <cellStyle name="0,0_x000d__x000d_NA_x000d__x000d_" xfId="67" xr:uid="{00000000-0005-0000-0000-000004000000}"/>
    <cellStyle name="20% - Accent1" xfId="17" xr:uid="{00000000-0005-0000-0000-000005000000}"/>
    <cellStyle name="20% - Accent2" xfId="9" xr:uid="{00000000-0005-0000-0000-000006000000}"/>
    <cellStyle name="20% - Accent3" xfId="10" xr:uid="{00000000-0005-0000-0000-000007000000}"/>
    <cellStyle name="20% - Accent4" xfId="1" xr:uid="{00000000-0005-0000-0000-000008000000}"/>
    <cellStyle name="20% - Accent5" xfId="11" xr:uid="{00000000-0005-0000-0000-000009000000}"/>
    <cellStyle name="20% - Accent6" xfId="13" xr:uid="{00000000-0005-0000-0000-00000A000000}"/>
    <cellStyle name="20% - 着色 5" xfId="7" xr:uid="{00000000-0005-0000-0000-00000B000000}"/>
    <cellStyle name="40% - Accent1" xfId="18" xr:uid="{00000000-0005-0000-0000-00000C000000}"/>
    <cellStyle name="40% - Accent2" xfId="19" xr:uid="{00000000-0005-0000-0000-00000D000000}"/>
    <cellStyle name="40% - Accent3" xfId="14" xr:uid="{00000000-0005-0000-0000-00000E000000}"/>
    <cellStyle name="40% - Accent4" xfId="20" xr:uid="{00000000-0005-0000-0000-00000F000000}"/>
    <cellStyle name="40% - Accent5" xfId="21" xr:uid="{00000000-0005-0000-0000-000010000000}"/>
    <cellStyle name="40% - Accent6" xfId="22" xr:uid="{00000000-0005-0000-0000-000011000000}"/>
    <cellStyle name="60% - Accent1" xfId="23" xr:uid="{00000000-0005-0000-0000-000012000000}"/>
    <cellStyle name="60% - Accent2" xfId="24" xr:uid="{00000000-0005-0000-0000-000013000000}"/>
    <cellStyle name="60% - Accent3" xfId="25" xr:uid="{00000000-0005-0000-0000-000014000000}"/>
    <cellStyle name="60% - Accent4" xfId="26" xr:uid="{00000000-0005-0000-0000-000015000000}"/>
    <cellStyle name="60% - Accent5" xfId="27" xr:uid="{00000000-0005-0000-0000-000016000000}"/>
    <cellStyle name="60% - Accent6" xfId="28" xr:uid="{00000000-0005-0000-0000-000017000000}"/>
    <cellStyle name="60% - 着色 2" xfId="2" xr:uid="{00000000-0005-0000-0000-000018000000}"/>
    <cellStyle name="Accent1" xfId="30" xr:uid="{00000000-0005-0000-0000-000019000000}"/>
    <cellStyle name="Accent2" xfId="31" xr:uid="{00000000-0005-0000-0000-00001A000000}"/>
    <cellStyle name="Accent3" xfId="32" xr:uid="{00000000-0005-0000-0000-00001B000000}"/>
    <cellStyle name="Accent4" xfId="33" xr:uid="{00000000-0005-0000-0000-00001C000000}"/>
    <cellStyle name="Accent5" xfId="34" xr:uid="{00000000-0005-0000-0000-00001D000000}"/>
    <cellStyle name="Accent6" xfId="35" xr:uid="{00000000-0005-0000-0000-00001E000000}"/>
    <cellStyle name="Bad" xfId="36" xr:uid="{00000000-0005-0000-0000-00001F000000}"/>
    <cellStyle name="Calculation" xfId="37" xr:uid="{00000000-0005-0000-0000-000020000000}"/>
    <cellStyle name="Check Cell" xfId="38" xr:uid="{00000000-0005-0000-0000-000021000000}"/>
    <cellStyle name="Currency 2" xfId="40" xr:uid="{00000000-0005-0000-0000-000022000000}"/>
    <cellStyle name="Explanatory Text" xfId="41" xr:uid="{00000000-0005-0000-0000-000023000000}"/>
    <cellStyle name="Good" xfId="42" xr:uid="{00000000-0005-0000-0000-000024000000}"/>
    <cellStyle name="Heading 1" xfId="43" xr:uid="{00000000-0005-0000-0000-000025000000}"/>
    <cellStyle name="Heading 2" xfId="44" xr:uid="{00000000-0005-0000-0000-000026000000}"/>
    <cellStyle name="Heading 3" xfId="6" xr:uid="{00000000-0005-0000-0000-000027000000}"/>
    <cellStyle name="Heading 4" xfId="45" xr:uid="{00000000-0005-0000-0000-000028000000}"/>
    <cellStyle name="Input" xfId="5" xr:uid="{00000000-0005-0000-0000-000029000000}"/>
    <cellStyle name="Linked Cell" xfId="46" xr:uid="{00000000-0005-0000-0000-00002A000000}"/>
    <cellStyle name="Neutral" xfId="47" xr:uid="{00000000-0005-0000-0000-00002B000000}"/>
    <cellStyle name="Normal 2" xfId="48" xr:uid="{00000000-0005-0000-0000-00002D000000}"/>
    <cellStyle name="Normal 3" xfId="49" xr:uid="{00000000-0005-0000-0000-00002E000000}"/>
    <cellStyle name="Normal 4" xfId="50" xr:uid="{00000000-0005-0000-0000-00002F000000}"/>
    <cellStyle name="Note" xfId="51" xr:uid="{00000000-0005-0000-0000-000030000000}"/>
    <cellStyle name="Output" xfId="52" xr:uid="{00000000-0005-0000-0000-000031000000}"/>
    <cellStyle name="Standard_budget BMW Deal…ng 20070530.xls" xfId="53" xr:uid="{00000000-0005-0000-0000-000032000000}"/>
    <cellStyle name="Title" xfId="55" xr:uid="{00000000-0005-0000-0000-000033000000}"/>
    <cellStyle name="Total" xfId="56" xr:uid="{00000000-0005-0000-0000-000034000000}"/>
    <cellStyle name="Warning Text" xfId="57" xr:uid="{00000000-0005-0000-0000-000035000000}"/>
    <cellStyle name="標準_見積例" xfId="58" xr:uid="{00000000-0005-0000-0000-000036000000}"/>
    <cellStyle name="差_ATSL试驾活动" xfId="29" xr:uid="{00000000-0005-0000-0000-000037000000}"/>
    <cellStyle name="差_Copy of Copy of ATSL上市发布会+试驾 旅行社SOW (第三轮）" xfId="39" xr:uid="{00000000-0005-0000-0000-000038000000}"/>
    <cellStyle name="常规" xfId="0" builtinId="0"/>
    <cellStyle name="常规 2" xfId="54" xr:uid="{00000000-0005-0000-0000-000039000000}"/>
    <cellStyle name="常规 3" xfId="66" xr:uid="{00000000-0005-0000-0000-00003A000000}"/>
    <cellStyle name="常规 3 2" xfId="68" xr:uid="{00000000-0005-0000-0000-00003B000000}"/>
    <cellStyle name="常规_Sheet1" xfId="59" xr:uid="{00000000-0005-0000-0000-00003C000000}"/>
    <cellStyle name="好_ATSL试驾活动" xfId="60" xr:uid="{00000000-0005-0000-0000-00003D000000}"/>
    <cellStyle name="好_Copy of Copy of ATSL上市发布会+试驾 旅行社SOW (第三轮）" xfId="61" xr:uid="{00000000-0005-0000-0000-00003E000000}"/>
    <cellStyle name="千位分隔 2" xfId="62" xr:uid="{00000000-0005-0000-0000-00003F000000}"/>
    <cellStyle name="样式 1" xfId="63" xr:uid="{00000000-0005-0000-0000-000040000000}"/>
    <cellStyle name="样式 1 2" xfId="64" xr:uid="{00000000-0005-0000-0000-000041000000}"/>
    <cellStyle name="一般_Sheet1" xfId="65" xr:uid="{00000000-0005-0000-0000-000042000000}"/>
    <cellStyle name="着色 1" xfId="8" xr:uid="{00000000-0005-0000-0000-000043000000}"/>
    <cellStyle name="着色 5" xfId="12" xr:uid="{00000000-0005-0000-0000-000044000000}"/>
  </cellStyles>
  <dxfs count="0"/>
  <tableStyles count="0" defaultTableStyle="TableStyleMedium9" defaultPivotStyle="PivotStyleLight16"/>
  <colors>
    <mruColors>
      <color rgb="FFC0C0C0"/>
      <color rgb="FFB8CCE4"/>
      <color rgb="FFFFCC99"/>
      <color rgb="FF333333"/>
      <color rgb="FF969696"/>
      <color rgb="FF808080"/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AF6B7DB-C5DC-4E0C-8DBE-EBD68623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5128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4"/>
  <sheetViews>
    <sheetView workbookViewId="0">
      <selection sqref="A1:C1"/>
    </sheetView>
  </sheetViews>
  <sheetFormatPr defaultColWidth="9" defaultRowHeight="15"/>
  <cols>
    <col min="3" max="3" width="36" customWidth="1"/>
  </cols>
  <sheetData>
    <row r="1" spans="1:3" ht="74.25" customHeight="1">
      <c r="A1" s="128" t="s">
        <v>0</v>
      </c>
      <c r="B1" s="129"/>
      <c r="C1" s="130"/>
    </row>
    <row r="2" spans="1:3" ht="37.5" customHeight="1">
      <c r="A2" s="131" t="s">
        <v>1</v>
      </c>
      <c r="B2" s="132"/>
      <c r="C2" s="61" t="e">
        <f>#REF!</f>
        <v>#REF!</v>
      </c>
    </row>
    <row r="3" spans="1:3" ht="15.45">
      <c r="A3" s="131" t="s">
        <v>2</v>
      </c>
      <c r="B3" s="133"/>
      <c r="C3" s="61">
        <f>'机票-六折版 '!I14</f>
        <v>101952</v>
      </c>
    </row>
    <row r="4" spans="1:3" ht="15.45">
      <c r="A4" s="131" t="s">
        <v>3</v>
      </c>
      <c r="B4" s="132"/>
      <c r="C4" s="61" t="e">
        <f>SUM(C2:C3)</f>
        <v>#REF!</v>
      </c>
    </row>
  </sheetData>
  <mergeCells count="4">
    <mergeCell ref="A1:C1"/>
    <mergeCell ref="A2:B2"/>
    <mergeCell ref="A3:B3"/>
    <mergeCell ref="A4:B4"/>
  </mergeCells>
  <phoneticPr fontId="4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5"/>
  <sheetViews>
    <sheetView workbookViewId="0">
      <selection activeCell="K3" sqref="K3"/>
    </sheetView>
  </sheetViews>
  <sheetFormatPr defaultColWidth="9" defaultRowHeight="15"/>
  <sheetData>
    <row r="1" spans="1:5" ht="23.15">
      <c r="A1" s="139" t="s">
        <v>4</v>
      </c>
      <c r="B1" s="140"/>
      <c r="C1" s="140"/>
      <c r="D1" s="140"/>
      <c r="E1" s="140"/>
    </row>
    <row r="2" spans="1:5" ht="15.45">
      <c r="A2" s="131" t="s">
        <v>5</v>
      </c>
      <c r="B2" s="132"/>
      <c r="C2" s="134" t="e">
        <f>#REF!</f>
        <v>#REF!</v>
      </c>
      <c r="D2" s="141"/>
      <c r="E2" s="142"/>
    </row>
    <row r="3" spans="1:5" ht="15.45">
      <c r="A3" s="131" t="s">
        <v>6</v>
      </c>
      <c r="B3" s="133"/>
      <c r="C3" s="134" t="e">
        <f>旅行社!#REF!</f>
        <v>#REF!</v>
      </c>
      <c r="D3" s="141"/>
      <c r="E3" s="142"/>
    </row>
    <row r="4" spans="1:5" ht="15.45">
      <c r="A4" s="131" t="s">
        <v>3</v>
      </c>
      <c r="B4" s="132"/>
      <c r="C4" s="134" t="e">
        <f>SUM(C2:E3)</f>
        <v>#REF!</v>
      </c>
      <c r="D4" s="135"/>
      <c r="E4" s="132"/>
    </row>
    <row r="5" spans="1:5">
      <c r="A5" s="136" t="s">
        <v>7</v>
      </c>
      <c r="B5" s="137"/>
      <c r="C5" s="137"/>
      <c r="D5" s="137"/>
      <c r="E5" s="138"/>
    </row>
  </sheetData>
  <mergeCells count="8">
    <mergeCell ref="A4:B4"/>
    <mergeCell ref="C4:E4"/>
    <mergeCell ref="A5:E5"/>
    <mergeCell ref="A1:E1"/>
    <mergeCell ref="A2:B2"/>
    <mergeCell ref="C2:E2"/>
    <mergeCell ref="A3:B3"/>
    <mergeCell ref="C3:E3"/>
  </mergeCells>
  <phoneticPr fontId="4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65"/>
  <sheetViews>
    <sheetView tabSelected="1" view="pageBreakPreview" topLeftCell="A46" zoomScale="50" zoomScaleNormal="60" zoomScaleSheetLayoutView="50" workbookViewId="0">
      <selection activeCell="D61" sqref="D61"/>
    </sheetView>
  </sheetViews>
  <sheetFormatPr defaultColWidth="19.640625" defaultRowHeight="12.9"/>
  <cols>
    <col min="1" max="1" width="43.2109375" style="64" customWidth="1"/>
    <col min="2" max="2" width="25.640625" style="64" customWidth="1"/>
    <col min="3" max="3" width="31.640625" style="64"/>
    <col min="4" max="4" width="19.640625" style="259"/>
    <col min="5" max="7" width="12.140625" style="259" customWidth="1"/>
    <col min="8" max="8" width="53.7109375" style="65" customWidth="1"/>
    <col min="9" max="16384" width="19.640625" style="60"/>
  </cols>
  <sheetData>
    <row r="1" spans="1:8" ht="32.25" customHeight="1">
      <c r="A1" s="79" t="s">
        <v>141</v>
      </c>
      <c r="B1" s="147"/>
      <c r="C1" s="148"/>
      <c r="D1" s="149"/>
      <c r="E1" s="149"/>
      <c r="F1" s="149"/>
      <c r="G1" s="149"/>
      <c r="H1" s="149"/>
    </row>
    <row r="2" spans="1:8" ht="15" customHeight="1">
      <c r="A2" s="105" t="s">
        <v>188</v>
      </c>
      <c r="B2" s="111"/>
      <c r="C2" s="111"/>
      <c r="D2" s="111"/>
      <c r="E2" s="111"/>
      <c r="F2" s="111"/>
      <c r="G2" s="111"/>
      <c r="H2" s="114" t="s">
        <v>202</v>
      </c>
    </row>
    <row r="3" spans="1:8" ht="15" customHeight="1">
      <c r="A3" s="80" t="s">
        <v>142</v>
      </c>
      <c r="B3" s="112"/>
      <c r="C3" s="112"/>
      <c r="D3" s="240" t="s">
        <v>204</v>
      </c>
      <c r="E3" s="241"/>
      <c r="F3" s="241"/>
      <c r="G3" s="241"/>
      <c r="H3" s="113" t="s">
        <v>200</v>
      </c>
    </row>
    <row r="4" spans="1:8">
      <c r="A4" s="81" t="s">
        <v>155</v>
      </c>
      <c r="B4" s="82"/>
      <c r="C4" s="83"/>
      <c r="D4" s="242"/>
      <c r="E4" s="242"/>
      <c r="F4" s="242"/>
      <c r="G4" s="242"/>
      <c r="H4" s="112" t="s">
        <v>201</v>
      </c>
    </row>
    <row r="5" spans="1:8" s="58" customFormat="1" ht="14.6">
      <c r="A5" s="150" t="s">
        <v>102</v>
      </c>
      <c r="B5" s="150"/>
      <c r="C5" s="84" t="s">
        <v>103</v>
      </c>
      <c r="D5" s="243" t="s">
        <v>194</v>
      </c>
      <c r="E5" s="243" t="s">
        <v>187</v>
      </c>
      <c r="F5" s="243" t="s">
        <v>186</v>
      </c>
      <c r="G5" s="243" t="s">
        <v>195</v>
      </c>
      <c r="H5" s="85" t="s">
        <v>104</v>
      </c>
    </row>
    <row r="6" spans="1:8" s="58" customFormat="1">
      <c r="A6" s="151" t="s">
        <v>115</v>
      </c>
      <c r="B6" s="152"/>
      <c r="C6" s="152"/>
      <c r="D6" s="153"/>
      <c r="E6" s="153"/>
      <c r="F6" s="153"/>
      <c r="G6" s="153"/>
      <c r="H6" s="154"/>
    </row>
    <row r="7" spans="1:8" s="62" customFormat="1" ht="52.3">
      <c r="A7" s="155" t="s">
        <v>151</v>
      </c>
      <c r="B7" s="145" t="s">
        <v>105</v>
      </c>
      <c r="C7" s="76" t="s">
        <v>121</v>
      </c>
      <c r="D7" s="244">
        <v>720</v>
      </c>
      <c r="E7" s="245">
        <v>1</v>
      </c>
      <c r="F7" s="245">
        <v>11</v>
      </c>
      <c r="G7" s="245">
        <f>D7*E7*F7</f>
        <v>7920</v>
      </c>
      <c r="H7" s="86" t="s">
        <v>116</v>
      </c>
    </row>
    <row r="8" spans="1:8" s="62" customFormat="1" ht="52.3">
      <c r="A8" s="156"/>
      <c r="B8" s="146"/>
      <c r="C8" s="76" t="s">
        <v>122</v>
      </c>
      <c r="D8" s="244">
        <v>720</v>
      </c>
      <c r="E8" s="245">
        <v>1</v>
      </c>
      <c r="F8" s="245">
        <v>9</v>
      </c>
      <c r="G8" s="245">
        <f t="shared" ref="G8:G10" si="0">D8*E8*F8</f>
        <v>6480</v>
      </c>
      <c r="H8" s="86" t="s">
        <v>116</v>
      </c>
    </row>
    <row r="9" spans="1:8" s="62" customFormat="1" ht="52.3">
      <c r="A9" s="156"/>
      <c r="B9" s="146"/>
      <c r="C9" s="76" t="s">
        <v>123</v>
      </c>
      <c r="D9" s="244">
        <v>720</v>
      </c>
      <c r="E9" s="245">
        <v>1</v>
      </c>
      <c r="F9" s="245">
        <v>9</v>
      </c>
      <c r="G9" s="245">
        <f t="shared" si="0"/>
        <v>6480</v>
      </c>
      <c r="H9" s="86" t="s">
        <v>189</v>
      </c>
    </row>
    <row r="10" spans="1:8" s="62" customFormat="1" ht="52.3">
      <c r="A10" s="156"/>
      <c r="B10" s="146"/>
      <c r="C10" s="76" t="s">
        <v>124</v>
      </c>
      <c r="D10" s="244">
        <v>720</v>
      </c>
      <c r="E10" s="245">
        <v>1</v>
      </c>
      <c r="F10" s="245">
        <v>8</v>
      </c>
      <c r="G10" s="245">
        <f t="shared" si="0"/>
        <v>5760</v>
      </c>
      <c r="H10" s="86" t="s">
        <v>190</v>
      </c>
    </row>
    <row r="11" spans="1:8" s="62" customFormat="1" ht="52.3">
      <c r="A11" s="156"/>
      <c r="B11" s="146"/>
      <c r="C11" s="76" t="s">
        <v>125</v>
      </c>
      <c r="D11" s="244">
        <v>720</v>
      </c>
      <c r="E11" s="245">
        <v>1</v>
      </c>
      <c r="F11" s="245">
        <v>15</v>
      </c>
      <c r="G11" s="245">
        <f>D11*E11*F11</f>
        <v>10800</v>
      </c>
      <c r="H11" s="86" t="s">
        <v>191</v>
      </c>
    </row>
    <row r="12" spans="1:8" s="62" customFormat="1" ht="52.3">
      <c r="A12" s="156"/>
      <c r="B12" s="146"/>
      <c r="C12" s="76" t="s">
        <v>126</v>
      </c>
      <c r="D12" s="244">
        <v>720</v>
      </c>
      <c r="E12" s="245">
        <v>1</v>
      </c>
      <c r="F12" s="245">
        <v>11</v>
      </c>
      <c r="G12" s="245">
        <f t="shared" ref="G12:G14" si="1">D12*E12*F12</f>
        <v>7920</v>
      </c>
      <c r="H12" s="86" t="s">
        <v>191</v>
      </c>
    </row>
    <row r="13" spans="1:8" s="62" customFormat="1" ht="52.3">
      <c r="A13" s="156"/>
      <c r="B13" s="146"/>
      <c r="C13" s="76" t="s">
        <v>127</v>
      </c>
      <c r="D13" s="244">
        <v>720</v>
      </c>
      <c r="E13" s="245">
        <v>1</v>
      </c>
      <c r="F13" s="245">
        <v>11</v>
      </c>
      <c r="G13" s="245">
        <f t="shared" si="1"/>
        <v>7920</v>
      </c>
      <c r="H13" s="86" t="s">
        <v>192</v>
      </c>
    </row>
    <row r="14" spans="1:8" s="62" customFormat="1" ht="52.3">
      <c r="A14" s="156"/>
      <c r="B14" s="146"/>
      <c r="C14" s="76" t="s">
        <v>128</v>
      </c>
      <c r="D14" s="244">
        <v>720</v>
      </c>
      <c r="E14" s="245">
        <v>1</v>
      </c>
      <c r="F14" s="245">
        <v>9</v>
      </c>
      <c r="G14" s="245">
        <f t="shared" si="1"/>
        <v>6480</v>
      </c>
      <c r="H14" s="86" t="s">
        <v>192</v>
      </c>
    </row>
    <row r="15" spans="1:8" s="62" customFormat="1" ht="52.3">
      <c r="A15" s="156"/>
      <c r="B15" s="146"/>
      <c r="C15" s="76" t="s">
        <v>129</v>
      </c>
      <c r="D15" s="244">
        <v>720</v>
      </c>
      <c r="E15" s="245">
        <v>1</v>
      </c>
      <c r="F15" s="245">
        <v>12</v>
      </c>
      <c r="G15" s="245">
        <f>D15*E15*F15</f>
        <v>8640</v>
      </c>
      <c r="H15" s="86" t="s">
        <v>193</v>
      </c>
    </row>
    <row r="16" spans="1:8" s="62" customFormat="1" ht="52.3">
      <c r="A16" s="156"/>
      <c r="B16" s="146"/>
      <c r="C16" s="76" t="s">
        <v>130</v>
      </c>
      <c r="D16" s="244">
        <v>720</v>
      </c>
      <c r="E16" s="245">
        <v>1</v>
      </c>
      <c r="F16" s="245">
        <v>8</v>
      </c>
      <c r="G16" s="245">
        <f t="shared" ref="G16" si="2">D16*E16*F16</f>
        <v>5760</v>
      </c>
      <c r="H16" s="86" t="s">
        <v>193</v>
      </c>
    </row>
    <row r="17" spans="1:8" s="62" customFormat="1" ht="52.3">
      <c r="A17" s="156"/>
      <c r="B17" s="146"/>
      <c r="C17" s="76" t="s">
        <v>131</v>
      </c>
      <c r="D17" s="244">
        <v>720</v>
      </c>
      <c r="E17" s="245">
        <v>1</v>
      </c>
      <c r="F17" s="245">
        <v>10</v>
      </c>
      <c r="G17" s="245">
        <f>D17*E17*F17</f>
        <v>7200</v>
      </c>
      <c r="H17" s="87" t="s">
        <v>193</v>
      </c>
    </row>
    <row r="18" spans="1:8" s="62" customFormat="1" ht="52.3">
      <c r="A18" s="156"/>
      <c r="B18" s="146"/>
      <c r="C18" s="76" t="s">
        <v>132</v>
      </c>
      <c r="D18" s="244">
        <v>720</v>
      </c>
      <c r="E18" s="245">
        <v>1</v>
      </c>
      <c r="F18" s="245">
        <v>10</v>
      </c>
      <c r="G18" s="245">
        <f t="shared" ref="G18" si="3">D18*E18*F18</f>
        <v>7200</v>
      </c>
      <c r="H18" s="86" t="s">
        <v>193</v>
      </c>
    </row>
    <row r="19" spans="1:8" s="62" customFormat="1" ht="50.6">
      <c r="A19" s="156"/>
      <c r="B19" s="146"/>
      <c r="C19" s="71" t="s">
        <v>148</v>
      </c>
      <c r="D19" s="244">
        <v>720</v>
      </c>
      <c r="E19" s="245">
        <v>5</v>
      </c>
      <c r="F19" s="245">
        <v>8</v>
      </c>
      <c r="G19" s="245">
        <f t="shared" ref="G19:G42" si="4">D19*E19*F19</f>
        <v>28800</v>
      </c>
      <c r="H19" s="86" t="s">
        <v>152</v>
      </c>
    </row>
    <row r="20" spans="1:8" s="63" customFormat="1" ht="52.3">
      <c r="A20" s="66" t="s">
        <v>106</v>
      </c>
      <c r="B20" s="67" t="s">
        <v>107</v>
      </c>
      <c r="C20" s="68" t="s">
        <v>108</v>
      </c>
      <c r="D20" s="246">
        <v>88</v>
      </c>
      <c r="E20" s="247">
        <v>1</v>
      </c>
      <c r="F20" s="247">
        <v>89</v>
      </c>
      <c r="G20" s="248">
        <f t="shared" si="4"/>
        <v>7832</v>
      </c>
      <c r="H20" s="88" t="s">
        <v>138</v>
      </c>
    </row>
    <row r="21" spans="1:8" s="63" customFormat="1" ht="52.3">
      <c r="A21" s="157" t="s">
        <v>151</v>
      </c>
      <c r="B21" s="145" t="s">
        <v>109</v>
      </c>
      <c r="C21" s="110" t="s">
        <v>199</v>
      </c>
      <c r="D21" s="246">
        <v>0</v>
      </c>
      <c r="E21" s="248">
        <v>1</v>
      </c>
      <c r="F21" s="248">
        <v>12</v>
      </c>
      <c r="G21" s="248">
        <f t="shared" si="4"/>
        <v>0</v>
      </c>
      <c r="H21" s="87" t="s">
        <v>137</v>
      </c>
    </row>
    <row r="22" spans="1:8" s="62" customFormat="1" ht="50.15">
      <c r="A22" s="156"/>
      <c r="B22" s="146"/>
      <c r="C22" s="109" t="s">
        <v>196</v>
      </c>
      <c r="D22" s="246">
        <v>288</v>
      </c>
      <c r="E22" s="245">
        <v>1</v>
      </c>
      <c r="F22" s="245">
        <v>10</v>
      </c>
      <c r="G22" s="245">
        <f t="shared" si="4"/>
        <v>2880</v>
      </c>
      <c r="H22" s="89" t="s">
        <v>169</v>
      </c>
    </row>
    <row r="23" spans="1:8" s="63" customFormat="1" ht="49.75">
      <c r="A23" s="156"/>
      <c r="B23" s="146"/>
      <c r="C23" s="68" t="s">
        <v>160</v>
      </c>
      <c r="D23" s="246">
        <v>230</v>
      </c>
      <c r="E23" s="248">
        <v>1</v>
      </c>
      <c r="F23" s="248">
        <v>12</v>
      </c>
      <c r="G23" s="245">
        <f t="shared" si="4"/>
        <v>2760</v>
      </c>
      <c r="H23" s="87" t="s">
        <v>136</v>
      </c>
    </row>
    <row r="24" spans="1:8" s="63" customFormat="1" ht="52.3">
      <c r="A24" s="156"/>
      <c r="B24" s="146"/>
      <c r="C24" s="69" t="s">
        <v>117</v>
      </c>
      <c r="D24" s="246">
        <v>197</v>
      </c>
      <c r="E24" s="248">
        <v>1</v>
      </c>
      <c r="F24" s="248">
        <v>18</v>
      </c>
      <c r="G24" s="245">
        <f t="shared" si="4"/>
        <v>3546</v>
      </c>
      <c r="H24" s="88" t="s">
        <v>135</v>
      </c>
    </row>
    <row r="25" spans="1:8" s="62" customFormat="1" ht="49.75">
      <c r="A25" s="156"/>
      <c r="B25" s="146"/>
      <c r="C25" s="68" t="s">
        <v>181</v>
      </c>
      <c r="D25" s="246">
        <v>298</v>
      </c>
      <c r="E25" s="245">
        <v>1</v>
      </c>
      <c r="F25" s="245">
        <v>10</v>
      </c>
      <c r="G25" s="245">
        <f t="shared" si="4"/>
        <v>2980</v>
      </c>
      <c r="H25" s="89" t="s">
        <v>169</v>
      </c>
    </row>
    <row r="26" spans="1:8" s="63" customFormat="1" ht="49.75">
      <c r="A26" s="156"/>
      <c r="B26" s="146"/>
      <c r="C26" s="68" t="s">
        <v>161</v>
      </c>
      <c r="D26" s="246">
        <v>230</v>
      </c>
      <c r="E26" s="248">
        <v>1</v>
      </c>
      <c r="F26" s="248">
        <v>16</v>
      </c>
      <c r="G26" s="245">
        <f t="shared" si="4"/>
        <v>3680</v>
      </c>
      <c r="H26" s="88" t="s">
        <v>136</v>
      </c>
    </row>
    <row r="27" spans="1:8" s="62" customFormat="1" ht="52.3">
      <c r="A27" s="156"/>
      <c r="B27" s="146"/>
      <c r="C27" s="69" t="s">
        <v>118</v>
      </c>
      <c r="D27" s="246">
        <v>184</v>
      </c>
      <c r="E27" s="248">
        <v>1</v>
      </c>
      <c r="F27" s="248">
        <v>14</v>
      </c>
      <c r="G27" s="245">
        <f t="shared" si="4"/>
        <v>2576</v>
      </c>
      <c r="H27" s="88" t="s">
        <v>156</v>
      </c>
    </row>
    <row r="28" spans="1:8" s="63" customFormat="1" ht="49.75">
      <c r="A28" s="156"/>
      <c r="B28" s="146"/>
      <c r="C28" s="68" t="s">
        <v>182</v>
      </c>
      <c r="D28" s="246">
        <v>274</v>
      </c>
      <c r="E28" s="245">
        <v>1</v>
      </c>
      <c r="F28" s="245">
        <v>12</v>
      </c>
      <c r="G28" s="245">
        <f>D28*E28*F28</f>
        <v>3288</v>
      </c>
      <c r="H28" s="89" t="s">
        <v>170</v>
      </c>
    </row>
    <row r="29" spans="1:8" s="63" customFormat="1" ht="49.75">
      <c r="A29" s="156"/>
      <c r="B29" s="146"/>
      <c r="C29" s="68" t="s">
        <v>162</v>
      </c>
      <c r="D29" s="246">
        <v>230</v>
      </c>
      <c r="E29" s="248">
        <v>1</v>
      </c>
      <c r="F29" s="248">
        <v>18</v>
      </c>
      <c r="G29" s="245">
        <f t="shared" ref="G29" si="5">D29*E29*F29</f>
        <v>4140</v>
      </c>
      <c r="H29" s="88" t="s">
        <v>136</v>
      </c>
    </row>
    <row r="30" spans="1:8" s="62" customFormat="1" ht="52.3">
      <c r="A30" s="156"/>
      <c r="B30" s="146"/>
      <c r="C30" s="69" t="s">
        <v>119</v>
      </c>
      <c r="D30" s="246">
        <v>185</v>
      </c>
      <c r="E30" s="248">
        <v>1</v>
      </c>
      <c r="F30" s="248">
        <v>14</v>
      </c>
      <c r="G30" s="245">
        <f t="shared" si="4"/>
        <v>2590</v>
      </c>
      <c r="H30" s="88" t="s">
        <v>157</v>
      </c>
    </row>
    <row r="31" spans="1:8" s="63" customFormat="1" ht="49.75">
      <c r="A31" s="156"/>
      <c r="B31" s="146"/>
      <c r="C31" s="68" t="s">
        <v>183</v>
      </c>
      <c r="D31" s="246">
        <v>285</v>
      </c>
      <c r="E31" s="245">
        <v>1</v>
      </c>
      <c r="F31" s="245">
        <v>10</v>
      </c>
      <c r="G31" s="245">
        <f t="shared" si="4"/>
        <v>2850</v>
      </c>
      <c r="H31" s="89" t="s">
        <v>171</v>
      </c>
    </row>
    <row r="32" spans="1:8" s="62" customFormat="1" ht="49.75">
      <c r="A32" s="156"/>
      <c r="B32" s="146"/>
      <c r="C32" s="68" t="s">
        <v>163</v>
      </c>
      <c r="D32" s="246">
        <v>230</v>
      </c>
      <c r="E32" s="248">
        <v>1</v>
      </c>
      <c r="F32" s="248">
        <v>24</v>
      </c>
      <c r="G32" s="248">
        <f t="shared" si="4"/>
        <v>5520</v>
      </c>
      <c r="H32" s="88" t="s">
        <v>136</v>
      </c>
    </row>
    <row r="33" spans="1:8" s="62" customFormat="1" ht="52.3">
      <c r="A33" s="156"/>
      <c r="B33" s="146"/>
      <c r="C33" s="69" t="s">
        <v>164</v>
      </c>
      <c r="D33" s="246">
        <v>195</v>
      </c>
      <c r="E33" s="248">
        <v>1</v>
      </c>
      <c r="F33" s="248">
        <v>15</v>
      </c>
      <c r="G33" s="248">
        <f t="shared" si="4"/>
        <v>2925</v>
      </c>
      <c r="H33" s="88" t="s">
        <v>158</v>
      </c>
    </row>
    <row r="34" spans="1:8" s="62" customFormat="1" ht="49.75">
      <c r="A34" s="156"/>
      <c r="B34" s="146"/>
      <c r="C34" s="68" t="s">
        <v>184</v>
      </c>
      <c r="D34" s="246">
        <v>288</v>
      </c>
      <c r="E34" s="245">
        <v>1</v>
      </c>
      <c r="F34" s="245">
        <v>11</v>
      </c>
      <c r="G34" s="245">
        <f t="shared" si="4"/>
        <v>3168</v>
      </c>
      <c r="H34" s="89" t="s">
        <v>172</v>
      </c>
    </row>
    <row r="35" spans="1:8" s="62" customFormat="1" ht="49.75">
      <c r="A35" s="156"/>
      <c r="B35" s="146"/>
      <c r="C35" s="68" t="s">
        <v>165</v>
      </c>
      <c r="D35" s="246">
        <v>230</v>
      </c>
      <c r="E35" s="248">
        <v>1</v>
      </c>
      <c r="F35" s="248">
        <v>15</v>
      </c>
      <c r="G35" s="248">
        <f t="shared" si="4"/>
        <v>3450</v>
      </c>
      <c r="H35" s="88" t="s">
        <v>136</v>
      </c>
    </row>
    <row r="36" spans="1:8" s="62" customFormat="1" ht="52.3">
      <c r="A36" s="156"/>
      <c r="B36" s="146"/>
      <c r="C36" s="69" t="s">
        <v>166</v>
      </c>
      <c r="D36" s="246">
        <v>197</v>
      </c>
      <c r="E36" s="248">
        <v>1</v>
      </c>
      <c r="F36" s="248">
        <v>21</v>
      </c>
      <c r="G36" s="248">
        <f t="shared" si="4"/>
        <v>4137</v>
      </c>
      <c r="H36" s="88" t="s">
        <v>159</v>
      </c>
    </row>
    <row r="37" spans="1:8" s="62" customFormat="1" ht="49.75">
      <c r="A37" s="156"/>
      <c r="B37" s="146"/>
      <c r="C37" s="68" t="s">
        <v>185</v>
      </c>
      <c r="D37" s="246">
        <v>293</v>
      </c>
      <c r="E37" s="245">
        <v>1</v>
      </c>
      <c r="F37" s="245">
        <v>10</v>
      </c>
      <c r="G37" s="245">
        <v>2930</v>
      </c>
      <c r="H37" s="89" t="s">
        <v>172</v>
      </c>
    </row>
    <row r="38" spans="1:8" s="62" customFormat="1" ht="49.75">
      <c r="A38" s="156"/>
      <c r="B38" s="146"/>
      <c r="C38" s="68" t="s">
        <v>167</v>
      </c>
      <c r="D38" s="246">
        <v>230</v>
      </c>
      <c r="E38" s="248">
        <v>1</v>
      </c>
      <c r="F38" s="248">
        <v>9</v>
      </c>
      <c r="G38" s="248">
        <f t="shared" si="4"/>
        <v>2070</v>
      </c>
      <c r="H38" s="88" t="s">
        <v>136</v>
      </c>
    </row>
    <row r="39" spans="1:8" s="62" customFormat="1" ht="52.3">
      <c r="A39" s="156"/>
      <c r="B39" s="146"/>
      <c r="C39" s="69" t="s">
        <v>168</v>
      </c>
      <c r="D39" s="246">
        <v>198</v>
      </c>
      <c r="E39" s="248">
        <v>1</v>
      </c>
      <c r="F39" s="248">
        <v>18</v>
      </c>
      <c r="G39" s="248">
        <f>D39*E39*F39</f>
        <v>3564</v>
      </c>
      <c r="H39" s="88" t="s">
        <v>159</v>
      </c>
    </row>
    <row r="40" spans="1:8" s="62" customFormat="1" ht="27.45">
      <c r="A40" s="168" t="s">
        <v>143</v>
      </c>
      <c r="B40" s="145" t="s">
        <v>144</v>
      </c>
      <c r="C40" s="76" t="s">
        <v>180</v>
      </c>
      <c r="D40" s="244">
        <v>15000</v>
      </c>
      <c r="E40" s="249">
        <v>3</v>
      </c>
      <c r="F40" s="249">
        <v>1</v>
      </c>
      <c r="G40" s="248">
        <f t="shared" si="4"/>
        <v>45000</v>
      </c>
      <c r="H40" s="70" t="s">
        <v>149</v>
      </c>
    </row>
    <row r="41" spans="1:8" s="62" customFormat="1" ht="25.3">
      <c r="A41" s="156"/>
      <c r="B41" s="146"/>
      <c r="C41" s="126" t="s">
        <v>210</v>
      </c>
      <c r="D41" s="250">
        <v>15000</v>
      </c>
      <c r="E41" s="245">
        <v>5</v>
      </c>
      <c r="F41" s="245">
        <v>1</v>
      </c>
      <c r="G41" s="248">
        <f t="shared" si="4"/>
        <v>75000</v>
      </c>
      <c r="H41" s="78"/>
    </row>
    <row r="42" spans="1:8" s="62" customFormat="1">
      <c r="A42" s="156"/>
      <c r="B42" s="146"/>
      <c r="C42" s="119" t="s">
        <v>205</v>
      </c>
      <c r="D42" s="244">
        <v>3500</v>
      </c>
      <c r="E42" s="245">
        <v>5</v>
      </c>
      <c r="F42" s="245">
        <v>1</v>
      </c>
      <c r="G42" s="248">
        <f t="shared" si="4"/>
        <v>17500</v>
      </c>
      <c r="H42" s="78"/>
    </row>
    <row r="43" spans="1:8" s="62" customFormat="1" ht="39.9">
      <c r="A43" s="100" t="s">
        <v>110</v>
      </c>
      <c r="B43" s="96" t="s">
        <v>145</v>
      </c>
      <c r="C43" s="77" t="s">
        <v>179</v>
      </c>
      <c r="D43" s="250">
        <v>10000</v>
      </c>
      <c r="E43" s="245">
        <v>1</v>
      </c>
      <c r="F43" s="245">
        <v>6</v>
      </c>
      <c r="G43" s="245">
        <v>57000</v>
      </c>
      <c r="H43" s="95" t="s">
        <v>150</v>
      </c>
    </row>
    <row r="44" spans="1:8" s="59" customFormat="1" ht="14.6">
      <c r="A44" s="97" t="s">
        <v>111</v>
      </c>
      <c r="B44" s="90"/>
      <c r="C44" s="98"/>
      <c r="D44" s="251"/>
      <c r="E44" s="252"/>
      <c r="F44" s="252"/>
      <c r="G44" s="253"/>
      <c r="H44" s="91"/>
    </row>
    <row r="45" spans="1:8" s="62" customFormat="1">
      <c r="A45" s="158" t="s">
        <v>139</v>
      </c>
      <c r="B45" s="159"/>
      <c r="C45" s="72" t="s">
        <v>12</v>
      </c>
      <c r="D45" s="237">
        <v>400</v>
      </c>
      <c r="E45" s="238">
        <v>6</v>
      </c>
      <c r="F45" s="238">
        <v>4</v>
      </c>
      <c r="G45" s="239">
        <f>D45*E45*F45</f>
        <v>9600</v>
      </c>
      <c r="H45" s="101" t="s">
        <v>154</v>
      </c>
    </row>
    <row r="46" spans="1:8" s="62" customFormat="1" ht="24.9">
      <c r="A46" s="160"/>
      <c r="B46" s="161"/>
      <c r="C46" s="99" t="s">
        <v>140</v>
      </c>
      <c r="D46" s="237">
        <v>1500</v>
      </c>
      <c r="E46" s="238">
        <v>6</v>
      </c>
      <c r="F46" s="238">
        <v>2</v>
      </c>
      <c r="G46" s="239">
        <f t="shared" ref="G46:G50" si="6">D46*E46*F46</f>
        <v>18000</v>
      </c>
      <c r="H46" s="102" t="s">
        <v>153</v>
      </c>
    </row>
    <row r="47" spans="1:8" s="62" customFormat="1">
      <c r="A47" s="166" t="s">
        <v>112</v>
      </c>
      <c r="B47" s="166"/>
      <c r="C47" s="99" t="s">
        <v>12</v>
      </c>
      <c r="D47" s="237">
        <v>400</v>
      </c>
      <c r="E47" s="239">
        <v>6</v>
      </c>
      <c r="F47" s="239">
        <v>4</v>
      </c>
      <c r="G47" s="239">
        <f t="shared" si="6"/>
        <v>9600</v>
      </c>
      <c r="H47" s="103" t="s">
        <v>154</v>
      </c>
    </row>
    <row r="48" spans="1:8" s="62" customFormat="1">
      <c r="A48" s="166"/>
      <c r="B48" s="166"/>
      <c r="C48" s="107" t="s">
        <v>140</v>
      </c>
      <c r="D48" s="237">
        <v>1200</v>
      </c>
      <c r="E48" s="239">
        <v>6</v>
      </c>
      <c r="F48" s="239">
        <v>1</v>
      </c>
      <c r="G48" s="239">
        <f t="shared" si="6"/>
        <v>7200</v>
      </c>
      <c r="H48" s="103" t="s">
        <v>154</v>
      </c>
    </row>
    <row r="49" spans="1:8" s="62" customFormat="1">
      <c r="A49" s="169" t="s">
        <v>133</v>
      </c>
      <c r="B49" s="170"/>
      <c r="C49" s="99" t="s">
        <v>134</v>
      </c>
      <c r="D49" s="237">
        <v>1500</v>
      </c>
      <c r="E49" s="239">
        <v>7</v>
      </c>
      <c r="F49" s="239">
        <v>2</v>
      </c>
      <c r="G49" s="239">
        <f t="shared" si="6"/>
        <v>21000</v>
      </c>
      <c r="H49" s="104" t="s">
        <v>241</v>
      </c>
    </row>
    <row r="50" spans="1:8" s="62" customFormat="1" ht="13.75">
      <c r="A50" s="169" t="s">
        <v>240</v>
      </c>
      <c r="B50" s="236"/>
      <c r="C50" s="127"/>
      <c r="D50" s="237">
        <v>500</v>
      </c>
      <c r="E50" s="239">
        <v>2</v>
      </c>
      <c r="F50" s="239">
        <v>6</v>
      </c>
      <c r="G50" s="239">
        <f t="shared" si="6"/>
        <v>6000</v>
      </c>
      <c r="H50" s="121"/>
    </row>
    <row r="51" spans="1:8" s="62" customFormat="1" ht="13.75">
      <c r="A51" s="118" t="s">
        <v>206</v>
      </c>
      <c r="B51" s="120"/>
      <c r="C51" s="120"/>
      <c r="D51" s="237">
        <v>247</v>
      </c>
      <c r="E51" s="239">
        <v>20</v>
      </c>
      <c r="F51" s="239">
        <v>2</v>
      </c>
      <c r="G51" s="239">
        <v>10530</v>
      </c>
      <c r="H51" s="121"/>
    </row>
    <row r="52" spans="1:8" s="59" customFormat="1" ht="14.6">
      <c r="A52" s="97" t="s">
        <v>113</v>
      </c>
      <c r="B52" s="90"/>
      <c r="C52" s="98"/>
      <c r="D52" s="251"/>
      <c r="E52" s="252"/>
      <c r="F52" s="252"/>
      <c r="G52" s="253"/>
      <c r="H52" s="91"/>
    </row>
    <row r="53" spans="1:8" s="62" customFormat="1" ht="14.6">
      <c r="A53" s="164" t="s">
        <v>146</v>
      </c>
      <c r="B53" s="165"/>
      <c r="C53" s="73" t="s">
        <v>178</v>
      </c>
      <c r="D53" s="254">
        <v>500</v>
      </c>
      <c r="E53" s="249">
        <v>1</v>
      </c>
      <c r="F53" s="249">
        <v>72</v>
      </c>
      <c r="G53" s="255">
        <v>36294</v>
      </c>
      <c r="H53" s="75" t="s">
        <v>120</v>
      </c>
    </row>
    <row r="54" spans="1:8" s="62" customFormat="1">
      <c r="A54" s="122" t="s">
        <v>207</v>
      </c>
      <c r="B54" s="117"/>
      <c r="C54" s="74"/>
      <c r="D54" s="254">
        <v>3325.5</v>
      </c>
      <c r="E54" s="245">
        <v>1</v>
      </c>
      <c r="F54" s="245">
        <v>1</v>
      </c>
      <c r="G54" s="255">
        <f>D54*E54*F54</f>
        <v>3325.5</v>
      </c>
      <c r="H54" s="106"/>
    </row>
    <row r="55" spans="1:8" s="62" customFormat="1" ht="29.15">
      <c r="A55" s="162" t="s">
        <v>147</v>
      </c>
      <c r="B55" s="167"/>
      <c r="C55" s="92" t="s">
        <v>176</v>
      </c>
      <c r="D55" s="256">
        <v>86000</v>
      </c>
      <c r="E55" s="249">
        <v>1</v>
      </c>
      <c r="F55" s="249">
        <v>1</v>
      </c>
      <c r="G55" s="255">
        <f t="shared" ref="G55:G61" si="7">D55*E55*F55</f>
        <v>86000</v>
      </c>
      <c r="H55" s="93" t="s">
        <v>173</v>
      </c>
    </row>
    <row r="56" spans="1:8" s="62" customFormat="1" ht="14.6">
      <c r="A56" s="124" t="s">
        <v>208</v>
      </c>
      <c r="B56" s="125"/>
      <c r="C56" s="123"/>
      <c r="D56" s="256">
        <v>425</v>
      </c>
      <c r="E56" s="245">
        <v>1</v>
      </c>
      <c r="F56" s="245">
        <v>9</v>
      </c>
      <c r="G56" s="255">
        <f t="shared" si="7"/>
        <v>3825</v>
      </c>
      <c r="H56" s="93"/>
    </row>
    <row r="57" spans="1:8" s="62" customFormat="1" ht="14.6">
      <c r="A57" s="124" t="s">
        <v>209</v>
      </c>
      <c r="B57" s="125"/>
      <c r="C57" s="123"/>
      <c r="D57" s="256">
        <v>60</v>
      </c>
      <c r="E57" s="245">
        <v>1</v>
      </c>
      <c r="F57" s="245">
        <v>7</v>
      </c>
      <c r="G57" s="255">
        <f t="shared" si="7"/>
        <v>420</v>
      </c>
      <c r="H57" s="93"/>
    </row>
    <row r="58" spans="1:8" s="62" customFormat="1" ht="14.6">
      <c r="A58" s="124" t="s">
        <v>211</v>
      </c>
      <c r="B58" s="125"/>
      <c r="C58" s="123"/>
      <c r="D58" s="254">
        <v>2325.6</v>
      </c>
      <c r="E58" s="254">
        <v>1</v>
      </c>
      <c r="F58" s="254">
        <v>1</v>
      </c>
      <c r="G58" s="254">
        <f t="shared" si="7"/>
        <v>2325.6</v>
      </c>
      <c r="H58" s="93"/>
    </row>
    <row r="59" spans="1:8" s="62" customFormat="1" ht="14.6">
      <c r="A59" s="124" t="s">
        <v>212</v>
      </c>
      <c r="B59" s="125"/>
      <c r="C59" s="123"/>
      <c r="D59" s="254">
        <v>19475.849999999999</v>
      </c>
      <c r="E59" s="254">
        <v>1</v>
      </c>
      <c r="F59" s="254">
        <v>1</v>
      </c>
      <c r="G59" s="254">
        <f t="shared" si="7"/>
        <v>19475.849999999999</v>
      </c>
      <c r="H59" s="93"/>
    </row>
    <row r="60" spans="1:8" s="62" customFormat="1">
      <c r="A60" s="162" t="s">
        <v>174</v>
      </c>
      <c r="B60" s="163"/>
      <c r="C60" s="74" t="s">
        <v>177</v>
      </c>
      <c r="D60" s="254">
        <v>1255</v>
      </c>
      <c r="E60" s="245">
        <v>1</v>
      </c>
      <c r="F60" s="245">
        <v>1</v>
      </c>
      <c r="G60" s="255">
        <f t="shared" si="7"/>
        <v>1255</v>
      </c>
      <c r="H60" s="108" t="s">
        <v>175</v>
      </c>
    </row>
    <row r="61" spans="1:8" s="62" customFormat="1" ht="13.75">
      <c r="A61" s="115" t="s">
        <v>213</v>
      </c>
      <c r="B61" s="116"/>
      <c r="C61" s="74"/>
      <c r="D61" s="254">
        <v>96000</v>
      </c>
      <c r="E61" s="245">
        <v>1</v>
      </c>
      <c r="F61" s="245">
        <v>1</v>
      </c>
      <c r="G61" s="255">
        <f t="shared" si="7"/>
        <v>96000</v>
      </c>
      <c r="H61" s="108"/>
    </row>
    <row r="62" spans="1:8" ht="13.75">
      <c r="A62" s="144" t="s">
        <v>114</v>
      </c>
      <c r="B62" s="144"/>
      <c r="C62" s="144"/>
      <c r="D62" s="257"/>
      <c r="E62" s="257"/>
      <c r="F62" s="257"/>
      <c r="G62" s="258">
        <f>SUM(G7:G61)</f>
        <v>709596.95</v>
      </c>
      <c r="H62" s="94"/>
    </row>
    <row r="63" spans="1:8" ht="13.75">
      <c r="A63" s="143" t="s">
        <v>197</v>
      </c>
      <c r="B63" s="144"/>
      <c r="C63" s="144"/>
      <c r="D63" s="257"/>
      <c r="E63" s="257"/>
      <c r="F63" s="257"/>
      <c r="G63" s="258">
        <f>G62*0.1</f>
        <v>70959.694999999992</v>
      </c>
    </row>
    <row r="64" spans="1:8" ht="13.75">
      <c r="A64" s="143" t="s">
        <v>198</v>
      </c>
      <c r="B64" s="144"/>
      <c r="C64" s="144"/>
      <c r="D64" s="257"/>
      <c r="E64" s="257"/>
      <c r="F64" s="257"/>
      <c r="G64" s="258">
        <f>SUM(G62:G63)</f>
        <v>780556.6449999999</v>
      </c>
    </row>
    <row r="65" spans="1:7" ht="13.75">
      <c r="A65" s="143" t="s">
        <v>203</v>
      </c>
      <c r="B65" s="144"/>
      <c r="C65" s="144"/>
      <c r="D65" s="257"/>
      <c r="E65" s="257"/>
      <c r="F65" s="257"/>
      <c r="G65" s="258">
        <v>780000</v>
      </c>
    </row>
  </sheetData>
  <mergeCells count="21">
    <mergeCell ref="A55:B55"/>
    <mergeCell ref="A40:A42"/>
    <mergeCell ref="B40:B42"/>
    <mergeCell ref="A49:B49"/>
    <mergeCell ref="A50:B50"/>
    <mergeCell ref="A65:C65"/>
    <mergeCell ref="B7:B19"/>
    <mergeCell ref="B1:H1"/>
    <mergeCell ref="A5:B5"/>
    <mergeCell ref="A6:H6"/>
    <mergeCell ref="A7:A19"/>
    <mergeCell ref="A63:C63"/>
    <mergeCell ref="A64:C64"/>
    <mergeCell ref="A21:A39"/>
    <mergeCell ref="B21:B39"/>
    <mergeCell ref="A45:B46"/>
    <mergeCell ref="A62:C62"/>
    <mergeCell ref="A60:B60"/>
    <mergeCell ref="A53:B53"/>
    <mergeCell ref="A47:B48"/>
    <mergeCell ref="D3:G4"/>
  </mergeCells>
  <phoneticPr fontId="41" type="noConversion"/>
  <pageMargins left="0.7" right="0.7" top="0.75" bottom="0.75" header="0.3" footer="0.3"/>
  <pageSetup paperSize="9" scale="3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9DC80-1D41-4CD9-A070-07CE40AD5BC6}">
  <sheetPr>
    <outlinePr summaryBelow="0" summaryRight="0"/>
  </sheetPr>
  <dimension ref="A1:H18"/>
  <sheetViews>
    <sheetView view="pageBreakPreview" topLeftCell="A7" zoomScale="90" zoomScaleSheetLayoutView="90" workbookViewId="0">
      <selection activeCell="A9" sqref="A9:B12"/>
    </sheetView>
  </sheetViews>
  <sheetFormatPr defaultColWidth="9" defaultRowHeight="12.9"/>
  <cols>
    <col min="1" max="1" width="28.5" style="200" customWidth="1" collapsed="1"/>
    <col min="2" max="2" width="17.2109375" style="204" customWidth="1" collapsed="1"/>
    <col min="3" max="3" width="26.640625" style="205" customWidth="1"/>
    <col min="4" max="4" width="12.640625" style="205" customWidth="1"/>
    <col min="5" max="5" width="9.2109375" style="198" customWidth="1"/>
    <col min="6" max="6" width="10.2109375" style="198" customWidth="1"/>
    <col min="7" max="7" width="11.7109375" style="198" customWidth="1"/>
    <col min="8" max="8" width="30.2109375" style="199" customWidth="1"/>
    <col min="9" max="16384" width="9" style="200"/>
  </cols>
  <sheetData>
    <row r="1" spans="1:8" ht="28.5" customHeight="1">
      <c r="A1" s="196"/>
      <c r="B1" s="196"/>
      <c r="C1" s="196"/>
      <c r="D1" s="197"/>
    </row>
    <row r="2" spans="1:8">
      <c r="A2" s="200" t="s">
        <v>42</v>
      </c>
      <c r="B2" s="201" t="s">
        <v>239</v>
      </c>
      <c r="C2" s="201"/>
      <c r="D2" s="201"/>
      <c r="E2" s="201"/>
    </row>
    <row r="3" spans="1:8">
      <c r="A3" s="200" t="s">
        <v>44</v>
      </c>
      <c r="B3" s="202" t="s">
        <v>214</v>
      </c>
      <c r="C3" s="202"/>
      <c r="D3" s="203"/>
    </row>
    <row r="4" spans="1:8">
      <c r="A4" s="200" t="s">
        <v>215</v>
      </c>
      <c r="B4" s="204" t="s">
        <v>216</v>
      </c>
    </row>
    <row r="5" spans="1:8" ht="9.75" customHeight="1">
      <c r="A5" s="200" t="s">
        <v>217</v>
      </c>
    </row>
    <row r="6" spans="1:8" ht="11.25" customHeight="1">
      <c r="A6" s="200" t="s">
        <v>218</v>
      </c>
      <c r="B6" s="204" t="s">
        <v>219</v>
      </c>
    </row>
    <row r="7" spans="1:8" s="205" customFormat="1">
      <c r="A7" s="206" t="s">
        <v>220</v>
      </c>
      <c r="B7" s="207"/>
      <c r="C7" s="208" t="s">
        <v>221</v>
      </c>
      <c r="D7" s="209" t="s">
        <v>222</v>
      </c>
      <c r="E7" s="209" t="s">
        <v>223</v>
      </c>
      <c r="F7" s="209" t="s">
        <v>224</v>
      </c>
      <c r="G7" s="209" t="s">
        <v>225</v>
      </c>
      <c r="H7" s="208" t="s">
        <v>226</v>
      </c>
    </row>
    <row r="8" spans="1:8" s="205" customFormat="1">
      <c r="A8" s="210" t="s">
        <v>227</v>
      </c>
      <c r="B8" s="211"/>
      <c r="C8" s="212"/>
      <c r="D8" s="212"/>
      <c r="E8" s="213"/>
      <c r="F8" s="213"/>
      <c r="G8" s="213"/>
      <c r="H8" s="214"/>
    </row>
    <row r="9" spans="1:8" s="221" customFormat="1" ht="12.9" customHeight="1">
      <c r="A9" s="215" t="s">
        <v>228</v>
      </c>
      <c r="B9" s="216"/>
      <c r="C9" s="217" t="s">
        <v>229</v>
      </c>
      <c r="D9" s="218">
        <f>5200*1.13</f>
        <v>5875.9999999999991</v>
      </c>
      <c r="E9" s="218">
        <v>2</v>
      </c>
      <c r="F9" s="218">
        <v>1</v>
      </c>
      <c r="G9" s="219">
        <f>D9*E9*F9</f>
        <v>11751.999999999998</v>
      </c>
      <c r="H9" s="220"/>
    </row>
    <row r="10" spans="1:8" s="205" customFormat="1">
      <c r="A10" s="222"/>
      <c r="B10" s="223"/>
      <c r="C10" s="217" t="s">
        <v>230</v>
      </c>
      <c r="D10" s="218">
        <f>5200*1.13</f>
        <v>5875.9999999999991</v>
      </c>
      <c r="E10" s="218">
        <v>2</v>
      </c>
      <c r="F10" s="218">
        <v>1</v>
      </c>
      <c r="G10" s="219">
        <f t="shared" ref="G10:G13" si="0">D10*E10*F10</f>
        <v>11751.999999999998</v>
      </c>
      <c r="H10" s="220"/>
    </row>
    <row r="11" spans="1:8" s="205" customFormat="1">
      <c r="A11" s="222"/>
      <c r="B11" s="223"/>
      <c r="C11" s="217" t="s">
        <v>230</v>
      </c>
      <c r="D11" s="218">
        <f>5200*1.13</f>
        <v>5875.9999999999991</v>
      </c>
      <c r="E11" s="218">
        <v>2</v>
      </c>
      <c r="F11" s="218">
        <v>1</v>
      </c>
      <c r="G11" s="219">
        <f t="shared" si="0"/>
        <v>11751.999999999998</v>
      </c>
      <c r="H11" s="220"/>
    </row>
    <row r="12" spans="1:8" ht="14.25" customHeight="1">
      <c r="A12" s="224"/>
      <c r="B12" s="225"/>
      <c r="C12" s="217" t="s">
        <v>231</v>
      </c>
      <c r="D12" s="218">
        <f>5300*1.13</f>
        <v>5988.9999999999991</v>
      </c>
      <c r="E12" s="218">
        <v>2</v>
      </c>
      <c r="F12" s="218">
        <v>1</v>
      </c>
      <c r="G12" s="219">
        <f t="shared" si="0"/>
        <v>11977.999999999998</v>
      </c>
      <c r="H12" s="220"/>
    </row>
    <row r="13" spans="1:8">
      <c r="A13" s="226" t="s">
        <v>232</v>
      </c>
      <c r="B13" s="227"/>
      <c r="C13" s="217"/>
      <c r="D13" s="218">
        <v>2260</v>
      </c>
      <c r="E13" s="228">
        <v>4</v>
      </c>
      <c r="F13" s="228">
        <v>1</v>
      </c>
      <c r="G13" s="218">
        <f t="shared" si="0"/>
        <v>9040</v>
      </c>
      <c r="H13" s="220"/>
    </row>
    <row r="14" spans="1:8" ht="25.75">
      <c r="A14" s="210" t="s">
        <v>233</v>
      </c>
      <c r="B14" s="211"/>
      <c r="C14" s="229"/>
      <c r="D14" s="229"/>
      <c r="E14" s="230"/>
      <c r="F14" s="230"/>
      <c r="G14" s="230"/>
      <c r="H14" s="214"/>
    </row>
    <row r="15" spans="1:8">
      <c r="A15" s="220" t="s">
        <v>234</v>
      </c>
      <c r="B15" s="220"/>
      <c r="C15" s="217"/>
      <c r="D15" s="231">
        <f>SUM(G8:G14)</f>
        <v>56273.999999999993</v>
      </c>
      <c r="E15" s="218">
        <v>0.1</v>
      </c>
      <c r="F15" s="218">
        <v>1</v>
      </c>
      <c r="G15" s="218">
        <f>D15*E15*F15</f>
        <v>5627.4</v>
      </c>
      <c r="H15" s="220" t="s">
        <v>235</v>
      </c>
    </row>
    <row r="16" spans="1:8">
      <c r="A16" s="232" t="s">
        <v>236</v>
      </c>
      <c r="B16" s="233"/>
      <c r="C16" s="233"/>
      <c r="D16" s="233"/>
      <c r="E16" s="234"/>
      <c r="F16" s="234"/>
      <c r="G16" s="234">
        <f>SUM(G8:G15)</f>
        <v>61901.399999999994</v>
      </c>
      <c r="H16" s="235"/>
    </row>
    <row r="17" spans="1:7">
      <c r="A17" s="232" t="s">
        <v>237</v>
      </c>
      <c r="B17" s="233"/>
      <c r="C17" s="233"/>
      <c r="D17" s="233"/>
      <c r="E17" s="234"/>
      <c r="F17" s="234"/>
      <c r="G17" s="234">
        <f>G16*0.06</f>
        <v>3714.0839999999994</v>
      </c>
    </row>
    <row r="18" spans="1:7">
      <c r="A18" s="232" t="s">
        <v>238</v>
      </c>
      <c r="B18" s="233"/>
      <c r="C18" s="233"/>
      <c r="D18" s="233"/>
      <c r="E18" s="234"/>
      <c r="F18" s="234"/>
      <c r="G18" s="234">
        <f>SUM(G16:G17)</f>
        <v>65615.483999999997</v>
      </c>
    </row>
  </sheetData>
  <mergeCells count="4">
    <mergeCell ref="A1:C1"/>
    <mergeCell ref="B2:E2"/>
    <mergeCell ref="A7:B7"/>
    <mergeCell ref="A9:B12"/>
  </mergeCells>
  <phoneticPr fontId="9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K14"/>
  <sheetViews>
    <sheetView topLeftCell="A3" workbookViewId="0">
      <selection activeCell="I14" sqref="I14"/>
    </sheetView>
  </sheetViews>
  <sheetFormatPr defaultColWidth="7.85546875" defaultRowHeight="11.6"/>
  <cols>
    <col min="1" max="1" width="6.85546875" style="30" customWidth="1"/>
    <col min="2" max="2" width="28.640625" style="30" customWidth="1"/>
    <col min="3" max="3" width="34.2109375" style="30" customWidth="1"/>
    <col min="4" max="4" width="23.140625" style="30" customWidth="1"/>
    <col min="5" max="6" width="12.640625" style="31" customWidth="1"/>
    <col min="7" max="7" width="5.640625" style="30"/>
    <col min="8" max="8" width="7" style="32" customWidth="1"/>
    <col min="9" max="9" width="15.85546875" style="31"/>
    <col min="10" max="10" width="10.85546875" style="30" customWidth="1"/>
    <col min="11" max="16384" width="7.85546875" style="30"/>
  </cols>
  <sheetData>
    <row r="1" spans="1:11" s="28" customFormat="1">
      <c r="A1" s="33" t="s">
        <v>14</v>
      </c>
      <c r="B1" s="34" t="s">
        <v>15</v>
      </c>
      <c r="C1" s="34"/>
      <c r="D1" s="34"/>
      <c r="E1" s="171"/>
      <c r="F1" s="171"/>
      <c r="G1" s="171"/>
      <c r="H1" s="171"/>
      <c r="I1" s="51"/>
    </row>
    <row r="2" spans="1:11" s="28" customFormat="1">
      <c r="A2" s="33" t="s">
        <v>16</v>
      </c>
      <c r="B2" s="34"/>
      <c r="C2" s="35" t="s">
        <v>17</v>
      </c>
      <c r="D2" s="34"/>
      <c r="E2" s="171"/>
      <c r="F2" s="171"/>
      <c r="G2" s="171"/>
      <c r="H2" s="171"/>
      <c r="I2" s="51"/>
    </row>
    <row r="3" spans="1:11" s="28" customFormat="1">
      <c r="A3" s="33" t="s">
        <v>18</v>
      </c>
      <c r="B3" s="34"/>
      <c r="C3" s="34" t="s">
        <v>19</v>
      </c>
      <c r="D3" s="34"/>
      <c r="E3" s="171"/>
      <c r="F3" s="171"/>
      <c r="G3" s="171"/>
      <c r="H3" s="171"/>
      <c r="I3" s="51"/>
    </row>
    <row r="4" spans="1:11" s="28" customFormat="1" ht="14.25" customHeight="1">
      <c r="A4" s="36" t="s">
        <v>20</v>
      </c>
      <c r="B4" s="37" t="s">
        <v>21</v>
      </c>
      <c r="C4" s="34"/>
      <c r="D4" s="34"/>
      <c r="E4" s="34"/>
      <c r="F4" s="34"/>
      <c r="G4" s="34"/>
      <c r="H4" s="34"/>
      <c r="I4" s="52"/>
    </row>
    <row r="5" spans="1:11" s="29" customFormat="1" ht="21" customHeight="1">
      <c r="A5" s="38" t="s">
        <v>22</v>
      </c>
      <c r="B5" s="39" t="s">
        <v>23</v>
      </c>
      <c r="C5" s="39" t="s">
        <v>24</v>
      </c>
      <c r="D5" s="39" t="s">
        <v>25</v>
      </c>
      <c r="E5" s="40" t="s">
        <v>26</v>
      </c>
      <c r="F5" s="41" t="s">
        <v>27</v>
      </c>
      <c r="G5" s="172" t="s">
        <v>28</v>
      </c>
      <c r="H5" s="173"/>
      <c r="I5" s="53" t="s">
        <v>29</v>
      </c>
      <c r="J5" s="54"/>
    </row>
    <row r="6" spans="1:11" s="29" customFormat="1" ht="21" customHeight="1">
      <c r="A6" s="42">
        <v>1.1000000000000001</v>
      </c>
      <c r="B6" s="43" t="s">
        <v>30</v>
      </c>
      <c r="C6" s="43"/>
      <c r="D6" s="43"/>
      <c r="E6" s="43"/>
      <c r="F6" s="43"/>
      <c r="G6" s="43"/>
      <c r="H6" s="43"/>
      <c r="I6" s="55"/>
    </row>
    <row r="7" spans="1:11" ht="26.25" customHeight="1">
      <c r="A7" s="44">
        <v>1</v>
      </c>
      <c r="B7" s="45" t="s">
        <v>31</v>
      </c>
      <c r="C7" s="46" t="s">
        <v>32</v>
      </c>
      <c r="D7" s="45"/>
      <c r="E7" s="47">
        <v>2880</v>
      </c>
      <c r="F7" s="47">
        <v>0.6</v>
      </c>
      <c r="G7" s="48">
        <v>32</v>
      </c>
      <c r="H7" s="49" t="s">
        <v>33</v>
      </c>
      <c r="I7" s="56">
        <f t="shared" ref="I7:I13" si="0">E7*F7*G7</f>
        <v>55296</v>
      </c>
    </row>
    <row r="8" spans="1:11" ht="26.25" customHeight="1">
      <c r="A8" s="44">
        <v>2</v>
      </c>
      <c r="B8" s="50" t="s">
        <v>31</v>
      </c>
      <c r="C8" s="46" t="s">
        <v>34</v>
      </c>
      <c r="D8" s="45"/>
      <c r="E8" s="47">
        <v>3080</v>
      </c>
      <c r="F8" s="47">
        <v>0.6</v>
      </c>
      <c r="G8" s="48">
        <v>8</v>
      </c>
      <c r="H8" s="49" t="s">
        <v>33</v>
      </c>
      <c r="I8" s="56">
        <f t="shared" si="0"/>
        <v>14784</v>
      </c>
    </row>
    <row r="9" spans="1:11" ht="26.25" customHeight="1">
      <c r="A9" s="44">
        <v>3</v>
      </c>
      <c r="B9" s="50" t="s">
        <v>31</v>
      </c>
      <c r="C9" s="46" t="s">
        <v>35</v>
      </c>
      <c r="D9" s="45"/>
      <c r="E9" s="47">
        <v>3640</v>
      </c>
      <c r="F9" s="47">
        <v>0.6</v>
      </c>
      <c r="G9" s="48">
        <v>2</v>
      </c>
      <c r="H9" s="49" t="s">
        <v>33</v>
      </c>
      <c r="I9" s="56">
        <f t="shared" si="0"/>
        <v>4368</v>
      </c>
    </row>
    <row r="10" spans="1:11" ht="26.25" customHeight="1">
      <c r="A10" s="44">
        <v>4</v>
      </c>
      <c r="B10" s="50" t="s">
        <v>31</v>
      </c>
      <c r="C10" s="46" t="s">
        <v>36</v>
      </c>
      <c r="D10" s="45"/>
      <c r="E10" s="47">
        <v>3340</v>
      </c>
      <c r="F10" s="47">
        <v>0.6</v>
      </c>
      <c r="G10" s="48">
        <v>1</v>
      </c>
      <c r="H10" s="49" t="s">
        <v>33</v>
      </c>
      <c r="I10" s="56">
        <f t="shared" si="0"/>
        <v>2004</v>
      </c>
    </row>
    <row r="11" spans="1:11" ht="26.25" customHeight="1">
      <c r="A11" s="44">
        <v>5</v>
      </c>
      <c r="B11" s="50" t="s">
        <v>31</v>
      </c>
      <c r="C11" s="46" t="s">
        <v>37</v>
      </c>
      <c r="D11" s="45"/>
      <c r="E11" s="47">
        <v>3820</v>
      </c>
      <c r="F11" s="47">
        <v>0.6</v>
      </c>
      <c r="G11" s="48">
        <v>3</v>
      </c>
      <c r="H11" s="49" t="s">
        <v>33</v>
      </c>
      <c r="I11" s="56">
        <f t="shared" si="0"/>
        <v>6876</v>
      </c>
    </row>
    <row r="12" spans="1:11" ht="26.25" customHeight="1">
      <c r="A12" s="44">
        <v>6</v>
      </c>
      <c r="B12" s="50" t="s">
        <v>31</v>
      </c>
      <c r="C12" s="46" t="s">
        <v>38</v>
      </c>
      <c r="D12" s="45"/>
      <c r="E12" s="47">
        <v>2240</v>
      </c>
      <c r="F12" s="47">
        <v>0.6</v>
      </c>
      <c r="G12" s="48">
        <v>1</v>
      </c>
      <c r="H12" s="49" t="s">
        <v>33</v>
      </c>
      <c r="I12" s="56">
        <f t="shared" si="0"/>
        <v>1344</v>
      </c>
    </row>
    <row r="13" spans="1:11" ht="26.25" customHeight="1">
      <c r="A13" s="44">
        <v>7</v>
      </c>
      <c r="B13" s="45" t="s">
        <v>39</v>
      </c>
      <c r="C13" s="46" t="s">
        <v>40</v>
      </c>
      <c r="D13" s="45"/>
      <c r="E13" s="47">
        <v>2880</v>
      </c>
      <c r="F13" s="47">
        <v>0.6</v>
      </c>
      <c r="G13" s="48">
        <v>10</v>
      </c>
      <c r="H13" s="49" t="s">
        <v>33</v>
      </c>
      <c r="I13" s="56">
        <f t="shared" si="0"/>
        <v>17280</v>
      </c>
    </row>
    <row r="14" spans="1:11" s="29" customFormat="1" ht="26.25" customHeight="1">
      <c r="A14" s="174" t="s">
        <v>41</v>
      </c>
      <c r="B14" s="175"/>
      <c r="C14" s="175"/>
      <c r="D14" s="175"/>
      <c r="E14" s="175"/>
      <c r="F14" s="175"/>
      <c r="G14" s="175"/>
      <c r="H14" s="176"/>
      <c r="I14" s="57">
        <f>SUM(I7:I13)</f>
        <v>101952</v>
      </c>
      <c r="J14" s="30"/>
      <c r="K14" s="30"/>
    </row>
  </sheetData>
  <mergeCells count="5">
    <mergeCell ref="E1:H1"/>
    <mergeCell ref="E2:H2"/>
    <mergeCell ref="E3:H3"/>
    <mergeCell ref="G5:H5"/>
    <mergeCell ref="A14:H14"/>
  </mergeCells>
  <phoneticPr fontId="4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H49"/>
  <sheetViews>
    <sheetView topLeftCell="A13" workbookViewId="0">
      <selection activeCell="H10" sqref="H10"/>
    </sheetView>
  </sheetViews>
  <sheetFormatPr defaultColWidth="19.640625" defaultRowHeight="12.9"/>
  <cols>
    <col min="1" max="1" width="30.140625" style="4" customWidth="1" collapsed="1"/>
    <col min="2" max="2" width="17.5" style="5" customWidth="1" collapsed="1"/>
    <col min="3" max="3" width="31.640625" style="5"/>
    <col min="4" max="7" width="12.140625" style="6" customWidth="1"/>
    <col min="8" max="8" width="11.5" style="7" customWidth="1"/>
    <col min="9" max="16384" width="19.640625" style="4"/>
  </cols>
  <sheetData>
    <row r="1" spans="1:8" ht="46" customHeight="1">
      <c r="A1" s="177"/>
      <c r="B1" s="177"/>
      <c r="C1" s="177"/>
    </row>
    <row r="2" spans="1:8" ht="32.25" customHeight="1">
      <c r="A2" s="5" t="s">
        <v>42</v>
      </c>
      <c r="B2" s="178" t="s">
        <v>43</v>
      </c>
      <c r="C2" s="178"/>
      <c r="D2" s="178"/>
      <c r="E2" s="178"/>
    </row>
    <row r="3" spans="1:8">
      <c r="A3" s="5" t="s">
        <v>44</v>
      </c>
      <c r="B3" s="8" t="s">
        <v>45</v>
      </c>
    </row>
    <row r="4" spans="1:8">
      <c r="A4" s="5" t="s">
        <v>46</v>
      </c>
    </row>
    <row r="5" spans="1:8" ht="9.75" hidden="1" customHeight="1">
      <c r="A5" s="5" t="s">
        <v>8</v>
      </c>
    </row>
    <row r="6" spans="1:8" hidden="1">
      <c r="A6" s="5" t="s">
        <v>9</v>
      </c>
    </row>
    <row r="7" spans="1:8" s="1" customFormat="1">
      <c r="A7" s="179" t="s">
        <v>47</v>
      </c>
      <c r="B7" s="179"/>
      <c r="C7" s="9" t="s">
        <v>48</v>
      </c>
      <c r="D7" s="10" t="s">
        <v>49</v>
      </c>
      <c r="E7" s="10" t="s">
        <v>50</v>
      </c>
      <c r="F7" s="10" t="s">
        <v>51</v>
      </c>
      <c r="G7" s="10" t="s">
        <v>52</v>
      </c>
      <c r="H7" s="11" t="s">
        <v>53</v>
      </c>
    </row>
    <row r="8" spans="1:8" s="1" customFormat="1" ht="15.45">
      <c r="A8" s="180" t="s">
        <v>54</v>
      </c>
      <c r="B8" s="180"/>
      <c r="C8" s="180"/>
      <c r="D8" s="180"/>
      <c r="E8" s="180"/>
      <c r="F8" s="180"/>
      <c r="G8" s="12"/>
      <c r="H8" s="13"/>
    </row>
    <row r="9" spans="1:8" s="2" customFormat="1" ht="43.5" customHeight="1">
      <c r="A9" s="188" t="s">
        <v>55</v>
      </c>
      <c r="B9" s="193" t="s">
        <v>10</v>
      </c>
      <c r="C9" s="14" t="s">
        <v>56</v>
      </c>
      <c r="D9" s="15">
        <v>1000</v>
      </c>
      <c r="E9" s="15">
        <v>1</v>
      </c>
      <c r="F9" s="15">
        <v>25</v>
      </c>
      <c r="G9" s="15">
        <f t="shared" ref="G9:G17" si="0">D9*E9*F9</f>
        <v>25000</v>
      </c>
      <c r="H9" s="16"/>
    </row>
    <row r="10" spans="1:8" s="2" customFormat="1" ht="43.5" customHeight="1">
      <c r="A10" s="189"/>
      <c r="B10" s="194"/>
      <c r="C10" s="14" t="s">
        <v>57</v>
      </c>
      <c r="D10" s="15">
        <v>1000</v>
      </c>
      <c r="E10" s="15">
        <v>1</v>
      </c>
      <c r="F10" s="15">
        <v>78</v>
      </c>
      <c r="G10" s="15">
        <f t="shared" si="0"/>
        <v>78000</v>
      </c>
      <c r="H10" s="16"/>
    </row>
    <row r="11" spans="1:8" s="2" customFormat="1" ht="42.75" customHeight="1">
      <c r="A11" s="189"/>
      <c r="B11" s="194"/>
      <c r="C11" s="14" t="s">
        <v>58</v>
      </c>
      <c r="D11" s="15">
        <v>1000</v>
      </c>
      <c r="E11" s="15">
        <v>1</v>
      </c>
      <c r="F11" s="15">
        <v>75</v>
      </c>
      <c r="G11" s="15">
        <f t="shared" si="0"/>
        <v>75000</v>
      </c>
      <c r="H11" s="16"/>
    </row>
    <row r="12" spans="1:8" s="2" customFormat="1" ht="42.75" customHeight="1">
      <c r="A12" s="189"/>
      <c r="B12" s="194"/>
      <c r="C12" s="14" t="s">
        <v>59</v>
      </c>
      <c r="D12" s="15">
        <v>1000</v>
      </c>
      <c r="E12" s="15">
        <v>1</v>
      </c>
      <c r="F12" s="15">
        <v>24</v>
      </c>
      <c r="G12" s="15">
        <f t="shared" si="0"/>
        <v>24000</v>
      </c>
      <c r="H12" s="16"/>
    </row>
    <row r="13" spans="1:8" s="2" customFormat="1" ht="42.75" customHeight="1">
      <c r="A13" s="189"/>
      <c r="B13" s="194"/>
      <c r="C13" s="14" t="s">
        <v>60</v>
      </c>
      <c r="D13" s="15">
        <v>1000</v>
      </c>
      <c r="E13" s="15">
        <v>5</v>
      </c>
      <c r="F13" s="15">
        <v>5</v>
      </c>
      <c r="G13" s="15">
        <f t="shared" si="0"/>
        <v>25000</v>
      </c>
      <c r="H13" s="16"/>
    </row>
    <row r="14" spans="1:8" s="2" customFormat="1" ht="42.75" customHeight="1">
      <c r="A14" s="190"/>
      <c r="B14" s="195"/>
      <c r="C14" s="14" t="s">
        <v>61</v>
      </c>
      <c r="D14" s="15">
        <v>1000</v>
      </c>
      <c r="E14" s="15">
        <v>2</v>
      </c>
      <c r="F14" s="15">
        <v>2</v>
      </c>
      <c r="G14" s="15">
        <f t="shared" si="0"/>
        <v>4000</v>
      </c>
      <c r="H14" s="16"/>
    </row>
    <row r="15" spans="1:8" s="2" customFormat="1" ht="30.75" customHeight="1">
      <c r="A15" s="188" t="s">
        <v>62</v>
      </c>
      <c r="B15" s="193"/>
      <c r="C15" s="14" t="s">
        <v>63</v>
      </c>
      <c r="D15" s="15">
        <v>30000</v>
      </c>
      <c r="E15" s="17">
        <v>1</v>
      </c>
      <c r="F15" s="17">
        <v>5</v>
      </c>
      <c r="G15" s="15">
        <f t="shared" si="0"/>
        <v>150000</v>
      </c>
      <c r="H15" s="16"/>
    </row>
    <row r="16" spans="1:8" s="2" customFormat="1" ht="28" customHeight="1">
      <c r="A16" s="190"/>
      <c r="B16" s="195"/>
      <c r="C16" s="14" t="s">
        <v>11</v>
      </c>
      <c r="D16" s="15">
        <v>150</v>
      </c>
      <c r="E16" s="17">
        <v>1</v>
      </c>
      <c r="F16" s="17">
        <v>102</v>
      </c>
      <c r="G16" s="15">
        <f t="shared" si="0"/>
        <v>15300</v>
      </c>
      <c r="H16" s="16"/>
    </row>
    <row r="17" spans="1:8" s="2" customFormat="1" ht="89.25" customHeight="1">
      <c r="A17" s="191" t="s">
        <v>64</v>
      </c>
      <c r="B17" s="18" t="s">
        <v>65</v>
      </c>
      <c r="C17" s="19" t="s">
        <v>66</v>
      </c>
      <c r="D17" s="15">
        <v>300</v>
      </c>
      <c r="E17" s="15">
        <v>1</v>
      </c>
      <c r="F17" s="17">
        <v>222</v>
      </c>
      <c r="G17" s="15">
        <f t="shared" si="0"/>
        <v>66600</v>
      </c>
      <c r="H17" s="16"/>
    </row>
    <row r="18" spans="1:8" s="2" customFormat="1" ht="33.75" customHeight="1">
      <c r="A18" s="192"/>
      <c r="B18" s="16"/>
      <c r="C18" s="20"/>
      <c r="D18" s="21"/>
      <c r="E18" s="15"/>
      <c r="F18" s="17"/>
      <c r="G18" s="15"/>
      <c r="H18" s="16"/>
    </row>
    <row r="19" spans="1:8" s="2" customFormat="1" ht="27.75" customHeight="1">
      <c r="A19" s="16" t="s">
        <v>67</v>
      </c>
      <c r="B19" s="16" t="s">
        <v>68</v>
      </c>
      <c r="C19" s="19"/>
      <c r="D19" s="15">
        <v>4000</v>
      </c>
      <c r="E19" s="15">
        <v>6</v>
      </c>
      <c r="F19" s="15">
        <v>1</v>
      </c>
      <c r="G19" s="15">
        <f>D19*E19*F19</f>
        <v>24000</v>
      </c>
      <c r="H19" s="16"/>
    </row>
    <row r="20" spans="1:8" s="1" customFormat="1" ht="15" customHeight="1">
      <c r="A20" s="181" t="s">
        <v>69</v>
      </c>
      <c r="B20" s="181"/>
      <c r="C20" s="181"/>
      <c r="D20" s="181"/>
      <c r="E20" s="181"/>
      <c r="F20" s="181"/>
      <c r="G20" s="22"/>
      <c r="H20" s="22"/>
    </row>
    <row r="21" spans="1:8" s="1" customFormat="1" ht="15" customHeight="1">
      <c r="A21" s="184" t="s">
        <v>70</v>
      </c>
      <c r="B21" s="184"/>
      <c r="C21" s="19" t="s">
        <v>71</v>
      </c>
      <c r="D21" s="15">
        <v>1500</v>
      </c>
      <c r="E21" s="15">
        <v>1</v>
      </c>
      <c r="F21" s="15">
        <v>1</v>
      </c>
      <c r="G21" s="15">
        <f>D21*E21*F21</f>
        <v>1500</v>
      </c>
      <c r="H21" s="19"/>
    </row>
    <row r="22" spans="1:8" s="2" customFormat="1" ht="14.25" customHeight="1">
      <c r="A22" s="185" t="s">
        <v>72</v>
      </c>
      <c r="B22" s="185"/>
      <c r="C22" s="19" t="s">
        <v>73</v>
      </c>
      <c r="D22" s="15">
        <v>600</v>
      </c>
      <c r="E22" s="15">
        <v>1</v>
      </c>
      <c r="F22" s="15">
        <v>3</v>
      </c>
      <c r="G22" s="15">
        <f>D22*E22*F22</f>
        <v>1800</v>
      </c>
      <c r="H22" s="19"/>
    </row>
    <row r="23" spans="1:8" s="2" customFormat="1" ht="14.25" customHeight="1">
      <c r="A23" s="185"/>
      <c r="B23" s="185"/>
      <c r="C23" s="19" t="s">
        <v>74</v>
      </c>
      <c r="D23" s="15">
        <v>1100</v>
      </c>
      <c r="E23" s="15">
        <v>1</v>
      </c>
      <c r="F23" s="15">
        <v>1</v>
      </c>
      <c r="G23" s="15">
        <f>D22*E23*F22</f>
        <v>1800</v>
      </c>
      <c r="H23" s="19"/>
    </row>
    <row r="24" spans="1:8" s="2" customFormat="1">
      <c r="A24" s="185" t="s">
        <v>75</v>
      </c>
      <c r="B24" s="185"/>
      <c r="C24" s="19" t="s">
        <v>76</v>
      </c>
      <c r="D24" s="15">
        <v>2800</v>
      </c>
      <c r="E24" s="17">
        <v>1</v>
      </c>
      <c r="F24" s="15">
        <v>2</v>
      </c>
      <c r="G24" s="17">
        <f>D23*E24*F23</f>
        <v>1100</v>
      </c>
      <c r="H24" s="19"/>
    </row>
    <row r="25" spans="1:8" s="2" customFormat="1" ht="14.25" customHeight="1">
      <c r="A25" s="185" t="s">
        <v>77</v>
      </c>
      <c r="B25" s="185"/>
      <c r="C25" s="19" t="s">
        <v>78</v>
      </c>
      <c r="D25" s="15">
        <v>1000</v>
      </c>
      <c r="E25" s="15">
        <v>1</v>
      </c>
      <c r="F25" s="15">
        <v>1</v>
      </c>
      <c r="G25" s="15">
        <f>D24*E25*F24</f>
        <v>5600</v>
      </c>
      <c r="H25" s="19"/>
    </row>
    <row r="26" spans="1:8" s="2" customFormat="1" ht="14.25" customHeight="1">
      <c r="A26" s="185"/>
      <c r="B26" s="185"/>
      <c r="C26" s="20" t="s">
        <v>79</v>
      </c>
      <c r="D26" s="15">
        <v>1500</v>
      </c>
      <c r="E26" s="15">
        <v>1</v>
      </c>
      <c r="F26" s="17">
        <v>1</v>
      </c>
      <c r="G26" s="15">
        <f>D25*E26*F25</f>
        <v>1000</v>
      </c>
      <c r="H26" s="19"/>
    </row>
    <row r="27" spans="1:8" s="2" customFormat="1">
      <c r="A27" s="185" t="s">
        <v>80</v>
      </c>
      <c r="B27" s="185"/>
      <c r="C27" s="19" t="s">
        <v>81</v>
      </c>
      <c r="D27" s="15">
        <v>1000</v>
      </c>
      <c r="E27" s="15">
        <v>1</v>
      </c>
      <c r="F27" s="15">
        <v>2</v>
      </c>
      <c r="G27" s="15">
        <f>D27*E27*F27</f>
        <v>2000</v>
      </c>
      <c r="H27" s="19"/>
    </row>
    <row r="28" spans="1:8" s="2" customFormat="1" ht="14.25" customHeight="1">
      <c r="A28" s="185"/>
      <c r="B28" s="185"/>
      <c r="C28" s="19" t="s">
        <v>74</v>
      </c>
      <c r="D28" s="15">
        <v>1100</v>
      </c>
      <c r="E28" s="15">
        <v>1</v>
      </c>
      <c r="F28" s="15">
        <v>1</v>
      </c>
      <c r="G28" s="15">
        <f>D28*E28*F28</f>
        <v>1100</v>
      </c>
      <c r="H28" s="19"/>
    </row>
    <row r="29" spans="1:8" s="2" customFormat="1" ht="14.25" customHeight="1">
      <c r="A29" s="185"/>
      <c r="B29" s="185"/>
      <c r="C29" s="20" t="s">
        <v>79</v>
      </c>
      <c r="D29" s="15">
        <v>1500</v>
      </c>
      <c r="E29" s="17">
        <v>1</v>
      </c>
      <c r="F29" s="17">
        <v>2</v>
      </c>
      <c r="G29" s="17">
        <f>D29*E29*F29</f>
        <v>3000</v>
      </c>
      <c r="H29" s="19"/>
    </row>
    <row r="30" spans="1:8" s="2" customFormat="1" ht="14.25" customHeight="1">
      <c r="A30" s="185" t="s">
        <v>82</v>
      </c>
      <c r="B30" s="185"/>
      <c r="C30" s="19" t="s">
        <v>83</v>
      </c>
      <c r="D30" s="15">
        <v>4500</v>
      </c>
      <c r="E30" s="15">
        <v>1</v>
      </c>
      <c r="F30" s="15">
        <v>2</v>
      </c>
      <c r="G30" s="15">
        <f t="shared" ref="G30:G38" si="1">D30*E30*F30</f>
        <v>9000</v>
      </c>
      <c r="H30" s="19"/>
    </row>
    <row r="31" spans="1:8" s="2" customFormat="1">
      <c r="A31" s="185" t="s">
        <v>84</v>
      </c>
      <c r="B31" s="185"/>
      <c r="C31" s="19" t="s">
        <v>78</v>
      </c>
      <c r="D31" s="15">
        <v>1000</v>
      </c>
      <c r="E31" s="15">
        <v>1</v>
      </c>
      <c r="F31" s="15">
        <v>3</v>
      </c>
      <c r="G31" s="15">
        <f t="shared" si="1"/>
        <v>3000</v>
      </c>
      <c r="H31" s="19"/>
    </row>
    <row r="32" spans="1:8" s="2" customFormat="1" ht="14.25" customHeight="1">
      <c r="A32" s="185"/>
      <c r="B32" s="185"/>
      <c r="C32" s="19" t="s">
        <v>74</v>
      </c>
      <c r="D32" s="15">
        <v>1100</v>
      </c>
      <c r="E32" s="15">
        <v>1</v>
      </c>
      <c r="F32" s="15">
        <v>1</v>
      </c>
      <c r="G32" s="15">
        <f t="shared" si="1"/>
        <v>1100</v>
      </c>
      <c r="H32" s="19"/>
    </row>
    <row r="33" spans="1:8" s="2" customFormat="1" ht="14.25" customHeight="1">
      <c r="A33" s="185" t="s">
        <v>85</v>
      </c>
      <c r="B33" s="185"/>
      <c r="C33" s="19" t="s">
        <v>73</v>
      </c>
      <c r="D33" s="15">
        <v>600</v>
      </c>
      <c r="E33" s="15">
        <v>1</v>
      </c>
      <c r="F33" s="15">
        <v>3</v>
      </c>
      <c r="G33" s="15">
        <f t="shared" si="1"/>
        <v>1800</v>
      </c>
      <c r="H33" s="19"/>
    </row>
    <row r="34" spans="1:8" s="2" customFormat="1" ht="14.25" customHeight="1">
      <c r="A34" s="185"/>
      <c r="B34" s="185"/>
      <c r="C34" s="19" t="s">
        <v>74</v>
      </c>
      <c r="D34" s="15">
        <v>1100</v>
      </c>
      <c r="E34" s="15">
        <v>1</v>
      </c>
      <c r="F34" s="15">
        <v>1</v>
      </c>
      <c r="G34" s="15">
        <f t="shared" si="1"/>
        <v>1100</v>
      </c>
      <c r="H34" s="19"/>
    </row>
    <row r="35" spans="1:8" s="2" customFormat="1" ht="14.25" customHeight="1">
      <c r="A35" s="185" t="s">
        <v>86</v>
      </c>
      <c r="B35" s="185"/>
      <c r="C35" s="19" t="s">
        <v>87</v>
      </c>
      <c r="D35" s="15">
        <v>600</v>
      </c>
      <c r="E35" s="15">
        <v>1</v>
      </c>
      <c r="F35" s="15">
        <v>3</v>
      </c>
      <c r="G35" s="15">
        <f t="shared" si="1"/>
        <v>1800</v>
      </c>
      <c r="H35" s="19"/>
    </row>
    <row r="36" spans="1:8" s="2" customFormat="1" ht="14.25" customHeight="1">
      <c r="A36" s="185"/>
      <c r="B36" s="185"/>
      <c r="C36" s="19" t="s">
        <v>74</v>
      </c>
      <c r="D36" s="15">
        <v>1100</v>
      </c>
      <c r="E36" s="15">
        <v>1</v>
      </c>
      <c r="F36" s="15">
        <v>1</v>
      </c>
      <c r="G36" s="15">
        <f t="shared" si="1"/>
        <v>1100</v>
      </c>
      <c r="H36" s="19"/>
    </row>
    <row r="37" spans="1:8" s="2" customFormat="1">
      <c r="A37" s="185" t="s">
        <v>88</v>
      </c>
      <c r="B37" s="185"/>
      <c r="C37" s="19" t="s">
        <v>78</v>
      </c>
      <c r="D37" s="15">
        <v>1000</v>
      </c>
      <c r="E37" s="15">
        <v>1</v>
      </c>
      <c r="F37" s="15">
        <v>3</v>
      </c>
      <c r="G37" s="15">
        <f t="shared" si="1"/>
        <v>3000</v>
      </c>
      <c r="H37" s="19"/>
    </row>
    <row r="38" spans="1:8" s="2" customFormat="1" ht="14.25" customHeight="1">
      <c r="A38" s="185"/>
      <c r="B38" s="185"/>
      <c r="C38" s="19" t="s">
        <v>74</v>
      </c>
      <c r="D38" s="15">
        <v>1100</v>
      </c>
      <c r="E38" s="15">
        <v>1</v>
      </c>
      <c r="F38" s="15">
        <v>1</v>
      </c>
      <c r="G38" s="15">
        <f t="shared" si="1"/>
        <v>1100</v>
      </c>
      <c r="H38" s="19"/>
    </row>
    <row r="39" spans="1:8" s="2" customFormat="1" ht="16.5" customHeight="1">
      <c r="A39" s="181" t="s">
        <v>89</v>
      </c>
      <c r="B39" s="181"/>
      <c r="C39" s="181"/>
      <c r="D39" s="181"/>
      <c r="E39" s="181"/>
      <c r="F39" s="181"/>
      <c r="G39" s="13"/>
      <c r="H39" s="13"/>
    </row>
    <row r="40" spans="1:8" s="2" customFormat="1" ht="30.75" customHeight="1">
      <c r="A40" s="182" t="s">
        <v>90</v>
      </c>
      <c r="B40" s="183"/>
      <c r="C40" s="23"/>
      <c r="D40" s="15">
        <v>800</v>
      </c>
      <c r="E40" s="15">
        <v>2</v>
      </c>
      <c r="F40" s="15">
        <v>12</v>
      </c>
      <c r="G40" s="15">
        <f>D40*E40*F40</f>
        <v>19200</v>
      </c>
      <c r="H40" s="16" t="s">
        <v>91</v>
      </c>
    </row>
    <row r="41" spans="1:8" s="2" customFormat="1" ht="30.75" customHeight="1">
      <c r="A41" s="182" t="s">
        <v>92</v>
      </c>
      <c r="B41" s="183"/>
      <c r="C41" s="23"/>
      <c r="D41" s="15">
        <v>100</v>
      </c>
      <c r="E41" s="15">
        <v>1</v>
      </c>
      <c r="F41" s="15">
        <v>12</v>
      </c>
      <c r="G41" s="15">
        <f>D41*E41*F41</f>
        <v>1200</v>
      </c>
      <c r="H41" s="16" t="s">
        <v>91</v>
      </c>
    </row>
    <row r="42" spans="1:8" s="2" customFormat="1" ht="16.5" customHeight="1">
      <c r="A42" s="181" t="s">
        <v>93</v>
      </c>
      <c r="B42" s="181"/>
      <c r="C42" s="181"/>
      <c r="D42" s="181"/>
      <c r="E42" s="181"/>
      <c r="F42" s="181"/>
      <c r="G42" s="13"/>
      <c r="H42" s="13"/>
    </row>
    <row r="43" spans="1:8" s="2" customFormat="1" ht="28.5" customHeight="1">
      <c r="A43" s="182" t="s">
        <v>94</v>
      </c>
      <c r="B43" s="183"/>
      <c r="C43" s="19"/>
      <c r="D43" s="24">
        <v>200</v>
      </c>
      <c r="E43" s="24">
        <v>3</v>
      </c>
      <c r="F43" s="15">
        <v>12</v>
      </c>
      <c r="G43" s="15">
        <f>D43*E43*F43</f>
        <v>7200</v>
      </c>
      <c r="H43" s="16" t="s">
        <v>91</v>
      </c>
    </row>
    <row r="44" spans="1:8" s="2" customFormat="1" ht="30.75" customHeight="1">
      <c r="A44" s="182" t="s">
        <v>95</v>
      </c>
      <c r="B44" s="183"/>
      <c r="C44" s="23" t="s">
        <v>96</v>
      </c>
      <c r="D44" s="15">
        <v>20000</v>
      </c>
      <c r="E44" s="15">
        <v>1</v>
      </c>
      <c r="F44" s="15">
        <v>1</v>
      </c>
      <c r="G44" s="15">
        <f>D44*E44*F44</f>
        <v>20000</v>
      </c>
      <c r="H44" s="16" t="s">
        <v>91</v>
      </c>
    </row>
    <row r="45" spans="1:8" s="2" customFormat="1" ht="30.75" customHeight="1">
      <c r="A45" s="182" t="s">
        <v>97</v>
      </c>
      <c r="B45" s="183"/>
      <c r="C45" s="23"/>
      <c r="D45" s="15">
        <v>500</v>
      </c>
      <c r="E45" s="15">
        <v>1</v>
      </c>
      <c r="F45" s="15">
        <v>94</v>
      </c>
      <c r="G45" s="15">
        <f>D45*E45*F45</f>
        <v>47000</v>
      </c>
      <c r="H45" s="16" t="s">
        <v>98</v>
      </c>
    </row>
    <row r="46" spans="1:8" s="3" customFormat="1" ht="15" customHeight="1">
      <c r="A46" s="186" t="s">
        <v>13</v>
      </c>
      <c r="B46" s="186"/>
      <c r="C46" s="186"/>
      <c r="D46" s="186"/>
      <c r="E46" s="186"/>
      <c r="F46" s="186"/>
      <c r="G46" s="26">
        <f>SUM(G9:G45)</f>
        <v>623400</v>
      </c>
    </row>
    <row r="47" spans="1:8" s="3" customFormat="1" ht="15" customHeight="1">
      <c r="A47" s="186" t="s">
        <v>99</v>
      </c>
      <c r="B47" s="186"/>
      <c r="C47" s="186"/>
      <c r="D47" s="186"/>
      <c r="E47" s="186"/>
      <c r="F47" s="186"/>
      <c r="G47" s="25">
        <f>G46*0.1</f>
        <v>62340</v>
      </c>
    </row>
    <row r="48" spans="1:8" s="3" customFormat="1" ht="15" customHeight="1">
      <c r="A48" s="186" t="s">
        <v>100</v>
      </c>
      <c r="B48" s="186"/>
      <c r="C48" s="186"/>
      <c r="D48" s="186"/>
      <c r="E48" s="186"/>
      <c r="F48" s="186"/>
      <c r="G48" s="25">
        <f>G47*0.055</f>
        <v>3428.7</v>
      </c>
    </row>
    <row r="49" spans="1:7" s="3" customFormat="1" ht="15" customHeight="1">
      <c r="A49" s="187" t="s">
        <v>101</v>
      </c>
      <c r="B49" s="187"/>
      <c r="C49" s="187"/>
      <c r="D49" s="187"/>
      <c r="E49" s="187"/>
      <c r="F49" s="187"/>
      <c r="G49" s="27">
        <f>SUM(G46:G48)</f>
        <v>689168.7</v>
      </c>
    </row>
  </sheetData>
  <mergeCells count="30">
    <mergeCell ref="A46:F46"/>
    <mergeCell ref="A47:F47"/>
    <mergeCell ref="A48:F48"/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35:B36"/>
    <mergeCell ref="A37:B38"/>
    <mergeCell ref="A41:B41"/>
    <mergeCell ref="A42:F42"/>
    <mergeCell ref="A43:B43"/>
    <mergeCell ref="A44:B44"/>
    <mergeCell ref="A45:B45"/>
    <mergeCell ref="A21:B21"/>
    <mergeCell ref="A24:B24"/>
    <mergeCell ref="A30:B30"/>
    <mergeCell ref="A39:F39"/>
    <mergeCell ref="A40:B40"/>
    <mergeCell ref="A1:C1"/>
    <mergeCell ref="B2:E2"/>
    <mergeCell ref="A7:B7"/>
    <mergeCell ref="A8:F8"/>
    <mergeCell ref="A20:F20"/>
  </mergeCells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总计</vt:lpstr>
      <vt:lpstr>Sheet3</vt:lpstr>
      <vt:lpstr>旅行社</vt:lpstr>
      <vt:lpstr>竞品车租赁</vt:lpstr>
      <vt:lpstr>机票-六折版 </vt:lpstr>
      <vt:lpstr>希尔顿</vt:lpstr>
      <vt:lpstr>竞品车租赁!Print_Area</vt:lpstr>
      <vt:lpstr>旅行社!Print_Area</vt:lpstr>
      <vt:lpstr>竞品车租赁!Print_Titles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86139</cp:lastModifiedBy>
  <cp:revision>1</cp:revision>
  <cp:lastPrinted>2021-09-22T03:22:40Z</cp:lastPrinted>
  <dcterms:created xsi:type="dcterms:W3CDTF">1996-12-17T01:32:00Z</dcterms:created>
  <dcterms:modified xsi:type="dcterms:W3CDTF">2022-02-18T10:59:08Z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