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updateLinks="never" defaultThemeVersion="124226"/>
  <bookViews>
    <workbookView xWindow="0" yWindow="0" windowWidth="20160" windowHeight="7560" tabRatio="924"/>
  </bookViews>
  <sheets>
    <sheet name="会议需求表（通用）" sheetId="44" r:id="rId1"/>
    <sheet name="机票明细" sheetId="45" r:id="rId2"/>
  </sheets>
  <definedNames>
    <definedName name="_xlnm.Print_Area" localSheetId="0">'会议需求表（通用）'!$A$1:$O$107</definedName>
    <definedName name="_xlnm.Print_Titles" localSheetId="0">'会议需求表（通用）'!$1:$7</definedName>
  </definedNames>
  <calcPr calcId="125725"/>
</workbook>
</file>

<file path=xl/calcChain.xml><?xml version="1.0" encoding="utf-8"?>
<calcChain xmlns="http://schemas.openxmlformats.org/spreadsheetml/2006/main">
  <c r="M40" i="44"/>
  <c r="M61"/>
  <c r="M47"/>
  <c r="L29" i="45"/>
  <c r="M97" i="44" l="1"/>
  <c r="N38"/>
  <c r="N37"/>
  <c r="N11"/>
  <c r="N10"/>
  <c r="N12"/>
  <c r="N13"/>
  <c r="N14"/>
  <c r="N15"/>
  <c r="N16"/>
  <c r="N100" l="1"/>
  <c r="N99"/>
  <c r="N98"/>
  <c r="N97"/>
  <c r="N93"/>
  <c r="N94" s="1"/>
  <c r="N84"/>
  <c r="N83"/>
  <c r="N82"/>
  <c r="N81"/>
  <c r="N77"/>
  <c r="N76"/>
  <c r="N75"/>
  <c r="N74"/>
  <c r="N73"/>
  <c r="N72"/>
  <c r="N71"/>
  <c r="N70"/>
  <c r="N69"/>
  <c r="N68"/>
  <c r="N67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2"/>
  <c r="N41"/>
  <c r="N40"/>
  <c r="N39"/>
  <c r="N36"/>
  <c r="N32"/>
  <c r="N31"/>
  <c r="N30"/>
  <c r="N29"/>
  <c r="N28"/>
  <c r="N27"/>
  <c r="N26"/>
  <c r="N25"/>
  <c r="N24"/>
  <c r="N23"/>
  <c r="N22"/>
  <c r="N21"/>
  <c r="N20"/>
  <c r="N19"/>
  <c r="N18"/>
  <c r="N17"/>
  <c r="N78" l="1"/>
  <c r="N85"/>
  <c r="N64"/>
  <c r="N43"/>
  <c r="N33"/>
  <c r="N101"/>
  <c r="N102" s="1"/>
  <c r="N86" l="1"/>
  <c r="J105" l="1"/>
  <c r="J89"/>
  <c r="N89" s="1"/>
  <c r="N90" s="1"/>
  <c r="N105" l="1"/>
  <c r="N109" l="1"/>
  <c r="N106"/>
</calcChain>
</file>

<file path=xl/sharedStrings.xml><?xml version="1.0" encoding="utf-8"?>
<sst xmlns="http://schemas.openxmlformats.org/spreadsheetml/2006/main" count="609" uniqueCount="339">
  <si>
    <t>备注</t>
  </si>
  <si>
    <t>供应商名称：</t>
  </si>
  <si>
    <t>会议类型：</t>
  </si>
  <si>
    <t>联系人/电话：</t>
  </si>
  <si>
    <t>会议时间：</t>
  </si>
  <si>
    <t>报价有效期：</t>
  </si>
  <si>
    <t>备注：</t>
  </si>
  <si>
    <t>A</t>
  </si>
  <si>
    <t>A-1</t>
  </si>
  <si>
    <t>A-2</t>
  </si>
  <si>
    <t>投影仪/幕布</t>
  </si>
  <si>
    <t>说明投影流明和幕布尺寸</t>
  </si>
  <si>
    <t>茶歇</t>
  </si>
  <si>
    <t>个/天</t>
  </si>
  <si>
    <t>会场设备</t>
  </si>
  <si>
    <t>视频切换、反看板、计时器、音频设备等</t>
  </si>
  <si>
    <t>台/天</t>
  </si>
  <si>
    <t>人/天</t>
  </si>
  <si>
    <t>A-3</t>
  </si>
  <si>
    <t>会议室2</t>
  </si>
  <si>
    <t>合计</t>
  </si>
  <si>
    <t>次</t>
  </si>
  <si>
    <t>B</t>
  </si>
  <si>
    <t>B-1</t>
  </si>
  <si>
    <t>B-2</t>
  </si>
  <si>
    <t>B-3</t>
  </si>
  <si>
    <t>人</t>
  </si>
  <si>
    <t>B-4</t>
  </si>
  <si>
    <t>B-5</t>
  </si>
  <si>
    <t>C</t>
  </si>
  <si>
    <t>C-1</t>
  </si>
  <si>
    <t>22座空调车（考斯特/其他品牌）</t>
  </si>
  <si>
    <t>33座空调车（金龙/大宇/现代）</t>
  </si>
  <si>
    <t>其他</t>
  </si>
  <si>
    <t>C-2</t>
  </si>
  <si>
    <t>C-3</t>
  </si>
  <si>
    <t>C-4</t>
  </si>
  <si>
    <t>D</t>
  </si>
  <si>
    <t>D-1</t>
  </si>
  <si>
    <t>D-2</t>
  </si>
  <si>
    <t>会议注册费</t>
  </si>
  <si>
    <t>D-3</t>
  </si>
  <si>
    <t>接机牌</t>
  </si>
  <si>
    <t>块</t>
  </si>
  <si>
    <t>D-4</t>
  </si>
  <si>
    <t>讲台/签到台鲜花</t>
  </si>
  <si>
    <t>D-5</t>
  </si>
  <si>
    <t>背景板</t>
  </si>
  <si>
    <t>平方米</t>
  </si>
  <si>
    <t>D-6</t>
  </si>
  <si>
    <t>X展架</t>
  </si>
  <si>
    <t>D-7</t>
  </si>
  <si>
    <t>摄影</t>
  </si>
  <si>
    <t>天</t>
  </si>
  <si>
    <t>D-8</t>
  </si>
  <si>
    <t>D-9</t>
  </si>
  <si>
    <t>桌卡</t>
  </si>
  <si>
    <t>D-10</t>
  </si>
  <si>
    <t>人数</t>
  </si>
  <si>
    <t>天数</t>
  </si>
  <si>
    <t>E-1</t>
  </si>
  <si>
    <t>E-2</t>
  </si>
  <si>
    <t>服务费</t>
  </si>
  <si>
    <t>F-1</t>
  </si>
  <si>
    <t>G-1</t>
  </si>
  <si>
    <t>包含交通、住宿、补贴等</t>
  </si>
  <si>
    <t>H</t>
  </si>
  <si>
    <t>机票</t>
  </si>
  <si>
    <t>H-1</t>
  </si>
  <si>
    <t>J</t>
  </si>
  <si>
    <t>税金</t>
  </si>
  <si>
    <t>J-1</t>
  </si>
  <si>
    <t>签证费</t>
  </si>
  <si>
    <t>当地工作人员</t>
  </si>
  <si>
    <t>小计</t>
  </si>
  <si>
    <t>内容</t>
  </si>
  <si>
    <t>数量</t>
  </si>
  <si>
    <t>张</t>
  </si>
  <si>
    <t>项目</t>
  </si>
  <si>
    <t>间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</si>
  <si>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</si>
  <si>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场/天</t>
  </si>
  <si>
    <t>A-4</t>
  </si>
  <si>
    <t>如有固定价格请填写</t>
  </si>
  <si>
    <t>E-3</t>
  </si>
  <si>
    <t>A-5</t>
  </si>
  <si>
    <t>A-6</t>
  </si>
  <si>
    <t>保险费</t>
  </si>
  <si>
    <t>其他费用</t>
  </si>
  <si>
    <t>D-11</t>
  </si>
  <si>
    <t>国内陪签工作人员</t>
  </si>
  <si>
    <t>E-4</t>
  </si>
  <si>
    <t>境外机场接送机工作人员</t>
  </si>
  <si>
    <t>报价</t>
  </si>
  <si>
    <t>单价</t>
  </si>
  <si>
    <t>酒店</t>
  </si>
  <si>
    <t>普通大床房</t>
  </si>
  <si>
    <t>月</t>
  </si>
  <si>
    <t>日</t>
  </si>
  <si>
    <t>晚</t>
  </si>
  <si>
    <t>普通双床房</t>
  </si>
  <si>
    <t>行政大床房</t>
  </si>
  <si>
    <t>集结地酒店-1</t>
  </si>
  <si>
    <t>集结地酒店-2</t>
  </si>
  <si>
    <t>签证地酒店</t>
  </si>
  <si>
    <t>使用人数、摆放桌型以及层高等要求</t>
  </si>
  <si>
    <t>简易搭建或会议包价</t>
  </si>
  <si>
    <t>合计：</t>
  </si>
  <si>
    <t>餐次</t>
  </si>
  <si>
    <t>用餐</t>
  </si>
  <si>
    <t>正餐</t>
  </si>
  <si>
    <t>餐</t>
  </si>
  <si>
    <t>交通</t>
  </si>
  <si>
    <t>Buick GL8商务车</t>
  </si>
  <si>
    <t>4座帕萨特或别克</t>
  </si>
  <si>
    <t>其他，45座空调车</t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</si>
  <si>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会议地外出用餐使用车辆</t>
    </r>
  </si>
  <si>
    <t>高铁或动车票</t>
  </si>
  <si>
    <r>
      <t xml:space="preserve">从 </t>
    </r>
    <r>
      <rPr>
        <u/>
        <sz val="9"/>
        <color rgb="FFC00000"/>
        <rFont val="宋体"/>
        <family val="3"/>
        <charset val="134"/>
      </rPr>
      <t>****</t>
    </r>
    <r>
      <rPr>
        <sz val="9"/>
        <color rgb="FFC00000"/>
        <rFont val="宋体"/>
        <family val="3"/>
        <charset val="134"/>
      </rPr>
      <t xml:space="preserve"> </t>
    </r>
    <r>
      <rPr>
        <sz val="9"/>
        <color theme="1"/>
        <rFont val="宋体"/>
        <family val="3"/>
        <charset val="134"/>
      </rPr>
      <t xml:space="preserve">至 </t>
    </r>
    <r>
      <rPr>
        <u/>
        <sz val="9"/>
        <color rgb="FFC00000"/>
        <rFont val="宋体"/>
        <family val="3"/>
        <charset val="134"/>
      </rPr>
      <t>****</t>
    </r>
  </si>
  <si>
    <t>座</t>
  </si>
  <si>
    <r>
      <t>险种：</t>
    </r>
    <r>
      <rPr>
        <u/>
        <sz val="9"/>
        <color rgb="FFC00000"/>
        <rFont val="宋体"/>
        <family val="3"/>
        <charset val="134"/>
      </rPr>
      <t xml:space="preserve">      </t>
    </r>
    <r>
      <rPr>
        <sz val="9"/>
        <rFont val="宋体"/>
        <family val="3"/>
        <charset val="134"/>
      </rPr>
      <t>保险额度：</t>
    </r>
    <r>
      <rPr>
        <u/>
        <sz val="9"/>
        <color rgb="FFC00000"/>
        <rFont val="宋体"/>
        <family val="3"/>
        <charset val="134"/>
      </rPr>
      <t xml:space="preserve">      </t>
    </r>
    <r>
      <rPr>
        <sz val="9"/>
        <rFont val="宋体"/>
        <family val="3"/>
        <charset val="134"/>
      </rPr>
      <t>元</t>
    </r>
  </si>
  <si>
    <t>报价含递送服务及快递</t>
  </si>
  <si>
    <r>
      <t>长、宽、高分别是，</t>
    </r>
    <r>
      <rPr>
        <u/>
        <sz val="9"/>
        <color rgb="FFC00000"/>
        <rFont val="宋体"/>
        <family val="3"/>
        <charset val="134"/>
      </rPr>
      <t xml:space="preserve">     </t>
    </r>
    <r>
      <rPr>
        <sz val="9"/>
        <color theme="1"/>
        <rFont val="宋体"/>
        <family val="3"/>
        <charset val="134"/>
      </rPr>
      <t>*</t>
    </r>
    <r>
      <rPr>
        <u/>
        <sz val="9"/>
        <color rgb="FFC00000"/>
        <rFont val="宋体"/>
        <family val="3"/>
        <charset val="134"/>
      </rPr>
      <t xml:space="preserve">     </t>
    </r>
    <r>
      <rPr>
        <sz val="9"/>
        <color theme="1"/>
        <rFont val="宋体"/>
        <family val="3"/>
        <charset val="134"/>
      </rPr>
      <t>*</t>
    </r>
    <r>
      <rPr>
        <u/>
        <sz val="9"/>
        <color rgb="FFC00000"/>
        <rFont val="宋体"/>
        <family val="3"/>
        <charset val="134"/>
      </rPr>
      <t xml:space="preserve">     </t>
    </r>
    <r>
      <rPr>
        <sz val="9"/>
        <color theme="1"/>
        <rFont val="宋体"/>
        <family val="3"/>
        <charset val="134"/>
      </rPr>
      <t>米</t>
    </r>
  </si>
  <si>
    <t>E</t>
  </si>
  <si>
    <t>境内接送机人员</t>
  </si>
  <si>
    <t>以上总计：</t>
  </si>
  <si>
    <t>F</t>
  </si>
  <si>
    <t>包括酒店、会场、餐饮、交通及其他费用等</t>
  </si>
  <si>
    <t>G</t>
  </si>
  <si>
    <t>全程陪同</t>
  </si>
  <si>
    <t>全程陪同人员费用</t>
  </si>
  <si>
    <t>舱位</t>
  </si>
  <si>
    <t>票类</t>
  </si>
  <si>
    <t>国内航段</t>
  </si>
  <si>
    <r>
      <t xml:space="preserve">从 </t>
    </r>
    <r>
      <rPr>
        <sz val="9"/>
        <color rgb="FFC00000"/>
        <rFont val="宋体"/>
        <family val="3"/>
        <charset val="134"/>
      </rPr>
      <t>****</t>
    </r>
    <r>
      <rPr>
        <sz val="9"/>
        <color theme="1"/>
        <rFont val="宋体"/>
        <family val="3"/>
        <charset val="134"/>
      </rPr>
      <t xml:space="preserve"> 至 </t>
    </r>
    <r>
      <rPr>
        <sz val="9"/>
        <color rgb="FFC00000"/>
        <rFont val="宋体"/>
        <family val="3"/>
        <charset val="134"/>
      </rPr>
      <t>****</t>
    </r>
  </si>
  <si>
    <t>H-2</t>
  </si>
  <si>
    <t>国际航段1</t>
  </si>
  <si>
    <t>H-3</t>
  </si>
  <si>
    <t>国际航段2</t>
  </si>
  <si>
    <t>H-4</t>
  </si>
  <si>
    <t>国内集结等</t>
  </si>
  <si>
    <t>国内机票收取3%服务费，国际机票不收取服务费。</t>
  </si>
  <si>
    <t xml:space="preserve"> 参加人数：</t>
  </si>
  <si>
    <r>
      <t xml:space="preserve"> 会议地点：</t>
    </r>
    <r>
      <rPr>
        <b/>
        <u/>
        <sz val="9"/>
        <rFont val="宋体"/>
        <family val="3"/>
        <charset val="134"/>
      </rPr>
      <t xml:space="preserve">                      </t>
    </r>
  </si>
  <si>
    <t>安斯泰来制药（中国）有限公司会议需求表（通用）</t>
  </si>
  <si>
    <t xml:space="preserve">供应商签字敲章确认/Sign and Chop by supplier:          </t>
  </si>
  <si>
    <t>工作人员费用</t>
  </si>
  <si>
    <t>会议名称：</t>
    <phoneticPr fontId="0" type="noConversion"/>
  </si>
  <si>
    <t>序号</t>
    <phoneticPr fontId="0" type="noConversion"/>
  </si>
  <si>
    <t>数量</t>
    <phoneticPr fontId="0" type="noConversion"/>
  </si>
  <si>
    <t>天数</t>
    <phoneticPr fontId="0" type="noConversion"/>
  </si>
  <si>
    <t>单位</t>
    <phoneticPr fontId="0" type="noConversion"/>
  </si>
  <si>
    <t>辆/趟</t>
    <phoneticPr fontId="0" type="noConversion"/>
  </si>
  <si>
    <t>辆/天</t>
    <phoneticPr fontId="0" type="noConversion"/>
  </si>
  <si>
    <t>人/单程</t>
    <phoneticPr fontId="0" type="noConversion"/>
  </si>
  <si>
    <t>人</t>
    <phoneticPr fontId="0" type="noConversion"/>
  </si>
  <si>
    <t>午</t>
  </si>
  <si>
    <t>一等</t>
  </si>
  <si>
    <t>经济</t>
  </si>
  <si>
    <t>散客</t>
  </si>
  <si>
    <t>45座空跳车</t>
  </si>
  <si>
    <t>杭州</t>
  </si>
  <si>
    <t>国内会议</t>
  </si>
  <si>
    <t>出发地到机场、火车站往返</t>
  </si>
  <si>
    <t>51+9（内陪）</t>
  </si>
  <si>
    <t>中国康辉旅游集团有限公司</t>
    <phoneticPr fontId="19" type="noConversion"/>
  </si>
  <si>
    <t>靳晓峰/13901093966</t>
    <phoneticPr fontId="19" type="noConversion"/>
  </si>
  <si>
    <t>会议地酒店：
杭州国际假日酒店</t>
    <phoneticPr fontId="19" type="noConversion"/>
  </si>
  <si>
    <t>酒店自助餐</t>
    <phoneticPr fontId="19" type="noConversion"/>
  </si>
  <si>
    <t>B-6</t>
  </si>
  <si>
    <t>B-7</t>
  </si>
  <si>
    <t>外出用桌餐【知味观】</t>
    <phoneticPr fontId="19" type="noConversion"/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</si>
  <si>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机场及市内接送机用车、集结</t>
    </r>
    <phoneticPr fontId="19" type="noConversion"/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</si>
  <si>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机场及市内接送机用车-杭州</t>
    </r>
    <phoneticPr fontId="19" type="noConversion"/>
  </si>
  <si>
    <t>会议室-6月8日</t>
    <phoneticPr fontId="19" type="noConversion"/>
  </si>
  <si>
    <t>会议室-6月9日上午</t>
    <phoneticPr fontId="19" type="noConversion"/>
  </si>
  <si>
    <t>会议室-6月9日下午</t>
    <phoneticPr fontId="19" type="noConversion"/>
  </si>
  <si>
    <t>会议室-6月10日上午</t>
    <phoneticPr fontId="19" type="noConversion"/>
  </si>
  <si>
    <t>桌卡</t>
    <phoneticPr fontId="19" type="noConversion"/>
  </si>
  <si>
    <t>个/天</t>
    <phoneticPr fontId="19" type="noConversion"/>
  </si>
  <si>
    <t>打印</t>
    <phoneticPr fontId="19" type="noConversion"/>
  </si>
  <si>
    <t>张</t>
    <phoneticPr fontId="19" type="noConversion"/>
  </si>
  <si>
    <t>Buick GL8商务车-酒店备用车</t>
    <phoneticPr fontId="19" type="noConversion"/>
  </si>
  <si>
    <t>4座帕萨特或别克</t>
    <phoneticPr fontId="19" type="noConversion"/>
  </si>
  <si>
    <t>Buick GL8商务车</t>
    <phoneticPr fontId="19" type="noConversion"/>
  </si>
  <si>
    <t>酒店大堂吧</t>
    <phoneticPr fontId="19" type="noConversion"/>
  </si>
  <si>
    <t>次</t>
    <phoneticPr fontId="19" type="noConversion"/>
  </si>
  <si>
    <t>出票日期</t>
  </si>
  <si>
    <t>票号</t>
  </si>
  <si>
    <r>
      <rPr>
        <b/>
        <sz val="10"/>
        <rFont val="Arial"/>
        <family val="2"/>
      </rPr>
      <t>PNR</t>
    </r>
    <r>
      <rPr>
        <b/>
        <sz val="10"/>
        <rFont val="宋体"/>
        <family val="3"/>
        <charset val="134"/>
      </rPr>
      <t>号</t>
    </r>
  </si>
  <si>
    <t>航班号</t>
  </si>
  <si>
    <t>乘机人</t>
  </si>
  <si>
    <t>行程</t>
  </si>
  <si>
    <t>航班日期</t>
  </si>
  <si>
    <t>票价</t>
  </si>
  <si>
    <t>税款</t>
  </si>
  <si>
    <t>应收款</t>
  </si>
  <si>
    <t>3242634871390</t>
  </si>
  <si>
    <t>KFP5V9</t>
  </si>
  <si>
    <t xml:space="preserve">SC8796 </t>
  </si>
  <si>
    <t>陈钦棋</t>
  </si>
  <si>
    <t>杭州→厦门</t>
  </si>
  <si>
    <t xml:space="preserve">2018-06-10 16:00, 17:35  </t>
  </si>
  <si>
    <t>V</t>
  </si>
  <si>
    <t>7842098172458</t>
  </si>
  <si>
    <t>KFP5L8</t>
  </si>
  <si>
    <t xml:space="preserve">CZ3870 </t>
  </si>
  <si>
    <t>郭泽雄</t>
  </si>
  <si>
    <t>杭州→广州</t>
  </si>
  <si>
    <t xml:space="preserve">2018-06-10 14:40, 16:45  </t>
  </si>
  <si>
    <t>7842098174718</t>
  </si>
  <si>
    <t>KFJJT0</t>
  </si>
  <si>
    <t xml:space="preserve">CZ6968 </t>
  </si>
  <si>
    <t>魏本林</t>
  </si>
  <si>
    <t>杭州→深圳</t>
  </si>
  <si>
    <t xml:space="preserve">2018-06-10 15:35, 17:50  </t>
  </si>
  <si>
    <t>8802632837482</t>
  </si>
  <si>
    <t>HVLENV</t>
  </si>
  <si>
    <t xml:space="preserve">HU7462 </t>
  </si>
  <si>
    <t>董文</t>
  </si>
  <si>
    <t xml:space="preserve">2018-06-10 16:50, 18:55  </t>
  </si>
  <si>
    <t>L</t>
  </si>
  <si>
    <t>7842351098135</t>
  </si>
  <si>
    <t>JPV1DW</t>
  </si>
  <si>
    <t xml:space="preserve">CZ3512 </t>
  </si>
  <si>
    <t>邹戈</t>
  </si>
  <si>
    <t xml:space="preserve">2018-06-10 16:50, 19:00  </t>
  </si>
  <si>
    <t>7842098176331</t>
  </si>
  <si>
    <t>JQ618C</t>
  </si>
  <si>
    <t xml:space="preserve">CZ3848 </t>
  </si>
  <si>
    <t>孟磊</t>
  </si>
  <si>
    <t xml:space="preserve">2018-06-10 19:10, 21:10  </t>
  </si>
  <si>
    <t>8912634406264</t>
  </si>
  <si>
    <t>HVZ55F</t>
  </si>
  <si>
    <t xml:space="preserve">GJ8691 </t>
  </si>
  <si>
    <t>罗黔</t>
  </si>
  <si>
    <t>杭州→重庆</t>
  </si>
  <si>
    <t xml:space="preserve">2018-06-10 18:05, 20:30  </t>
  </si>
  <si>
    <t>9992633836222</t>
  </si>
  <si>
    <t>KQM9PN</t>
  </si>
  <si>
    <t xml:space="preserve">CA1717 </t>
  </si>
  <si>
    <t>王伟</t>
  </si>
  <si>
    <t>杭州→北京首都</t>
  </si>
  <si>
    <t xml:space="preserve">2018-06-10 14:30, 16:50  </t>
  </si>
  <si>
    <t>7312416444373</t>
  </si>
  <si>
    <t>JNRST9</t>
  </si>
  <si>
    <t xml:space="preserve">MF8059 </t>
  </si>
  <si>
    <t>孙明</t>
  </si>
  <si>
    <t>杭州→沈阳</t>
  </si>
  <si>
    <t xml:space="preserve">2018-06-10 15:40, 18:15  </t>
  </si>
  <si>
    <t>Q</t>
  </si>
  <si>
    <t>7842351088748</t>
  </si>
  <si>
    <t>JNRSLK</t>
  </si>
  <si>
    <t xml:space="preserve">CZ6288 </t>
  </si>
  <si>
    <t>赵伟</t>
  </si>
  <si>
    <t xml:space="preserve">2018-06-10 19:05, 21:45  </t>
  </si>
  <si>
    <t>7812632837487</t>
  </si>
  <si>
    <t>HXM0ZP</t>
  </si>
  <si>
    <t xml:space="preserve">MU2375 </t>
  </si>
  <si>
    <t>南宁</t>
  </si>
  <si>
    <t>杭州→西安</t>
  </si>
  <si>
    <t xml:space="preserve">2018-06-10 15:20, 17:40  </t>
  </si>
  <si>
    <t>N</t>
  </si>
  <si>
    <t>9998546871867</t>
  </si>
  <si>
    <t>KQM9ES</t>
  </si>
  <si>
    <t xml:space="preserve">CA1709 </t>
  </si>
  <si>
    <t>刘宁</t>
  </si>
  <si>
    <t xml:space="preserve">2018-06-10 16:15, 18:30  </t>
  </si>
  <si>
    <t>7812632837488</t>
  </si>
  <si>
    <t>JDKWK2</t>
  </si>
  <si>
    <t xml:space="preserve">MU5496 </t>
  </si>
  <si>
    <t>魏武然</t>
  </si>
  <si>
    <t>杭州→成都</t>
  </si>
  <si>
    <t xml:space="preserve">2018-06-10 20:15, 23:35  </t>
  </si>
  <si>
    <t>0182632828680</t>
  </si>
  <si>
    <t>HXM0QQ</t>
  </si>
  <si>
    <t xml:space="preserve">HO1065 </t>
  </si>
  <si>
    <t>付逆</t>
  </si>
  <si>
    <t>杭州→贵阳</t>
  </si>
  <si>
    <t xml:space="preserve">2018-06-10 14:55, 17:25  </t>
  </si>
  <si>
    <t>W</t>
  </si>
  <si>
    <t>7812434694805</t>
  </si>
  <si>
    <t>JWWHCK</t>
  </si>
  <si>
    <t>殷锋彦</t>
  </si>
  <si>
    <t>9998546873218</t>
  </si>
  <si>
    <t>HN4W5E</t>
  </si>
  <si>
    <t xml:space="preserve">CA4554 </t>
  </si>
  <si>
    <t>何鹏</t>
  </si>
  <si>
    <t xml:space="preserve">2018-06-10 11:35, 14:05  </t>
  </si>
  <si>
    <t>9998546871489</t>
  </si>
  <si>
    <t>JDMJ3N</t>
  </si>
  <si>
    <t>董德鑫</t>
  </si>
  <si>
    <t>9998546871346</t>
  </si>
  <si>
    <t>KQM8RG</t>
  </si>
  <si>
    <t xml:space="preserve">CA1771 </t>
  </si>
  <si>
    <t>蔡科科</t>
  </si>
  <si>
    <t>杭州→天津</t>
  </si>
  <si>
    <t xml:space="preserve">2018-06-10 16:20, 18:30  </t>
  </si>
  <si>
    <t>7812434694560</t>
  </si>
  <si>
    <t>HFKT6L</t>
  </si>
  <si>
    <t xml:space="preserve">MU5500 </t>
  </si>
  <si>
    <t>陈小彬</t>
  </si>
  <si>
    <t xml:space="preserve">2018-06-10 13:05, 16:10  </t>
  </si>
  <si>
    <t>7812434692765</t>
  </si>
  <si>
    <t>JNRR9X</t>
  </si>
  <si>
    <t xml:space="preserve">MU5583 </t>
  </si>
  <si>
    <t>胡卫锋</t>
  </si>
  <si>
    <t>杭州→武汉</t>
  </si>
  <si>
    <t xml:space="preserve">2018-06-10 16:05, 17:45  </t>
  </si>
  <si>
    <t>7812434692766</t>
  </si>
  <si>
    <t>饶婷</t>
  </si>
  <si>
    <t>7812434692767</t>
  </si>
  <si>
    <t>石瑛</t>
  </si>
  <si>
    <t>7812434692768</t>
  </si>
  <si>
    <t>吴柏霖</t>
  </si>
  <si>
    <t>7312416443440</t>
  </si>
  <si>
    <t>JNRR3P</t>
  </si>
  <si>
    <t xml:space="preserve">MF8243 </t>
  </si>
  <si>
    <t>杜涛</t>
  </si>
  <si>
    <t>杭州→郑州</t>
  </si>
  <si>
    <t xml:space="preserve">2018-06-10 14:05, 15:50  </t>
  </si>
  <si>
    <t>7312416443405</t>
  </si>
  <si>
    <t>JR2Y43</t>
  </si>
  <si>
    <t>王庆伟</t>
  </si>
  <si>
    <t>9992099064179</t>
  </si>
  <si>
    <t>HGZ679</t>
  </si>
  <si>
    <t xml:space="preserve">CA1707 </t>
  </si>
  <si>
    <t>龚侃</t>
  </si>
  <si>
    <t>U</t>
  </si>
  <si>
    <t>9992099321946</t>
  </si>
  <si>
    <t>JRPB7F</t>
  </si>
  <si>
    <t>米悦</t>
  </si>
  <si>
    <t>6月9日外出用餐</t>
    <phoneticPr fontId="19" type="noConversion"/>
  </si>
  <si>
    <t>送机</t>
    <phoneticPr fontId="19" type="noConversion"/>
  </si>
  <si>
    <t>Buick GL8商务车</t>
    <phoneticPr fontId="19" type="noConversion"/>
  </si>
  <si>
    <t>6月10日酒店工作人员</t>
    <phoneticPr fontId="19" type="noConversion"/>
  </si>
  <si>
    <t>TTT</t>
    <phoneticPr fontId="19" type="noConversion"/>
  </si>
  <si>
    <t>20180609-20180610</t>
    <phoneticPr fontId="19" type="noConversion"/>
  </si>
  <si>
    <t>单独结算不计入总结算</t>
    <phoneticPr fontId="19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</si>
</sst>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_ * #,##0_ ;_ * \-#,##0_ ;_ * &quot;-&quot;??_ ;_ @_ "/>
    <numFmt numFmtId="177" formatCode="#,##0;[Red]#,##0"/>
    <numFmt numFmtId="178" formatCode="0.00_);[Red]\(0.00\)"/>
    <numFmt numFmtId="179" formatCode="#,##0.00;[Red]#,##0.00"/>
  </numFmts>
  <fonts count="26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9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u/>
      <sz val="9"/>
      <color rgb="FFC00000"/>
      <name val="宋体"/>
      <family val="3"/>
      <charset val="134"/>
    </font>
    <font>
      <sz val="9"/>
      <color rgb="FFC00000"/>
      <name val="宋体"/>
      <family val="3"/>
      <charset val="134"/>
    </font>
    <font>
      <b/>
      <sz val="8"/>
      <color rgb="FFC00000"/>
      <name val="宋体"/>
      <family val="3"/>
      <charset val="134"/>
    </font>
    <font>
      <b/>
      <u/>
      <sz val="9"/>
      <name val="宋体"/>
      <family val="3"/>
      <charset val="134"/>
    </font>
    <font>
      <b/>
      <u/>
      <sz val="9"/>
      <color rgb="FFC00000"/>
      <name val="宋体"/>
      <family val="3"/>
      <charset val="134"/>
    </font>
    <font>
      <b/>
      <u/>
      <sz val="9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rgb="FFFF0000"/>
      <name val="宋体"/>
      <family val="3"/>
      <charset val="134"/>
    </font>
    <font>
      <sz val="10"/>
      <name val="Arial"/>
      <family val="2"/>
    </font>
    <font>
      <b/>
      <sz val="10"/>
      <name val="Arial"/>
      <family val="2"/>
    </font>
    <font>
      <b/>
      <sz val="10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double">
        <color rgb="FFC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C00000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double">
        <color rgb="FFC00000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rgb="FFC0000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rgb="FFC00000"/>
      </right>
      <top style="hair">
        <color indexed="64"/>
      </top>
      <bottom/>
      <diagonal/>
    </border>
    <border>
      <left style="double">
        <color rgb="FFC00000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rgb="FFC00000"/>
      </right>
      <top style="thin">
        <color indexed="64"/>
      </top>
      <bottom style="medium">
        <color indexed="64"/>
      </bottom>
      <diagonal/>
    </border>
    <border>
      <left style="double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rgb="FFC00000"/>
      </right>
      <top/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/>
      <diagonal/>
    </border>
    <border>
      <left/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/>
      <top/>
      <bottom style="medium">
        <color indexed="64"/>
      </bottom>
      <diagonal/>
    </border>
    <border>
      <left/>
      <right style="double">
        <color rgb="FFC00000"/>
      </right>
      <top/>
      <bottom style="medium">
        <color indexed="64"/>
      </bottom>
      <diagonal/>
    </border>
    <border>
      <left style="double">
        <color rgb="FFC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thin">
        <color indexed="64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 style="double">
        <color rgb="FFC00000"/>
      </bottom>
      <diagonal/>
    </border>
    <border>
      <left/>
      <right/>
      <top style="thin">
        <color indexed="64"/>
      </top>
      <bottom style="double">
        <color rgb="FFC00000"/>
      </bottom>
      <diagonal/>
    </border>
    <border>
      <left/>
      <right style="double">
        <color rgb="FFC00000"/>
      </right>
      <top style="thin">
        <color indexed="64"/>
      </top>
      <bottom style="double">
        <color rgb="FFC00000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9" fontId="11" fillId="0" borderId="0" applyFont="0" applyFill="0" applyBorder="0" applyAlignment="0" applyProtection="0"/>
    <xf numFmtId="0" fontId="11" fillId="0" borderId="0">
      <alignment vertical="center"/>
    </xf>
    <xf numFmtId="43" fontId="11" fillId="0" borderId="0" applyFont="0" applyFill="0" applyBorder="0" applyAlignment="0" applyProtection="0"/>
    <xf numFmtId="0" fontId="12" fillId="0" borderId="0">
      <alignment vertical="center"/>
    </xf>
    <xf numFmtId="0" fontId="2" fillId="0" borderId="0">
      <alignment vertical="center"/>
    </xf>
    <xf numFmtId="0" fontId="23" fillId="0" borderId="0" applyNumberFormat="0"/>
  </cellStyleXfs>
  <cellXfs count="282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2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9" fillId="0" borderId="0" xfId="4" applyFont="1" applyBorder="1">
      <alignment vertical="center"/>
    </xf>
    <xf numFmtId="0" fontId="9" fillId="0" borderId="0" xfId="4" applyFont="1" applyBorder="1" applyAlignment="1">
      <alignment horizontal="center" vertical="center"/>
    </xf>
    <xf numFmtId="0" fontId="3" fillId="5" borderId="23" xfId="2" applyFont="1" applyFill="1" applyBorder="1" applyAlignment="1">
      <alignment horizontal="center" vertical="center"/>
    </xf>
    <xf numFmtId="0" fontId="3" fillId="5" borderId="3" xfId="2" applyFont="1" applyFill="1" applyBorder="1" applyAlignment="1">
      <alignment horizontal="center" vertical="center"/>
    </xf>
    <xf numFmtId="0" fontId="9" fillId="0" borderId="0" xfId="4" applyFont="1" applyFill="1" applyBorder="1">
      <alignment vertical="center"/>
    </xf>
    <xf numFmtId="0" fontId="9" fillId="0" borderId="0" xfId="4" applyFont="1" applyFill="1" applyBorder="1" applyAlignment="1">
      <alignment vertical="center"/>
    </xf>
    <xf numFmtId="0" fontId="9" fillId="6" borderId="41" xfId="4" applyFont="1" applyFill="1" applyBorder="1" applyAlignment="1">
      <alignment horizontal="center" vertical="center"/>
    </xf>
    <xf numFmtId="0" fontId="9" fillId="0" borderId="41" xfId="4" applyFont="1" applyFill="1" applyBorder="1" applyAlignment="1">
      <alignment horizontal="center" vertical="center"/>
    </xf>
    <xf numFmtId="176" fontId="9" fillId="6" borderId="41" xfId="5" applyNumberFormat="1" applyFont="1" applyFill="1" applyBorder="1" applyAlignment="1">
      <alignment horizontal="center" vertical="center"/>
    </xf>
    <xf numFmtId="0" fontId="9" fillId="6" borderId="43" xfId="4" applyFont="1" applyFill="1" applyBorder="1" applyAlignment="1">
      <alignment horizontal="center" vertical="center"/>
    </xf>
    <xf numFmtId="0" fontId="9" fillId="0" borderId="43" xfId="4" applyFont="1" applyFill="1" applyBorder="1" applyAlignment="1">
      <alignment horizontal="center" vertical="center"/>
    </xf>
    <xf numFmtId="176" fontId="9" fillId="6" borderId="43" xfId="5" applyNumberFormat="1" applyFont="1" applyFill="1" applyBorder="1" applyAlignment="1">
      <alignment horizontal="center" vertical="center"/>
    </xf>
    <xf numFmtId="0" fontId="7" fillId="0" borderId="43" xfId="2" applyFont="1" applyFill="1" applyBorder="1" applyAlignment="1">
      <alignment horizontal="left" vertical="center"/>
    </xf>
    <xf numFmtId="0" fontId="4" fillId="0" borderId="43" xfId="2" applyFont="1" applyFill="1" applyBorder="1" applyAlignment="1">
      <alignment horizontal="left" vertical="center"/>
    </xf>
    <xf numFmtId="0" fontId="4" fillId="0" borderId="45" xfId="2" applyFont="1" applyFill="1" applyBorder="1" applyAlignment="1">
      <alignment horizontal="left" vertical="center"/>
    </xf>
    <xf numFmtId="0" fontId="9" fillId="6" borderId="45" xfId="4" applyFont="1" applyFill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3" fillId="5" borderId="27" xfId="2" applyFont="1" applyFill="1" applyBorder="1" applyAlignment="1">
      <alignment horizontal="center" vertical="center"/>
    </xf>
    <xf numFmtId="0" fontId="9" fillId="0" borderId="30" xfId="4" applyFont="1" applyBorder="1" applyAlignment="1">
      <alignment horizontal="center" vertical="center"/>
    </xf>
    <xf numFmtId="0" fontId="9" fillId="6" borderId="21" xfId="4" applyFont="1" applyFill="1" applyBorder="1" applyAlignment="1">
      <alignment horizontal="center" vertical="center"/>
    </xf>
    <xf numFmtId="0" fontId="9" fillId="3" borderId="21" xfId="4" applyFont="1" applyFill="1" applyBorder="1" applyAlignment="1">
      <alignment horizontal="center" vertical="center"/>
    </xf>
    <xf numFmtId="0" fontId="3" fillId="0" borderId="43" xfId="2" applyFont="1" applyBorder="1" applyAlignment="1">
      <alignment horizontal="left" vertical="center"/>
    </xf>
    <xf numFmtId="0" fontId="9" fillId="6" borderId="25" xfId="4" applyFont="1" applyFill="1" applyBorder="1" applyAlignment="1">
      <alignment horizontal="center" vertical="center"/>
    </xf>
    <xf numFmtId="0" fontId="9" fillId="0" borderId="25" xfId="4" applyFont="1" applyFill="1" applyBorder="1" applyAlignment="1">
      <alignment horizontal="center" vertical="center"/>
    </xf>
    <xf numFmtId="0" fontId="9" fillId="6" borderId="47" xfId="4" applyFont="1" applyFill="1" applyBorder="1" applyAlignment="1">
      <alignment horizontal="center" vertical="center"/>
    </xf>
    <xf numFmtId="0" fontId="9" fillId="3" borderId="25" xfId="4" applyFont="1" applyFill="1" applyBorder="1" applyAlignment="1">
      <alignment horizontal="center" vertical="center"/>
    </xf>
    <xf numFmtId="0" fontId="9" fillId="0" borderId="9" xfId="4" applyFont="1" applyBorder="1" applyAlignment="1">
      <alignment horizontal="center" vertical="center"/>
    </xf>
    <xf numFmtId="0" fontId="3" fillId="5" borderId="31" xfId="2" applyFont="1" applyFill="1" applyBorder="1" applyAlignment="1">
      <alignment horizontal="center" vertical="center"/>
    </xf>
    <xf numFmtId="0" fontId="9" fillId="0" borderId="19" xfId="4" applyFont="1" applyBorder="1" applyAlignment="1">
      <alignment horizontal="center" vertical="center"/>
    </xf>
    <xf numFmtId="0" fontId="9" fillId="3" borderId="48" xfId="4" applyFont="1" applyFill="1" applyBorder="1" applyAlignment="1">
      <alignment horizontal="center" vertical="center"/>
    </xf>
    <xf numFmtId="0" fontId="9" fillId="3" borderId="22" xfId="4" applyFont="1" applyFill="1" applyBorder="1" applyAlignment="1">
      <alignment horizontal="center" vertical="center"/>
    </xf>
    <xf numFmtId="0" fontId="9" fillId="3" borderId="47" xfId="4" applyFont="1" applyFill="1" applyBorder="1" applyAlignment="1">
      <alignment horizontal="center" vertical="center"/>
    </xf>
    <xf numFmtId="0" fontId="9" fillId="0" borderId="47" xfId="4" applyFont="1" applyFill="1" applyBorder="1" applyAlignment="1">
      <alignment horizontal="center" vertical="center"/>
    </xf>
    <xf numFmtId="0" fontId="3" fillId="0" borderId="47" xfId="2" applyFont="1" applyBorder="1" applyAlignment="1">
      <alignment horizontal="left" vertical="center"/>
    </xf>
    <xf numFmtId="0" fontId="3" fillId="0" borderId="21" xfId="2" applyFont="1" applyFill="1" applyBorder="1" applyAlignment="1">
      <alignment horizontal="left" vertical="center"/>
    </xf>
    <xf numFmtId="0" fontId="3" fillId="0" borderId="43" xfId="2" applyFont="1" applyFill="1" applyBorder="1" applyAlignment="1">
      <alignment horizontal="left" vertical="center"/>
    </xf>
    <xf numFmtId="0" fontId="3" fillId="0" borderId="47" xfId="2" applyFont="1" applyFill="1" applyBorder="1" applyAlignment="1">
      <alignment horizontal="left" vertical="center"/>
    </xf>
    <xf numFmtId="0" fontId="9" fillId="4" borderId="0" xfId="4" applyFont="1" applyFill="1" applyBorder="1" applyAlignment="1">
      <alignment horizontal="center" vertical="center"/>
    </xf>
    <xf numFmtId="0" fontId="9" fillId="0" borderId="46" xfId="4" applyFont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/>
    </xf>
    <xf numFmtId="0" fontId="9" fillId="4" borderId="9" xfId="4" applyFont="1" applyFill="1" applyBorder="1" applyAlignment="1">
      <alignment horizontal="center" vertical="center"/>
    </xf>
    <xf numFmtId="0" fontId="9" fillId="3" borderId="1" xfId="4" applyFont="1" applyFill="1" applyBorder="1" applyAlignment="1">
      <alignment horizontal="center" vertical="center"/>
    </xf>
    <xf numFmtId="0" fontId="3" fillId="0" borderId="41" xfId="2" applyFont="1" applyFill="1" applyBorder="1" applyAlignment="1">
      <alignment horizontal="left" vertical="center"/>
    </xf>
    <xf numFmtId="0" fontId="3" fillId="0" borderId="54" xfId="2" applyFont="1" applyFill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10" fillId="0" borderId="0" xfId="4" applyFont="1" applyBorder="1" applyAlignment="1">
      <alignment horizontal="center" vertical="center"/>
    </xf>
    <xf numFmtId="0" fontId="10" fillId="0" borderId="0" xfId="4" applyFont="1" applyBorder="1">
      <alignment vertical="center"/>
    </xf>
    <xf numFmtId="0" fontId="18" fillId="0" borderId="0" xfId="4" applyFont="1" applyFill="1" applyBorder="1" applyAlignment="1">
      <alignment vertical="center"/>
    </xf>
    <xf numFmtId="0" fontId="10" fillId="0" borderId="0" xfId="4" applyFont="1" applyBorder="1" applyAlignment="1">
      <alignment vertical="center"/>
    </xf>
    <xf numFmtId="0" fontId="10" fillId="0" borderId="0" xfId="4" applyFont="1" applyFill="1" applyBorder="1" applyAlignment="1">
      <alignment vertical="center"/>
    </xf>
    <xf numFmtId="0" fontId="9" fillId="0" borderId="0" xfId="4" applyFont="1" applyBorder="1" applyAlignment="1">
      <alignment vertical="center"/>
    </xf>
    <xf numFmtId="0" fontId="15" fillId="0" borderId="16" xfId="4" applyFont="1" applyBorder="1" applyAlignment="1">
      <alignment vertical="center"/>
    </xf>
    <xf numFmtId="0" fontId="9" fillId="0" borderId="33" xfId="4" applyFont="1" applyFill="1" applyBorder="1" applyAlignment="1">
      <alignment vertical="center"/>
    </xf>
    <xf numFmtId="0" fontId="9" fillId="0" borderId="39" xfId="4" applyFont="1" applyFill="1" applyBorder="1" applyAlignment="1">
      <alignment vertical="center"/>
    </xf>
    <xf numFmtId="0" fontId="9" fillId="0" borderId="19" xfId="4" applyFont="1" applyFill="1" applyBorder="1" applyAlignment="1">
      <alignment vertical="center"/>
    </xf>
    <xf numFmtId="0" fontId="9" fillId="0" borderId="26" xfId="4" applyFont="1" applyFill="1" applyBorder="1" applyAlignment="1">
      <alignment vertical="center"/>
    </xf>
    <xf numFmtId="177" fontId="9" fillId="0" borderId="43" xfId="4" applyNumberFormat="1" applyFont="1" applyBorder="1" applyAlignment="1">
      <alignment vertical="center"/>
    </xf>
    <xf numFmtId="177" fontId="9" fillId="0" borderId="45" xfId="4" applyNumberFormat="1" applyFont="1" applyBorder="1" applyAlignment="1">
      <alignment vertical="center"/>
    </xf>
    <xf numFmtId="0" fontId="9" fillId="0" borderId="12" xfId="4" applyFont="1" applyBorder="1" applyAlignment="1">
      <alignment vertical="center"/>
    </xf>
    <xf numFmtId="0" fontId="9" fillId="0" borderId="10" xfId="4" applyFont="1" applyBorder="1" applyAlignment="1">
      <alignment vertical="center"/>
    </xf>
    <xf numFmtId="177" fontId="9" fillId="0" borderId="10" xfId="4" applyNumberFormat="1" applyFont="1" applyBorder="1" applyAlignment="1">
      <alignment vertical="center"/>
    </xf>
    <xf numFmtId="0" fontId="9" fillId="0" borderId="46" xfId="4" applyFont="1" applyBorder="1" applyAlignment="1">
      <alignment vertical="center"/>
    </xf>
    <xf numFmtId="0" fontId="9" fillId="0" borderId="30" xfId="4" applyFont="1" applyBorder="1" applyAlignment="1">
      <alignment vertical="center"/>
    </xf>
    <xf numFmtId="0" fontId="9" fillId="3" borderId="21" xfId="4" applyFont="1" applyFill="1" applyBorder="1" applyAlignment="1">
      <alignment vertical="center"/>
    </xf>
    <xf numFmtId="177" fontId="9" fillId="0" borderId="21" xfId="4" applyNumberFormat="1" applyFont="1" applyBorder="1" applyAlignment="1">
      <alignment vertical="center"/>
    </xf>
    <xf numFmtId="0" fontId="9" fillId="3" borderId="43" xfId="4" applyFont="1" applyFill="1" applyBorder="1" applyAlignment="1">
      <alignment vertical="center"/>
    </xf>
    <xf numFmtId="0" fontId="9" fillId="3" borderId="25" xfId="4" applyFont="1" applyFill="1" applyBorder="1" applyAlignment="1">
      <alignment vertical="center"/>
    </xf>
    <xf numFmtId="177" fontId="9" fillId="0" borderId="25" xfId="4" applyNumberFormat="1" applyFont="1" applyBorder="1" applyAlignment="1">
      <alignment vertical="center"/>
    </xf>
    <xf numFmtId="0" fontId="9" fillId="0" borderId="34" xfId="4" applyFont="1" applyBorder="1" applyAlignment="1">
      <alignment vertical="center"/>
    </xf>
    <xf numFmtId="0" fontId="9" fillId="0" borderId="9" xfId="4" applyFont="1" applyBorder="1" applyAlignment="1">
      <alignment vertical="center"/>
    </xf>
    <xf numFmtId="177" fontId="9" fillId="0" borderId="9" xfId="4" applyNumberFormat="1" applyFont="1" applyBorder="1" applyAlignment="1">
      <alignment vertical="center"/>
    </xf>
    <xf numFmtId="0" fontId="9" fillId="0" borderId="23" xfId="4" applyFont="1" applyBorder="1" applyAlignment="1">
      <alignment vertical="center"/>
    </xf>
    <xf numFmtId="0" fontId="9" fillId="0" borderId="19" xfId="4" applyFont="1" applyBorder="1" applyAlignment="1">
      <alignment vertical="center"/>
    </xf>
    <xf numFmtId="177" fontId="9" fillId="0" borderId="22" xfId="4" applyNumberFormat="1" applyFont="1" applyBorder="1" applyAlignment="1">
      <alignment vertical="center"/>
    </xf>
    <xf numFmtId="0" fontId="9" fillId="3" borderId="41" xfId="4" applyFont="1" applyFill="1" applyBorder="1" applyAlignment="1">
      <alignment vertical="center"/>
    </xf>
    <xf numFmtId="177" fontId="9" fillId="0" borderId="47" xfId="4" applyNumberFormat="1" applyFont="1" applyBorder="1" applyAlignment="1">
      <alignment vertical="center"/>
    </xf>
    <xf numFmtId="0" fontId="9" fillId="0" borderId="32" xfId="4" applyFont="1" applyBorder="1" applyAlignment="1">
      <alignment vertical="center"/>
    </xf>
    <xf numFmtId="0" fontId="9" fillId="0" borderId="42" xfId="4" applyFont="1" applyBorder="1" applyAlignment="1">
      <alignment vertical="center"/>
    </xf>
    <xf numFmtId="0" fontId="9" fillId="0" borderId="53" xfId="4" applyFont="1" applyBorder="1" applyAlignment="1">
      <alignment vertical="center"/>
    </xf>
    <xf numFmtId="177" fontId="9" fillId="0" borderId="19" xfId="4" applyNumberFormat="1" applyFont="1" applyBorder="1" applyAlignment="1">
      <alignment vertical="center"/>
    </xf>
    <xf numFmtId="0" fontId="9" fillId="4" borderId="33" xfId="4" applyFont="1" applyFill="1" applyBorder="1" applyAlignment="1">
      <alignment vertical="center"/>
    </xf>
    <xf numFmtId="0" fontId="9" fillId="4" borderId="0" xfId="4" applyFont="1" applyFill="1" applyBorder="1" applyAlignment="1">
      <alignment vertical="center"/>
    </xf>
    <xf numFmtId="177" fontId="9" fillId="0" borderId="1" xfId="4" applyNumberFormat="1" applyFont="1" applyBorder="1" applyAlignment="1">
      <alignment vertical="center"/>
    </xf>
    <xf numFmtId="0" fontId="9" fillId="4" borderId="34" xfId="4" applyFont="1" applyFill="1" applyBorder="1" applyAlignment="1">
      <alignment vertical="center"/>
    </xf>
    <xf numFmtId="0" fontId="9" fillId="4" borderId="9" xfId="4" applyFont="1" applyFill="1" applyBorder="1" applyAlignment="1">
      <alignment vertical="center"/>
    </xf>
    <xf numFmtId="177" fontId="9" fillId="4" borderId="9" xfId="4" applyNumberFormat="1" applyFont="1" applyFill="1" applyBorder="1" applyAlignment="1">
      <alignment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9" fillId="3" borderId="43" xfId="4" applyFont="1" applyFill="1" applyBorder="1" applyAlignment="1">
      <alignment horizontal="center" vertical="center"/>
    </xf>
    <xf numFmtId="0" fontId="9" fillId="3" borderId="41" xfId="4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52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25" xfId="2" applyFont="1" applyBorder="1" applyAlignment="1">
      <alignment horizontal="left" vertical="center"/>
    </xf>
    <xf numFmtId="0" fontId="3" fillId="0" borderId="13" xfId="2" applyFont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9" fillId="0" borderId="57" xfId="4" applyFont="1" applyBorder="1" applyAlignment="1">
      <alignment horizontal="center" vertical="center"/>
    </xf>
    <xf numFmtId="177" fontId="9" fillId="2" borderId="60" xfId="5" applyNumberFormat="1" applyFont="1" applyFill="1" applyBorder="1" applyAlignment="1">
      <alignment vertical="center"/>
    </xf>
    <xf numFmtId="0" fontId="9" fillId="0" borderId="62" xfId="4" applyFont="1" applyBorder="1" applyAlignment="1">
      <alignment vertical="center"/>
    </xf>
    <xf numFmtId="0" fontId="9" fillId="0" borderId="49" xfId="4" applyFont="1" applyBorder="1" applyAlignment="1">
      <alignment horizontal="center" vertical="center"/>
    </xf>
    <xf numFmtId="177" fontId="9" fillId="2" borderId="63" xfId="5" applyNumberFormat="1" applyFont="1" applyFill="1" applyBorder="1" applyAlignment="1">
      <alignment vertical="center"/>
    </xf>
    <xf numFmtId="0" fontId="9" fillId="0" borderId="64" xfId="4" applyFont="1" applyBorder="1" applyAlignment="1">
      <alignment vertical="center"/>
    </xf>
    <xf numFmtId="0" fontId="7" fillId="0" borderId="49" xfId="2" applyFont="1" applyBorder="1" applyAlignment="1">
      <alignment horizontal="center" vertical="center"/>
    </xf>
    <xf numFmtId="0" fontId="9" fillId="2" borderId="64" xfId="4" applyFont="1" applyFill="1" applyBorder="1" applyAlignment="1">
      <alignment vertical="center"/>
    </xf>
    <xf numFmtId="0" fontId="7" fillId="0" borderId="65" xfId="2" applyFont="1" applyBorder="1" applyAlignment="1">
      <alignment horizontal="center" vertical="center"/>
    </xf>
    <xf numFmtId="177" fontId="9" fillId="2" borderId="66" xfId="5" applyNumberFormat="1" applyFont="1" applyFill="1" applyBorder="1" applyAlignment="1">
      <alignment vertical="center"/>
    </xf>
    <xf numFmtId="0" fontId="9" fillId="2" borderId="67" xfId="4" applyFont="1" applyFill="1" applyBorder="1" applyAlignment="1">
      <alignment vertical="center"/>
    </xf>
    <xf numFmtId="0" fontId="9" fillId="0" borderId="68" xfId="4" applyFont="1" applyBorder="1" applyAlignment="1">
      <alignment vertical="center"/>
    </xf>
    <xf numFmtId="0" fontId="9" fillId="0" borderId="69" xfId="4" applyFont="1" applyBorder="1" applyAlignment="1">
      <alignment vertical="center"/>
    </xf>
    <xf numFmtId="0" fontId="3" fillId="5" borderId="38" xfId="2" applyFont="1" applyFill="1" applyBorder="1" applyAlignment="1">
      <alignment horizontal="center" vertical="center"/>
    </xf>
    <xf numFmtId="0" fontId="3" fillId="5" borderId="70" xfId="2" applyFont="1" applyFill="1" applyBorder="1" applyAlignment="1">
      <alignment horizontal="center" vertical="center"/>
    </xf>
    <xf numFmtId="0" fontId="3" fillId="5" borderId="71" xfId="2" applyFont="1" applyFill="1" applyBorder="1" applyAlignment="1">
      <alignment horizontal="center" vertical="center"/>
    </xf>
    <xf numFmtId="0" fontId="9" fillId="0" borderId="72" xfId="4" applyFont="1" applyBorder="1" applyAlignment="1">
      <alignment vertical="center"/>
    </xf>
    <xf numFmtId="0" fontId="9" fillId="0" borderId="73" xfId="4" applyFont="1" applyBorder="1" applyAlignment="1">
      <alignment vertical="center"/>
    </xf>
    <xf numFmtId="0" fontId="9" fillId="0" borderId="37" xfId="4" applyFont="1" applyBorder="1" applyAlignment="1">
      <alignment horizontal="center" vertical="center"/>
    </xf>
    <xf numFmtId="177" fontId="9" fillId="2" borderId="74" xfId="5" applyNumberFormat="1" applyFont="1" applyFill="1" applyBorder="1" applyAlignment="1">
      <alignment vertical="center"/>
    </xf>
    <xf numFmtId="0" fontId="9" fillId="2" borderId="75" xfId="4" applyFont="1" applyFill="1" applyBorder="1" applyAlignment="1">
      <alignment vertical="center"/>
    </xf>
    <xf numFmtId="0" fontId="9" fillId="0" borderId="38" xfId="4" applyFont="1" applyBorder="1" applyAlignment="1">
      <alignment horizontal="center" vertical="center"/>
    </xf>
    <xf numFmtId="177" fontId="9" fillId="2" borderId="70" xfId="5" applyNumberFormat="1" applyFont="1" applyFill="1" applyBorder="1" applyAlignment="1">
      <alignment vertical="center"/>
    </xf>
    <xf numFmtId="0" fontId="9" fillId="2" borderId="71" xfId="4" applyFont="1" applyFill="1" applyBorder="1" applyAlignment="1">
      <alignment vertical="center"/>
    </xf>
    <xf numFmtId="0" fontId="9" fillId="0" borderId="76" xfId="4" applyFont="1" applyBorder="1" applyAlignment="1">
      <alignment vertical="center"/>
    </xf>
    <xf numFmtId="0" fontId="9" fillId="0" borderId="77" xfId="4" applyFont="1" applyBorder="1" applyAlignment="1">
      <alignment vertical="center"/>
    </xf>
    <xf numFmtId="0" fontId="3" fillId="5" borderId="78" xfId="2" applyFont="1" applyFill="1" applyBorder="1" applyAlignment="1">
      <alignment horizontal="center" vertical="center"/>
    </xf>
    <xf numFmtId="0" fontId="3" fillId="5" borderId="79" xfId="2" applyFont="1" applyFill="1" applyBorder="1" applyAlignment="1">
      <alignment horizontal="center" vertical="center"/>
    </xf>
    <xf numFmtId="0" fontId="9" fillId="0" borderId="80" xfId="4" applyFont="1" applyBorder="1" applyAlignment="1">
      <alignment vertical="center"/>
    </xf>
    <xf numFmtId="0" fontId="9" fillId="0" borderId="81" xfId="4" applyFont="1" applyBorder="1" applyAlignment="1">
      <alignment vertical="center"/>
    </xf>
    <xf numFmtId="0" fontId="3" fillId="0" borderId="57" xfId="2" applyFont="1" applyBorder="1" applyAlignment="1">
      <alignment horizontal="center" vertical="center"/>
    </xf>
    <xf numFmtId="177" fontId="9" fillId="2" borderId="82" xfId="5" applyNumberFormat="1" applyFont="1" applyFill="1" applyBorder="1" applyAlignment="1">
      <alignment vertical="center"/>
    </xf>
    <xf numFmtId="0" fontId="9" fillId="2" borderId="83" xfId="4" applyFont="1" applyFill="1" applyBorder="1" applyAlignment="1">
      <alignment vertical="center"/>
    </xf>
    <xf numFmtId="0" fontId="3" fillId="0" borderId="49" xfId="2" applyFont="1" applyBorder="1" applyAlignment="1">
      <alignment horizontal="center" vertical="center"/>
    </xf>
    <xf numFmtId="0" fontId="3" fillId="0" borderId="54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" fillId="0" borderId="38" xfId="2" applyFont="1" applyBorder="1" applyAlignment="1">
      <alignment horizontal="center" vertical="center"/>
    </xf>
    <xf numFmtId="0" fontId="9" fillId="2" borderId="85" xfId="4" applyFont="1" applyFill="1" applyBorder="1" applyAlignment="1">
      <alignment vertical="center"/>
    </xf>
    <xf numFmtId="177" fontId="9" fillId="2" borderId="86" xfId="5" applyNumberFormat="1" applyFont="1" applyFill="1" applyBorder="1" applyAlignment="1">
      <alignment vertical="center"/>
    </xf>
    <xf numFmtId="0" fontId="9" fillId="2" borderId="87" xfId="4" applyFont="1" applyFill="1" applyBorder="1" applyAlignment="1">
      <alignment vertical="center"/>
    </xf>
    <xf numFmtId="0" fontId="9" fillId="0" borderId="54" xfId="4" applyFont="1" applyBorder="1" applyAlignment="1">
      <alignment horizontal="center" vertical="center"/>
    </xf>
    <xf numFmtId="0" fontId="9" fillId="4" borderId="88" xfId="4" applyFont="1" applyFill="1" applyBorder="1" applyAlignment="1">
      <alignment vertical="center"/>
    </xf>
    <xf numFmtId="0" fontId="9" fillId="4" borderId="89" xfId="4" applyFont="1" applyFill="1" applyBorder="1" applyAlignment="1">
      <alignment vertical="center"/>
    </xf>
    <xf numFmtId="0" fontId="9" fillId="0" borderId="4" xfId="4" applyFont="1" applyBorder="1" applyAlignment="1">
      <alignment horizontal="center" vertical="center"/>
    </xf>
    <xf numFmtId="9" fontId="9" fillId="2" borderId="90" xfId="3" applyFont="1" applyFill="1" applyBorder="1" applyAlignment="1">
      <alignment horizontal="center" vertical="center"/>
    </xf>
    <xf numFmtId="0" fontId="9" fillId="2" borderId="91" xfId="4" applyFont="1" applyFill="1" applyBorder="1" applyAlignment="1">
      <alignment vertical="center"/>
    </xf>
    <xf numFmtId="0" fontId="9" fillId="4" borderId="76" xfId="4" applyFont="1" applyFill="1" applyBorder="1" applyAlignment="1">
      <alignment vertical="center"/>
    </xf>
    <xf numFmtId="0" fontId="9" fillId="4" borderId="77" xfId="4" applyFont="1" applyFill="1" applyBorder="1" applyAlignment="1">
      <alignment vertical="center"/>
    </xf>
    <xf numFmtId="177" fontId="9" fillId="2" borderId="90" xfId="5" applyNumberFormat="1" applyFont="1" applyFill="1" applyBorder="1" applyAlignment="1">
      <alignment vertical="center"/>
    </xf>
    <xf numFmtId="9" fontId="9" fillId="2" borderId="70" xfId="3" applyFont="1" applyFill="1" applyBorder="1" applyAlignment="1">
      <alignment horizontal="center" vertical="center"/>
    </xf>
    <xf numFmtId="0" fontId="9" fillId="0" borderId="92" xfId="4" applyFont="1" applyBorder="1" applyAlignment="1">
      <alignment vertical="center"/>
    </xf>
    <xf numFmtId="0" fontId="9" fillId="0" borderId="93" xfId="4" applyFont="1" applyBorder="1" applyAlignment="1">
      <alignment vertical="center"/>
    </xf>
    <xf numFmtId="0" fontId="9" fillId="0" borderId="94" xfId="4" applyFont="1" applyBorder="1" applyAlignment="1">
      <alignment vertical="center"/>
    </xf>
    <xf numFmtId="0" fontId="9" fillId="3" borderId="43" xfId="4" applyFont="1" applyFill="1" applyBorder="1" applyAlignment="1">
      <alignment horizontal="center" vertical="center"/>
    </xf>
    <xf numFmtId="0" fontId="20" fillId="2" borderId="64" xfId="4" applyFont="1" applyFill="1" applyBorder="1" applyAlignment="1">
      <alignment vertical="center"/>
    </xf>
    <xf numFmtId="0" fontId="21" fillId="2" borderId="64" xfId="4" applyFont="1" applyFill="1" applyBorder="1" applyAlignment="1">
      <alignment vertical="center"/>
    </xf>
    <xf numFmtId="0" fontId="21" fillId="2" borderId="85" xfId="4" applyFont="1" applyFill="1" applyBorder="1" applyAlignment="1">
      <alignment vertical="center"/>
    </xf>
    <xf numFmtId="0" fontId="3" fillId="0" borderId="21" xfId="2" applyFont="1" applyBorder="1" applyAlignment="1">
      <alignment horizontal="left" vertical="center"/>
    </xf>
    <xf numFmtId="0" fontId="9" fillId="3" borderId="22" xfId="4" applyFont="1" applyFill="1" applyBorder="1" applyAlignment="1">
      <alignment vertical="center"/>
    </xf>
    <xf numFmtId="178" fontId="9" fillId="2" borderId="74" xfId="5" applyNumberFormat="1" applyFont="1" applyFill="1" applyBorder="1" applyAlignment="1">
      <alignment horizontal="right" vertical="center"/>
    </xf>
    <xf numFmtId="178" fontId="9" fillId="0" borderId="21" xfId="4" applyNumberFormat="1" applyFont="1" applyBorder="1" applyAlignment="1">
      <alignment horizontal="right" vertical="center"/>
    </xf>
    <xf numFmtId="178" fontId="9" fillId="2" borderId="63" xfId="5" applyNumberFormat="1" applyFont="1" applyFill="1" applyBorder="1" applyAlignment="1">
      <alignment horizontal="right" vertical="center"/>
    </xf>
    <xf numFmtId="178" fontId="9" fillId="2" borderId="70" xfId="5" applyNumberFormat="1" applyFont="1" applyFill="1" applyBorder="1" applyAlignment="1">
      <alignment horizontal="right" vertical="center"/>
    </xf>
    <xf numFmtId="178" fontId="9" fillId="0" borderId="25" xfId="4" applyNumberFormat="1" applyFont="1" applyBorder="1" applyAlignment="1">
      <alignment horizontal="right" vertical="center"/>
    </xf>
    <xf numFmtId="178" fontId="9" fillId="0" borderId="76" xfId="4" applyNumberFormat="1" applyFont="1" applyBorder="1" applyAlignment="1">
      <alignment horizontal="right" vertical="center"/>
    </xf>
    <xf numFmtId="178" fontId="9" fillId="0" borderId="9" xfId="4" applyNumberFormat="1" applyFont="1" applyBorder="1" applyAlignment="1">
      <alignment horizontal="right" vertical="center"/>
    </xf>
    <xf numFmtId="177" fontId="9" fillId="7" borderId="43" xfId="4" applyNumberFormat="1" applyFont="1" applyFill="1" applyBorder="1" applyAlignment="1">
      <alignment vertical="center"/>
    </xf>
    <xf numFmtId="0" fontId="22" fillId="2" borderId="85" xfId="4" applyFont="1" applyFill="1" applyBorder="1" applyAlignment="1">
      <alignment vertical="center"/>
    </xf>
    <xf numFmtId="0" fontId="24" fillId="8" borderId="1" xfId="1" applyFont="1" applyFill="1" applyBorder="1" applyAlignment="1">
      <alignment horizontal="center"/>
    </xf>
    <xf numFmtId="0" fontId="24" fillId="8" borderId="1" xfId="7" applyFont="1" applyFill="1" applyBorder="1" applyAlignment="1">
      <alignment horizontal="center" vertical="center"/>
    </xf>
    <xf numFmtId="0" fontId="24" fillId="8" borderId="1" xfId="1" applyFont="1" applyFill="1" applyBorder="1" applyAlignment="1">
      <alignment horizontal="left" vertical="center"/>
    </xf>
    <xf numFmtId="0" fontId="24" fillId="8" borderId="21" xfId="1" applyFont="1" applyFill="1" applyBorder="1" applyAlignment="1">
      <alignment horizontal="center"/>
    </xf>
    <xf numFmtId="14" fontId="1" fillId="0" borderId="1" xfId="8" applyNumberFormat="1" applyFont="1" applyFill="1" applyBorder="1" applyAlignment="1">
      <alignment horizontal="center" vertical="center"/>
    </xf>
    <xf numFmtId="0" fontId="1" fillId="0" borderId="1" xfId="8" applyFont="1" applyFill="1" applyBorder="1" applyAlignment="1">
      <alignment horizontal="center" vertical="center"/>
    </xf>
    <xf numFmtId="0" fontId="1" fillId="0" borderId="1" xfId="8" applyFont="1" applyFill="1" applyBorder="1" applyAlignment="1">
      <alignment horizontal="left" vertical="center"/>
    </xf>
    <xf numFmtId="14" fontId="1" fillId="2" borderId="1" xfId="8" applyNumberFormat="1" applyFont="1" applyFill="1" applyBorder="1" applyAlignment="1">
      <alignment horizontal="center" vertical="center"/>
    </xf>
    <xf numFmtId="0" fontId="1" fillId="2" borderId="1" xfId="8" applyFont="1" applyFill="1" applyBorder="1" applyAlignment="1">
      <alignment horizontal="center" vertical="center"/>
    </xf>
    <xf numFmtId="0" fontId="1" fillId="2" borderId="1" xfId="8" applyFont="1" applyFill="1" applyBorder="1" applyAlignment="1">
      <alignment horizontal="left" vertical="center"/>
    </xf>
    <xf numFmtId="0" fontId="9" fillId="9" borderId="64" xfId="4" applyFont="1" applyFill="1" applyBorder="1" applyAlignment="1">
      <alignment vertical="center"/>
    </xf>
    <xf numFmtId="0" fontId="9" fillId="9" borderId="83" xfId="4" applyFont="1" applyFill="1" applyBorder="1" applyAlignment="1">
      <alignment vertical="center"/>
    </xf>
    <xf numFmtId="177" fontId="9" fillId="0" borderId="0" xfId="4" applyNumberFormat="1" applyFont="1" applyBorder="1">
      <alignment vertical="center"/>
    </xf>
    <xf numFmtId="179" fontId="9" fillId="0" borderId="1" xfId="4" applyNumberFormat="1" applyFont="1" applyBorder="1" applyAlignment="1">
      <alignment vertical="center"/>
    </xf>
    <xf numFmtId="179" fontId="9" fillId="4" borderId="9" xfId="4" applyNumberFormat="1" applyFont="1" applyFill="1" applyBorder="1" applyAlignment="1">
      <alignment vertical="center"/>
    </xf>
    <xf numFmtId="179" fontId="9" fillId="4" borderId="0" xfId="4" applyNumberFormat="1" applyFont="1" applyFill="1" applyBorder="1" applyAlignment="1">
      <alignment vertical="center"/>
    </xf>
    <xf numFmtId="179" fontId="9" fillId="2" borderId="63" xfId="5" applyNumberFormat="1" applyFont="1" applyFill="1" applyBorder="1" applyAlignment="1">
      <alignment vertical="center"/>
    </xf>
    <xf numFmtId="179" fontId="9" fillId="0" borderId="43" xfId="4" applyNumberFormat="1" applyFont="1" applyBorder="1" applyAlignment="1">
      <alignment vertical="center"/>
    </xf>
    <xf numFmtId="179" fontId="9" fillId="0" borderId="9" xfId="4" applyNumberFormat="1" applyFont="1" applyBorder="1" applyAlignment="1">
      <alignment vertical="center"/>
    </xf>
    <xf numFmtId="179" fontId="9" fillId="2" borderId="84" xfId="5" applyNumberFormat="1" applyFont="1" applyFill="1" applyBorder="1" applyAlignment="1">
      <alignment vertical="center"/>
    </xf>
    <xf numFmtId="179" fontId="9" fillId="0" borderId="41" xfId="4" applyNumberFormat="1" applyFont="1" applyBorder="1" applyAlignment="1">
      <alignment vertical="center"/>
    </xf>
    <xf numFmtId="177" fontId="9" fillId="7" borderId="61" xfId="4" applyNumberFormat="1" applyFont="1" applyFill="1" applyBorder="1" applyAlignment="1">
      <alignment vertical="center"/>
    </xf>
    <xf numFmtId="178" fontId="9" fillId="7" borderId="43" xfId="4" applyNumberFormat="1" applyFont="1" applyFill="1" applyBorder="1" applyAlignment="1">
      <alignment horizontal="right" vertical="center"/>
    </xf>
    <xf numFmtId="177" fontId="9" fillId="7" borderId="25" xfId="4" applyNumberFormat="1" applyFont="1" applyFill="1" applyBorder="1" applyAlignment="1">
      <alignment vertical="center"/>
    </xf>
    <xf numFmtId="177" fontId="9" fillId="7" borderId="22" xfId="4" applyNumberFormat="1" applyFont="1" applyFill="1" applyBorder="1" applyAlignment="1">
      <alignment vertical="center"/>
    </xf>
    <xf numFmtId="177" fontId="9" fillId="7" borderId="47" xfId="4" applyNumberFormat="1" applyFont="1" applyFill="1" applyBorder="1" applyAlignment="1">
      <alignment vertical="center"/>
    </xf>
    <xf numFmtId="177" fontId="9" fillId="7" borderId="1" xfId="4" applyNumberFormat="1" applyFont="1" applyFill="1" applyBorder="1" applyAlignment="1">
      <alignment vertical="center"/>
    </xf>
    <xf numFmtId="0" fontId="22" fillId="0" borderId="57" xfId="4" applyFont="1" applyBorder="1" applyAlignment="1">
      <alignment horizontal="center" vertical="center"/>
    </xf>
    <xf numFmtId="177" fontId="22" fillId="2" borderId="84" xfId="5" applyNumberFormat="1" applyFont="1" applyFill="1" applyBorder="1" applyAlignment="1">
      <alignment vertical="center"/>
    </xf>
    <xf numFmtId="177" fontId="22" fillId="0" borderId="41" xfId="4" applyNumberFormat="1" applyFont="1" applyBorder="1" applyAlignment="1">
      <alignment vertical="center"/>
    </xf>
    <xf numFmtId="0" fontId="3" fillId="5" borderId="5" xfId="2" applyFont="1" applyFill="1" applyBorder="1" applyAlignment="1">
      <alignment horizontal="center"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11" xfId="2" applyFont="1" applyFill="1" applyBorder="1" applyAlignment="1">
      <alignment horizontal="center" vertical="center"/>
    </xf>
    <xf numFmtId="0" fontId="3" fillId="5" borderId="20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9" fillId="0" borderId="40" xfId="4" applyFont="1" applyBorder="1" applyAlignment="1">
      <alignment horizontal="center" vertical="center"/>
    </xf>
    <xf numFmtId="0" fontId="9" fillId="0" borderId="42" xfId="4" applyFont="1" applyBorder="1" applyAlignment="1">
      <alignment horizontal="center" vertical="center"/>
    </xf>
    <xf numFmtId="0" fontId="21" fillId="6" borderId="41" xfId="4" applyFont="1" applyFill="1" applyBorder="1" applyAlignment="1">
      <alignment horizontal="left" vertical="center" wrapText="1"/>
    </xf>
    <xf numFmtId="0" fontId="9" fillId="6" borderId="43" xfId="4" applyFont="1" applyFill="1" applyBorder="1" applyAlignment="1">
      <alignment horizontal="left" vertical="center"/>
    </xf>
    <xf numFmtId="0" fontId="9" fillId="0" borderId="43" xfId="4" applyFont="1" applyBorder="1" applyAlignment="1">
      <alignment horizontal="left" vertical="center"/>
    </xf>
    <xf numFmtId="0" fontId="7" fillId="6" borderId="43" xfId="2" applyFont="1" applyFill="1" applyBorder="1" applyAlignment="1">
      <alignment vertical="center"/>
    </xf>
    <xf numFmtId="0" fontId="9" fillId="0" borderId="44" xfId="4" applyFont="1" applyBorder="1" applyAlignment="1">
      <alignment horizontal="center" vertical="center"/>
    </xf>
    <xf numFmtId="0" fontId="7" fillId="6" borderId="43" xfId="2" applyFont="1" applyFill="1" applyBorder="1" applyAlignment="1">
      <alignment vertical="center" wrapText="1"/>
    </xf>
    <xf numFmtId="0" fontId="7" fillId="6" borderId="45" xfId="2" applyFont="1" applyFill="1" applyBorder="1" applyAlignment="1">
      <alignment vertical="center"/>
    </xf>
    <xf numFmtId="0" fontId="3" fillId="5" borderId="29" xfId="2" applyFont="1" applyFill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3" fillId="5" borderId="24" xfId="2" applyFont="1" applyFill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22" xfId="2" applyFont="1" applyBorder="1" applyAlignment="1">
      <alignment horizontal="left" vertical="center" wrapText="1"/>
    </xf>
    <xf numFmtId="0" fontId="3" fillId="0" borderId="25" xfId="2" applyFont="1" applyBorder="1" applyAlignment="1">
      <alignment horizontal="left" vertical="center" wrapText="1"/>
    </xf>
    <xf numFmtId="0" fontId="9" fillId="0" borderId="39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left" vertical="center"/>
    </xf>
    <xf numFmtId="0" fontId="9" fillId="0" borderId="36" xfId="4" applyFont="1" applyFill="1" applyBorder="1" applyAlignment="1">
      <alignment horizontal="left" vertical="center"/>
    </xf>
    <xf numFmtId="0" fontId="9" fillId="0" borderId="49" xfId="4" applyFont="1" applyFill="1" applyBorder="1" applyAlignment="1">
      <alignment horizontal="left" vertical="center"/>
    </xf>
    <xf numFmtId="0" fontId="9" fillId="0" borderId="50" xfId="4" applyFont="1" applyFill="1" applyBorder="1" applyAlignment="1">
      <alignment horizontal="left" vertical="center"/>
    </xf>
    <xf numFmtId="0" fontId="9" fillId="0" borderId="51" xfId="4" applyFont="1" applyFill="1" applyBorder="1" applyAlignment="1">
      <alignment horizontal="left" vertical="center"/>
    </xf>
    <xf numFmtId="0" fontId="9" fillId="0" borderId="38" xfId="4" applyFont="1" applyFill="1" applyBorder="1" applyAlignment="1">
      <alignment horizontal="left" vertical="center"/>
    </xf>
    <xf numFmtId="0" fontId="9" fillId="0" borderId="28" xfId="4" applyFont="1" applyFill="1" applyBorder="1" applyAlignment="1">
      <alignment horizontal="left" vertical="center"/>
    </xf>
    <xf numFmtId="0" fontId="9" fillId="0" borderId="29" xfId="4" applyFont="1" applyFill="1" applyBorder="1" applyAlignment="1">
      <alignment horizontal="left" vertical="center"/>
    </xf>
    <xf numFmtId="0" fontId="3" fillId="5" borderId="7" xfId="2" applyFont="1" applyFill="1" applyBorder="1" applyAlignment="1">
      <alignment horizontal="center" vertical="center"/>
    </xf>
    <xf numFmtId="0" fontId="3" fillId="3" borderId="37" xfId="2" applyFont="1" applyFill="1" applyBorder="1" applyAlignment="1">
      <alignment horizontal="left" vertical="center"/>
    </xf>
    <xf numFmtId="0" fontId="3" fillId="3" borderId="30" xfId="2" applyFont="1" applyFill="1" applyBorder="1" applyAlignment="1">
      <alignment horizontal="left" vertical="center"/>
    </xf>
    <xf numFmtId="0" fontId="3" fillId="3" borderId="35" xfId="2" applyFont="1" applyFill="1" applyBorder="1" applyAlignment="1">
      <alignment horizontal="left" vertical="center"/>
    </xf>
    <xf numFmtId="0" fontId="9" fillId="3" borderId="37" xfId="4" applyFont="1" applyFill="1" applyBorder="1" applyAlignment="1">
      <alignment horizontal="center" vertical="center"/>
    </xf>
    <xf numFmtId="0" fontId="9" fillId="3" borderId="35" xfId="4" applyFont="1" applyFill="1" applyBorder="1" applyAlignment="1">
      <alignment horizontal="center" vertical="center"/>
    </xf>
    <xf numFmtId="0" fontId="3" fillId="3" borderId="49" xfId="2" applyFont="1" applyFill="1" applyBorder="1" applyAlignment="1">
      <alignment horizontal="left" vertical="center"/>
    </xf>
    <xf numFmtId="0" fontId="3" fillId="3" borderId="50" xfId="2" applyFont="1" applyFill="1" applyBorder="1" applyAlignment="1">
      <alignment horizontal="left" vertical="center"/>
    </xf>
    <xf numFmtId="0" fontId="3" fillId="3" borderId="51" xfId="2" applyFont="1" applyFill="1" applyBorder="1" applyAlignment="1">
      <alignment horizontal="left" vertical="center"/>
    </xf>
    <xf numFmtId="0" fontId="9" fillId="3" borderId="49" xfId="4" applyFont="1" applyFill="1" applyBorder="1" applyAlignment="1">
      <alignment horizontal="center" vertical="center"/>
    </xf>
    <xf numFmtId="0" fontId="9" fillId="3" borderId="51" xfId="4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52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22" xfId="2" applyFont="1" applyBorder="1" applyAlignment="1">
      <alignment horizontal="left" vertical="center"/>
    </xf>
    <xf numFmtId="0" fontId="3" fillId="0" borderId="25" xfId="2" applyFont="1" applyBorder="1" applyAlignment="1">
      <alignment horizontal="left" vertical="center"/>
    </xf>
    <xf numFmtId="0" fontId="9" fillId="3" borderId="21" xfId="4" applyFont="1" applyFill="1" applyBorder="1" applyAlignment="1">
      <alignment horizontal="left" vertical="center"/>
    </xf>
    <xf numFmtId="0" fontId="9" fillId="3" borderId="43" xfId="4" applyFont="1" applyFill="1" applyBorder="1" applyAlignment="1">
      <alignment horizontal="left" vertical="center"/>
    </xf>
    <xf numFmtId="0" fontId="9" fillId="3" borderId="47" xfId="4" applyFont="1" applyFill="1" applyBorder="1" applyAlignment="1">
      <alignment horizontal="left" vertical="center"/>
    </xf>
    <xf numFmtId="0" fontId="9" fillId="0" borderId="4" xfId="4" applyFont="1" applyBorder="1" applyAlignment="1">
      <alignment horizontal="left" vertical="center"/>
    </xf>
    <xf numFmtId="0" fontId="9" fillId="0" borderId="19" xfId="4" applyFont="1" applyBorder="1" applyAlignment="1">
      <alignment horizontal="left" vertical="center"/>
    </xf>
    <xf numFmtId="0" fontId="9" fillId="0" borderId="20" xfId="4" applyFont="1" applyBorder="1" applyAlignment="1">
      <alignment horizontal="left" vertical="center"/>
    </xf>
    <xf numFmtId="179" fontId="9" fillId="0" borderId="4" xfId="3" applyNumberFormat="1" applyFont="1" applyBorder="1" applyAlignment="1">
      <alignment horizontal="center" vertical="center"/>
    </xf>
    <xf numFmtId="179" fontId="9" fillId="0" borderId="20" xfId="3" applyNumberFormat="1" applyFont="1" applyBorder="1" applyAlignment="1">
      <alignment horizontal="center" vertical="center"/>
    </xf>
    <xf numFmtId="0" fontId="9" fillId="3" borderId="43" xfId="4" applyFont="1" applyFill="1" applyBorder="1" applyAlignment="1">
      <alignment horizontal="center" vertical="center"/>
    </xf>
    <xf numFmtId="0" fontId="9" fillId="3" borderId="4" xfId="4" applyFont="1" applyFill="1" applyBorder="1" applyAlignment="1">
      <alignment horizontal="left" vertical="center"/>
    </xf>
    <xf numFmtId="0" fontId="9" fillId="3" borderId="19" xfId="4" applyFont="1" applyFill="1" applyBorder="1" applyAlignment="1">
      <alignment horizontal="left" vertical="center"/>
    </xf>
    <xf numFmtId="0" fontId="9" fillId="3" borderId="20" xfId="4" applyFont="1" applyFill="1" applyBorder="1" applyAlignment="1">
      <alignment horizontal="left" vertical="center"/>
    </xf>
    <xf numFmtId="0" fontId="3" fillId="5" borderId="8" xfId="2" applyFont="1" applyFill="1" applyBorder="1" applyAlignment="1">
      <alignment horizontal="center" vertical="center"/>
    </xf>
    <xf numFmtId="0" fontId="9" fillId="3" borderId="41" xfId="4" applyFont="1" applyFill="1" applyBorder="1" applyAlignment="1">
      <alignment horizontal="left" vertical="center"/>
    </xf>
    <xf numFmtId="0" fontId="22" fillId="3" borderId="41" xfId="4" applyFont="1" applyFill="1" applyBorder="1" applyAlignment="1">
      <alignment horizontal="center" vertical="center"/>
    </xf>
    <xf numFmtId="0" fontId="15" fillId="0" borderId="17" xfId="4" applyFont="1" applyBorder="1" applyAlignment="1">
      <alignment horizontal="left" vertical="center" wrapText="1"/>
    </xf>
    <xf numFmtId="0" fontId="15" fillId="0" borderId="18" xfId="4" applyFont="1" applyBorder="1" applyAlignment="1">
      <alignment horizontal="left" vertical="center" wrapText="1"/>
    </xf>
    <xf numFmtId="0" fontId="6" fillId="0" borderId="0" xfId="2" applyFont="1" applyFill="1" applyBorder="1" applyAlignment="1">
      <alignment horizontal="center" vertical="center"/>
    </xf>
    <xf numFmtId="0" fontId="17" fillId="3" borderId="0" xfId="4" applyFont="1" applyFill="1" applyBorder="1" applyAlignment="1">
      <alignment horizontal="left" vertical="center"/>
    </xf>
    <xf numFmtId="0" fontId="9" fillId="0" borderId="55" xfId="4" applyFont="1" applyBorder="1" applyAlignment="1">
      <alignment horizontal="left" vertical="center"/>
    </xf>
    <xf numFmtId="0" fontId="9" fillId="3" borderId="50" xfId="4" applyFont="1" applyFill="1" applyBorder="1" applyAlignment="1">
      <alignment horizontal="center" vertical="center"/>
    </xf>
    <xf numFmtId="0" fontId="9" fillId="3" borderId="54" xfId="4" applyFont="1" applyFill="1" applyBorder="1" applyAlignment="1">
      <alignment horizontal="center" vertical="center"/>
    </xf>
    <xf numFmtId="0" fontId="9" fillId="3" borderId="55" xfId="4" applyFont="1" applyFill="1" applyBorder="1" applyAlignment="1">
      <alignment horizontal="center" vertical="center"/>
    </xf>
    <xf numFmtId="0" fontId="9" fillId="3" borderId="56" xfId="4" applyFont="1" applyFill="1" applyBorder="1" applyAlignment="1">
      <alignment horizontal="center" vertical="center"/>
    </xf>
    <xf numFmtId="0" fontId="3" fillId="3" borderId="54" xfId="2" applyFont="1" applyFill="1" applyBorder="1" applyAlignment="1">
      <alignment horizontal="left" vertical="center"/>
    </xf>
    <xf numFmtId="0" fontId="3" fillId="3" borderId="55" xfId="2" applyFont="1" applyFill="1" applyBorder="1" applyAlignment="1">
      <alignment horizontal="left" vertical="center"/>
    </xf>
    <xf numFmtId="0" fontId="3" fillId="3" borderId="56" xfId="2" applyFont="1" applyFill="1" applyBorder="1" applyAlignment="1">
      <alignment horizontal="left" vertical="center"/>
    </xf>
    <xf numFmtId="0" fontId="9" fillId="3" borderId="57" xfId="4" applyFont="1" applyFill="1" applyBorder="1" applyAlignment="1">
      <alignment horizontal="center" vertical="center"/>
    </xf>
    <xf numFmtId="0" fontId="9" fillId="3" borderId="58" xfId="4" applyFont="1" applyFill="1" applyBorder="1" applyAlignment="1">
      <alignment horizontal="center" vertical="center"/>
    </xf>
    <xf numFmtId="0" fontId="9" fillId="3" borderId="59" xfId="4" applyFont="1" applyFill="1" applyBorder="1" applyAlignment="1">
      <alignment horizontal="center" vertical="center"/>
    </xf>
    <xf numFmtId="0" fontId="18" fillId="2" borderId="0" xfId="4" applyFont="1" applyFill="1" applyBorder="1" applyAlignment="1">
      <alignment horizontal="left" vertical="center"/>
    </xf>
    <xf numFmtId="31" fontId="18" fillId="2" borderId="0" xfId="4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18" fillId="3" borderId="0" xfId="4" applyFont="1" applyFill="1" applyBorder="1" applyAlignment="1">
      <alignment horizontal="left" vertical="center"/>
    </xf>
    <xf numFmtId="0" fontId="10" fillId="0" borderId="0" xfId="4" applyFont="1" applyBorder="1" applyAlignment="1">
      <alignment horizontal="left" vertical="center"/>
    </xf>
  </cellXfs>
  <cellStyles count="9">
    <cellStyle name="百分比 3" xfId="3"/>
    <cellStyle name="常规" xfId="0" builtinId="0"/>
    <cellStyle name="常规 2" xfId="1"/>
    <cellStyle name="常规 3" xfId="4"/>
    <cellStyle name="常规 3 2" xfId="6"/>
    <cellStyle name="常规 4" xfId="7"/>
    <cellStyle name="常规 7" xfId="8"/>
    <cellStyle name="常规_Sheet1 3" xfId="2"/>
    <cellStyle name="千位分隔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350197</xdr:colOff>
      <xdr:row>0</xdr:row>
      <xdr:rowOff>396274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64522" cy="396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-0.249977111117893"/>
    <pageSetUpPr fitToPage="1"/>
  </sheetPr>
  <dimension ref="A1:O180"/>
  <sheetViews>
    <sheetView showGridLines="0" tabSelected="1" zoomScaleNormal="100" workbookViewId="0">
      <pane ySplit="8" topLeftCell="A94" activePane="bottomLeft" state="frozen"/>
      <selection pane="bottomLeft" activeCell="R47" sqref="R47"/>
    </sheetView>
  </sheetViews>
  <sheetFormatPr defaultColWidth="9.15234375" defaultRowHeight="11.6"/>
  <cols>
    <col min="1" max="1" width="4.69140625" style="4" customWidth="1"/>
    <col min="2" max="2" width="18.84375" style="4" customWidth="1"/>
    <col min="3" max="3" width="14.69140625" style="4" customWidth="1"/>
    <col min="4" max="9" width="4.3046875" style="4" customWidth="1"/>
    <col min="10" max="11" width="5.3046875" style="5" customWidth="1"/>
    <col min="12" max="12" width="5.69140625" style="5" customWidth="1"/>
    <col min="13" max="13" width="9.69140625" style="4" customWidth="1"/>
    <col min="14" max="14" width="10.69140625" style="4" customWidth="1"/>
    <col min="15" max="15" width="37.765625" style="4" customWidth="1"/>
    <col min="16" max="16384" width="9.15234375" style="4"/>
  </cols>
  <sheetData>
    <row r="1" spans="1:15" s="1" customFormat="1" ht="42.75" customHeight="1">
      <c r="A1" s="279" t="s">
        <v>144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</row>
    <row r="2" spans="1:15" s="50" customFormat="1" ht="15" customHeight="1">
      <c r="A2" s="264" t="s">
        <v>147</v>
      </c>
      <c r="B2" s="264"/>
      <c r="C2" s="265" t="s">
        <v>336</v>
      </c>
      <c r="D2" s="265"/>
      <c r="E2" s="265"/>
      <c r="F2" s="48" t="s">
        <v>143</v>
      </c>
      <c r="G2" s="51"/>
      <c r="H2" s="51"/>
      <c r="I2" s="280" t="s">
        <v>161</v>
      </c>
      <c r="J2" s="280"/>
      <c r="K2" s="49"/>
      <c r="L2" s="281" t="s">
        <v>1</v>
      </c>
      <c r="M2" s="281"/>
      <c r="N2" s="277" t="s">
        <v>165</v>
      </c>
      <c r="O2" s="277"/>
    </row>
    <row r="3" spans="1:15" s="50" customFormat="1" ht="15" customHeight="1">
      <c r="A3" s="264" t="s">
        <v>2</v>
      </c>
      <c r="B3" s="264"/>
      <c r="C3" s="265" t="s">
        <v>162</v>
      </c>
      <c r="D3" s="265"/>
      <c r="E3" s="265"/>
      <c r="F3" s="48" t="s">
        <v>142</v>
      </c>
      <c r="G3" s="51"/>
      <c r="H3" s="51"/>
      <c r="I3" s="280" t="s">
        <v>164</v>
      </c>
      <c r="J3" s="280"/>
      <c r="K3" s="49"/>
      <c r="L3" s="281" t="s">
        <v>3</v>
      </c>
      <c r="M3" s="281"/>
      <c r="N3" s="277" t="s">
        <v>166</v>
      </c>
      <c r="O3" s="277"/>
    </row>
    <row r="4" spans="1:15" s="50" customFormat="1" ht="15" customHeight="1">
      <c r="A4" s="264" t="s">
        <v>4</v>
      </c>
      <c r="B4" s="264"/>
      <c r="C4" s="265" t="s">
        <v>337</v>
      </c>
      <c r="D4" s="265"/>
      <c r="E4" s="265"/>
      <c r="F4" s="52"/>
      <c r="G4" s="51"/>
      <c r="H4" s="53"/>
      <c r="I4" s="53"/>
      <c r="J4" s="53"/>
      <c r="K4" s="53"/>
      <c r="L4" s="281" t="s">
        <v>5</v>
      </c>
      <c r="M4" s="281"/>
      <c r="N4" s="278">
        <v>43245</v>
      </c>
      <c r="O4" s="277"/>
    </row>
    <row r="5" spans="1:15" ht="10" customHeight="1" thickBot="1">
      <c r="A5" s="54"/>
      <c r="B5" s="54"/>
      <c r="C5" s="54"/>
      <c r="D5" s="54"/>
      <c r="E5" s="54"/>
      <c r="F5" s="54"/>
      <c r="G5" s="54"/>
      <c r="H5" s="54"/>
      <c r="I5" s="54"/>
      <c r="M5" s="54"/>
      <c r="N5" s="54"/>
      <c r="O5" s="54"/>
    </row>
    <row r="6" spans="1:15" ht="48" customHeight="1" thickTop="1" thickBot="1">
      <c r="A6" s="55" t="s">
        <v>6</v>
      </c>
      <c r="B6" s="262" t="s">
        <v>80</v>
      </c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3"/>
    </row>
    <row r="7" spans="1:15" ht="16" customHeight="1">
      <c r="A7" s="200" t="s">
        <v>78</v>
      </c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 t="s">
        <v>93</v>
      </c>
      <c r="N7" s="201"/>
      <c r="O7" s="202"/>
    </row>
    <row r="8" spans="1:15" ht="16" customHeight="1">
      <c r="A8" s="6" t="s">
        <v>148</v>
      </c>
      <c r="B8" s="101" t="s">
        <v>78</v>
      </c>
      <c r="C8" s="203" t="s">
        <v>75</v>
      </c>
      <c r="D8" s="204"/>
      <c r="E8" s="204"/>
      <c r="F8" s="204"/>
      <c r="G8" s="204"/>
      <c r="H8" s="204"/>
      <c r="I8" s="204"/>
      <c r="J8" s="101" t="s">
        <v>149</v>
      </c>
      <c r="K8" s="101" t="s">
        <v>150</v>
      </c>
      <c r="L8" s="101" t="s">
        <v>151</v>
      </c>
      <c r="M8" s="101" t="s">
        <v>94</v>
      </c>
      <c r="N8" s="101" t="s">
        <v>74</v>
      </c>
      <c r="O8" s="7" t="s">
        <v>0</v>
      </c>
    </row>
    <row r="9" spans="1:15" s="8" customFormat="1" ht="16" customHeight="1" thickBot="1">
      <c r="A9" s="56" t="s">
        <v>7</v>
      </c>
      <c r="B9" s="57" t="s">
        <v>95</v>
      </c>
      <c r="C9" s="58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59"/>
    </row>
    <row r="10" spans="1:15" ht="16" customHeight="1" thickTop="1" thickBot="1">
      <c r="A10" s="205" t="s">
        <v>8</v>
      </c>
      <c r="B10" s="207" t="s">
        <v>167</v>
      </c>
      <c r="C10" s="11" t="s">
        <v>96</v>
      </c>
      <c r="D10" s="10">
        <v>6</v>
      </c>
      <c r="E10" s="11" t="s">
        <v>97</v>
      </c>
      <c r="F10" s="10">
        <v>9</v>
      </c>
      <c r="G10" s="11" t="s">
        <v>98</v>
      </c>
      <c r="H10" s="10">
        <v>1</v>
      </c>
      <c r="I10" s="11" t="s">
        <v>99</v>
      </c>
      <c r="J10" s="12">
        <v>13</v>
      </c>
      <c r="K10" s="11">
        <v>1</v>
      </c>
      <c r="L10" s="102" t="s">
        <v>79</v>
      </c>
      <c r="M10" s="103">
        <v>550</v>
      </c>
      <c r="N10" s="191">
        <f>H10*J10*K10*M10</f>
        <v>7150</v>
      </c>
      <c r="O10" s="104"/>
    </row>
    <row r="11" spans="1:15" ht="16" customHeight="1" thickTop="1">
      <c r="A11" s="206"/>
      <c r="B11" s="208"/>
      <c r="C11" s="14" t="s">
        <v>100</v>
      </c>
      <c r="D11" s="13">
        <v>6</v>
      </c>
      <c r="E11" s="14" t="s">
        <v>97</v>
      </c>
      <c r="F11" s="13">
        <v>9</v>
      </c>
      <c r="G11" s="14" t="s">
        <v>98</v>
      </c>
      <c r="H11" s="13">
        <v>1</v>
      </c>
      <c r="I11" s="14" t="s">
        <v>99</v>
      </c>
      <c r="J11" s="15">
        <v>13</v>
      </c>
      <c r="K11" s="14">
        <v>1</v>
      </c>
      <c r="L11" s="105" t="s">
        <v>79</v>
      </c>
      <c r="M11" s="106">
        <v>550</v>
      </c>
      <c r="N11" s="191">
        <f>H11*J11*K11*M11</f>
        <v>7150</v>
      </c>
      <c r="O11" s="107"/>
    </row>
    <row r="12" spans="1:15" ht="16" customHeight="1">
      <c r="A12" s="206"/>
      <c r="B12" s="208"/>
      <c r="C12" s="14" t="s">
        <v>96</v>
      </c>
      <c r="D12" s="10"/>
      <c r="E12" s="14" t="s">
        <v>97</v>
      </c>
      <c r="F12" s="13"/>
      <c r="G12" s="14" t="s">
        <v>98</v>
      </c>
      <c r="H12" s="13"/>
      <c r="I12" s="14" t="s">
        <v>99</v>
      </c>
      <c r="J12" s="15"/>
      <c r="K12" s="14"/>
      <c r="L12" s="105" t="s">
        <v>79</v>
      </c>
      <c r="M12" s="106"/>
      <c r="N12" s="168">
        <f t="shared" ref="N12:N14" si="0">J12*K12*M12</f>
        <v>0</v>
      </c>
      <c r="O12" s="107"/>
    </row>
    <row r="13" spans="1:15" ht="16" customHeight="1">
      <c r="A13" s="206"/>
      <c r="B13" s="208"/>
      <c r="C13" s="14" t="s">
        <v>100</v>
      </c>
      <c r="D13" s="13"/>
      <c r="E13" s="14" t="s">
        <v>97</v>
      </c>
      <c r="F13" s="13"/>
      <c r="G13" s="14" t="s">
        <v>98</v>
      </c>
      <c r="H13" s="13"/>
      <c r="I13" s="14" t="s">
        <v>99</v>
      </c>
      <c r="J13" s="15"/>
      <c r="K13" s="14"/>
      <c r="L13" s="105" t="s">
        <v>79</v>
      </c>
      <c r="M13" s="106"/>
      <c r="N13" s="168">
        <f t="shared" si="0"/>
        <v>0</v>
      </c>
      <c r="O13" s="107"/>
    </row>
    <row r="14" spans="1:15" ht="16" customHeight="1">
      <c r="A14" s="206"/>
      <c r="B14" s="208"/>
      <c r="C14" s="14" t="s">
        <v>101</v>
      </c>
      <c r="D14" s="13"/>
      <c r="E14" s="14" t="s">
        <v>97</v>
      </c>
      <c r="F14" s="13"/>
      <c r="G14" s="14" t="s">
        <v>98</v>
      </c>
      <c r="H14" s="13"/>
      <c r="I14" s="14" t="s">
        <v>99</v>
      </c>
      <c r="J14" s="15"/>
      <c r="K14" s="14"/>
      <c r="L14" s="105" t="s">
        <v>79</v>
      </c>
      <c r="M14" s="106"/>
      <c r="N14" s="168">
        <f t="shared" si="0"/>
        <v>0</v>
      </c>
      <c r="O14" s="107"/>
    </row>
    <row r="15" spans="1:15" ht="16" customHeight="1">
      <c r="A15" s="206" t="s">
        <v>9</v>
      </c>
      <c r="B15" s="209" t="s">
        <v>102</v>
      </c>
      <c r="C15" s="14" t="s">
        <v>96</v>
      </c>
      <c r="D15" s="13"/>
      <c r="E15" s="14" t="s">
        <v>97</v>
      </c>
      <c r="F15" s="13"/>
      <c r="G15" s="14" t="s">
        <v>98</v>
      </c>
      <c r="H15" s="13"/>
      <c r="I15" s="14" t="s">
        <v>99</v>
      </c>
      <c r="J15" s="15"/>
      <c r="K15" s="14"/>
      <c r="L15" s="105" t="s">
        <v>79</v>
      </c>
      <c r="M15" s="106"/>
      <c r="N15" s="168">
        <f>J15*K15*M15</f>
        <v>0</v>
      </c>
      <c r="O15" s="107"/>
    </row>
    <row r="16" spans="1:15" ht="16" customHeight="1">
      <c r="A16" s="206"/>
      <c r="B16" s="209"/>
      <c r="C16" s="14" t="s">
        <v>100</v>
      </c>
      <c r="D16" s="13"/>
      <c r="E16" s="14" t="s">
        <v>97</v>
      </c>
      <c r="F16" s="13"/>
      <c r="G16" s="14" t="s">
        <v>98</v>
      </c>
      <c r="H16" s="13"/>
      <c r="I16" s="14" t="s">
        <v>99</v>
      </c>
      <c r="J16" s="15"/>
      <c r="K16" s="14"/>
      <c r="L16" s="105" t="s">
        <v>79</v>
      </c>
      <c r="M16" s="106"/>
      <c r="N16" s="168">
        <f t="shared" ref="N16" si="1">J16*K16*M16</f>
        <v>0</v>
      </c>
      <c r="O16" s="107"/>
    </row>
    <row r="17" spans="1:15" ht="16" customHeight="1">
      <c r="A17" s="206" t="s">
        <v>18</v>
      </c>
      <c r="B17" s="209" t="s">
        <v>103</v>
      </c>
      <c r="C17" s="14" t="s">
        <v>96</v>
      </c>
      <c r="D17" s="13"/>
      <c r="E17" s="14" t="s">
        <v>97</v>
      </c>
      <c r="F17" s="13"/>
      <c r="G17" s="14" t="s">
        <v>98</v>
      </c>
      <c r="H17" s="13"/>
      <c r="I17" s="14" t="s">
        <v>99</v>
      </c>
      <c r="J17" s="15"/>
      <c r="K17" s="14"/>
      <c r="L17" s="105" t="s">
        <v>79</v>
      </c>
      <c r="M17" s="106"/>
      <c r="N17" s="168">
        <f>J17*K17*M17</f>
        <v>0</v>
      </c>
      <c r="O17" s="107"/>
    </row>
    <row r="18" spans="1:15" ht="16" customHeight="1">
      <c r="A18" s="206"/>
      <c r="B18" s="209"/>
      <c r="C18" s="14" t="s">
        <v>100</v>
      </c>
      <c r="D18" s="13"/>
      <c r="E18" s="14" t="s">
        <v>97</v>
      </c>
      <c r="F18" s="13"/>
      <c r="G18" s="14" t="s">
        <v>98</v>
      </c>
      <c r="H18" s="13"/>
      <c r="I18" s="14" t="s">
        <v>99</v>
      </c>
      <c r="J18" s="15"/>
      <c r="K18" s="14"/>
      <c r="L18" s="105" t="s">
        <v>79</v>
      </c>
      <c r="M18" s="106"/>
      <c r="N18" s="168">
        <f t="shared" ref="N18" si="2">J18*K18*M18</f>
        <v>0</v>
      </c>
      <c r="O18" s="107"/>
    </row>
    <row r="19" spans="1:15" ht="16" customHeight="1">
      <c r="A19" s="206" t="s">
        <v>82</v>
      </c>
      <c r="B19" s="209" t="s">
        <v>104</v>
      </c>
      <c r="C19" s="14" t="s">
        <v>96</v>
      </c>
      <c r="D19" s="13"/>
      <c r="E19" s="14" t="s">
        <v>97</v>
      </c>
      <c r="F19" s="13"/>
      <c r="G19" s="14" t="s">
        <v>98</v>
      </c>
      <c r="H19" s="13"/>
      <c r="I19" s="14" t="s">
        <v>99</v>
      </c>
      <c r="J19" s="15"/>
      <c r="K19" s="14"/>
      <c r="L19" s="105" t="s">
        <v>79</v>
      </c>
      <c r="M19" s="106"/>
      <c r="N19" s="168">
        <f>J19*K19*M19</f>
        <v>0</v>
      </c>
      <c r="O19" s="107"/>
    </row>
    <row r="20" spans="1:15" ht="16" customHeight="1">
      <c r="A20" s="206"/>
      <c r="B20" s="209"/>
      <c r="C20" s="14" t="s">
        <v>100</v>
      </c>
      <c r="D20" s="13"/>
      <c r="E20" s="14" t="s">
        <v>97</v>
      </c>
      <c r="F20" s="13"/>
      <c r="G20" s="14" t="s">
        <v>98</v>
      </c>
      <c r="H20" s="13"/>
      <c r="I20" s="14" t="s">
        <v>99</v>
      </c>
      <c r="J20" s="15"/>
      <c r="K20" s="14"/>
      <c r="L20" s="105" t="s">
        <v>79</v>
      </c>
      <c r="M20" s="106"/>
      <c r="N20" s="168">
        <f t="shared" ref="N20:N32" si="3">J20*K20*M20</f>
        <v>0</v>
      </c>
      <c r="O20" s="107"/>
    </row>
    <row r="21" spans="1:15" ht="16" customHeight="1">
      <c r="A21" s="206" t="s">
        <v>85</v>
      </c>
      <c r="B21" s="16" t="s">
        <v>174</v>
      </c>
      <c r="C21" s="212" t="s">
        <v>105</v>
      </c>
      <c r="D21" s="212"/>
      <c r="E21" s="212"/>
      <c r="F21" s="212"/>
      <c r="G21" s="212"/>
      <c r="H21" s="212"/>
      <c r="I21" s="212"/>
      <c r="J21" s="13"/>
      <c r="K21" s="13"/>
      <c r="L21" s="108" t="s">
        <v>81</v>
      </c>
      <c r="M21" s="106"/>
      <c r="N21" s="168">
        <f t="shared" si="3"/>
        <v>0</v>
      </c>
      <c r="O21" s="156"/>
    </row>
    <row r="22" spans="1:15" ht="16" customHeight="1">
      <c r="A22" s="206"/>
      <c r="B22" s="16" t="s">
        <v>175</v>
      </c>
      <c r="C22" s="212" t="s">
        <v>105</v>
      </c>
      <c r="D22" s="212"/>
      <c r="E22" s="212"/>
      <c r="F22" s="212"/>
      <c r="G22" s="212"/>
      <c r="H22" s="212"/>
      <c r="I22" s="212"/>
      <c r="J22" s="13"/>
      <c r="K22" s="13"/>
      <c r="L22" s="108" t="s">
        <v>16</v>
      </c>
      <c r="M22" s="106"/>
      <c r="N22" s="168">
        <f t="shared" si="3"/>
        <v>0</v>
      </c>
      <c r="O22" s="109"/>
    </row>
    <row r="23" spans="1:15" ht="16" customHeight="1">
      <c r="A23" s="206"/>
      <c r="B23" s="16" t="s">
        <v>176</v>
      </c>
      <c r="C23" s="212" t="s">
        <v>105</v>
      </c>
      <c r="D23" s="212"/>
      <c r="E23" s="212"/>
      <c r="F23" s="212"/>
      <c r="G23" s="212"/>
      <c r="H23" s="212"/>
      <c r="I23" s="212"/>
      <c r="J23" s="13">
        <v>1</v>
      </c>
      <c r="K23" s="13">
        <v>1</v>
      </c>
      <c r="L23" s="108" t="s">
        <v>17</v>
      </c>
      <c r="M23" s="106">
        <v>4000</v>
      </c>
      <c r="N23" s="168">
        <f t="shared" si="3"/>
        <v>4000</v>
      </c>
      <c r="O23" s="109"/>
    </row>
    <row r="24" spans="1:15" ht="16" customHeight="1">
      <c r="A24" s="206"/>
      <c r="B24" s="16" t="s">
        <v>177</v>
      </c>
      <c r="C24" s="212" t="s">
        <v>105</v>
      </c>
      <c r="D24" s="212"/>
      <c r="E24" s="212"/>
      <c r="F24" s="212"/>
      <c r="G24" s="212"/>
      <c r="H24" s="212"/>
      <c r="I24" s="212"/>
      <c r="J24" s="13">
        <v>1</v>
      </c>
      <c r="K24" s="13">
        <v>1</v>
      </c>
      <c r="L24" s="108" t="s">
        <v>13</v>
      </c>
      <c r="M24" s="106">
        <v>4000</v>
      </c>
      <c r="N24" s="168">
        <f t="shared" si="3"/>
        <v>4000</v>
      </c>
      <c r="O24" s="109"/>
    </row>
    <row r="25" spans="1:15" ht="16" customHeight="1">
      <c r="A25" s="206"/>
      <c r="B25" s="17" t="s">
        <v>14</v>
      </c>
      <c r="C25" s="210" t="s">
        <v>15</v>
      </c>
      <c r="D25" s="210"/>
      <c r="E25" s="210"/>
      <c r="F25" s="210"/>
      <c r="G25" s="210"/>
      <c r="H25" s="210"/>
      <c r="I25" s="210"/>
      <c r="J25" s="13"/>
      <c r="K25" s="13"/>
      <c r="L25" s="108" t="s">
        <v>16</v>
      </c>
      <c r="M25" s="106"/>
      <c r="N25" s="60">
        <f t="shared" si="3"/>
        <v>0</v>
      </c>
      <c r="O25" s="109"/>
    </row>
    <row r="26" spans="1:15" ht="16" customHeight="1">
      <c r="A26" s="206"/>
      <c r="B26" s="17" t="s">
        <v>33</v>
      </c>
      <c r="C26" s="210" t="s">
        <v>106</v>
      </c>
      <c r="D26" s="210"/>
      <c r="E26" s="210"/>
      <c r="F26" s="210"/>
      <c r="G26" s="210"/>
      <c r="H26" s="210"/>
      <c r="I26" s="210"/>
      <c r="J26" s="13"/>
      <c r="K26" s="13"/>
      <c r="L26" s="108"/>
      <c r="M26" s="106"/>
      <c r="N26" s="60">
        <f t="shared" si="3"/>
        <v>0</v>
      </c>
      <c r="O26" s="109"/>
    </row>
    <row r="27" spans="1:15" ht="16" customHeight="1">
      <c r="A27" s="206" t="s">
        <v>86</v>
      </c>
      <c r="B27" s="16" t="s">
        <v>19</v>
      </c>
      <c r="C27" s="212" t="s">
        <v>105</v>
      </c>
      <c r="D27" s="212"/>
      <c r="E27" s="212"/>
      <c r="F27" s="212"/>
      <c r="G27" s="212"/>
      <c r="H27" s="212"/>
      <c r="I27" s="212"/>
      <c r="J27" s="13"/>
      <c r="K27" s="13"/>
      <c r="L27" s="108" t="s">
        <v>81</v>
      </c>
      <c r="M27" s="106"/>
      <c r="N27" s="60">
        <f t="shared" si="3"/>
        <v>0</v>
      </c>
      <c r="O27" s="109"/>
    </row>
    <row r="28" spans="1:15" ht="16" customHeight="1">
      <c r="A28" s="206"/>
      <c r="B28" s="16" t="s">
        <v>10</v>
      </c>
      <c r="C28" s="210" t="s">
        <v>11</v>
      </c>
      <c r="D28" s="210"/>
      <c r="E28" s="210"/>
      <c r="F28" s="210"/>
      <c r="G28" s="210"/>
      <c r="H28" s="210"/>
      <c r="I28" s="210"/>
      <c r="J28" s="13"/>
      <c r="K28" s="13"/>
      <c r="L28" s="108" t="s">
        <v>16</v>
      </c>
      <c r="M28" s="106"/>
      <c r="N28" s="168">
        <f t="shared" si="3"/>
        <v>0</v>
      </c>
      <c r="O28" s="109"/>
    </row>
    <row r="29" spans="1:15" ht="16" customHeight="1">
      <c r="A29" s="206"/>
      <c r="B29" s="16" t="s">
        <v>12</v>
      </c>
      <c r="C29" s="210"/>
      <c r="D29" s="210"/>
      <c r="E29" s="210"/>
      <c r="F29" s="210"/>
      <c r="G29" s="210"/>
      <c r="H29" s="210"/>
      <c r="I29" s="210"/>
      <c r="J29" s="13"/>
      <c r="K29" s="13"/>
      <c r="L29" s="108" t="s">
        <v>17</v>
      </c>
      <c r="M29" s="106"/>
      <c r="N29" s="168">
        <f t="shared" si="3"/>
        <v>0</v>
      </c>
      <c r="O29" s="157"/>
    </row>
    <row r="30" spans="1:15" ht="16" customHeight="1">
      <c r="A30" s="206"/>
      <c r="B30" s="16" t="s">
        <v>12</v>
      </c>
      <c r="C30" s="210"/>
      <c r="D30" s="210"/>
      <c r="E30" s="210"/>
      <c r="F30" s="210"/>
      <c r="G30" s="210"/>
      <c r="H30" s="210"/>
      <c r="I30" s="210"/>
      <c r="J30" s="13">
        <v>35</v>
      </c>
      <c r="K30" s="13">
        <v>2</v>
      </c>
      <c r="L30" s="108" t="s">
        <v>13</v>
      </c>
      <c r="M30" s="106">
        <v>58</v>
      </c>
      <c r="N30" s="168">
        <f t="shared" si="3"/>
        <v>4060</v>
      </c>
      <c r="O30" s="109"/>
    </row>
    <row r="31" spans="1:15" ht="16" customHeight="1">
      <c r="A31" s="206"/>
      <c r="B31" s="17" t="s">
        <v>14</v>
      </c>
      <c r="C31" s="210" t="s">
        <v>15</v>
      </c>
      <c r="D31" s="210"/>
      <c r="E31" s="210"/>
      <c r="F31" s="210"/>
      <c r="G31" s="210"/>
      <c r="H31" s="210"/>
      <c r="I31" s="210"/>
      <c r="J31" s="13"/>
      <c r="K31" s="13"/>
      <c r="L31" s="108" t="s">
        <v>16</v>
      </c>
      <c r="M31" s="106"/>
      <c r="N31" s="168">
        <f t="shared" si="3"/>
        <v>0</v>
      </c>
      <c r="O31" s="109"/>
    </row>
    <row r="32" spans="1:15" ht="16" customHeight="1">
      <c r="A32" s="211"/>
      <c r="B32" s="18" t="s">
        <v>33</v>
      </c>
      <c r="C32" s="213" t="s">
        <v>178</v>
      </c>
      <c r="D32" s="213"/>
      <c r="E32" s="213"/>
      <c r="F32" s="213"/>
      <c r="G32" s="213"/>
      <c r="H32" s="213"/>
      <c r="I32" s="213"/>
      <c r="J32" s="19"/>
      <c r="K32" s="19"/>
      <c r="L32" s="110" t="s">
        <v>179</v>
      </c>
      <c r="M32" s="111"/>
      <c r="N32" s="61">
        <f t="shared" si="3"/>
        <v>0</v>
      </c>
      <c r="O32" s="112"/>
    </row>
    <row r="33" spans="1:15" ht="16" customHeight="1" thickBot="1">
      <c r="A33" s="62" t="s">
        <v>107</v>
      </c>
      <c r="B33" s="63"/>
      <c r="C33" s="63"/>
      <c r="D33" s="63"/>
      <c r="E33" s="63"/>
      <c r="F33" s="63"/>
      <c r="G33" s="63"/>
      <c r="H33" s="63"/>
      <c r="I33" s="63"/>
      <c r="J33" s="20"/>
      <c r="K33" s="20"/>
      <c r="L33" s="20"/>
      <c r="M33" s="113"/>
      <c r="N33" s="64">
        <f>SUM(N10:N32)</f>
        <v>26360</v>
      </c>
      <c r="O33" s="114"/>
    </row>
    <row r="34" spans="1:15" ht="16" customHeight="1">
      <c r="A34" s="21" t="s">
        <v>148</v>
      </c>
      <c r="B34" s="100" t="s">
        <v>78</v>
      </c>
      <c r="C34" s="214" t="s">
        <v>75</v>
      </c>
      <c r="D34" s="215"/>
      <c r="E34" s="215"/>
      <c r="F34" s="215"/>
      <c r="G34" s="215"/>
      <c r="H34" s="215"/>
      <c r="I34" s="215"/>
      <c r="J34" s="100" t="s">
        <v>58</v>
      </c>
      <c r="K34" s="100" t="s">
        <v>108</v>
      </c>
      <c r="L34" s="115" t="s">
        <v>151</v>
      </c>
      <c r="M34" s="116" t="s">
        <v>94</v>
      </c>
      <c r="N34" s="100" t="s">
        <v>20</v>
      </c>
      <c r="O34" s="117" t="s">
        <v>0</v>
      </c>
    </row>
    <row r="35" spans="1:15" ht="16" customHeight="1">
      <c r="A35" s="65" t="s">
        <v>22</v>
      </c>
      <c r="B35" s="66" t="s">
        <v>109</v>
      </c>
      <c r="C35" s="66"/>
      <c r="D35" s="66"/>
      <c r="E35" s="66"/>
      <c r="F35" s="66"/>
      <c r="G35" s="66"/>
      <c r="H35" s="66"/>
      <c r="I35" s="66"/>
      <c r="J35" s="22"/>
      <c r="K35" s="22"/>
      <c r="L35" s="22"/>
      <c r="M35" s="118"/>
      <c r="N35" s="66"/>
      <c r="O35" s="119"/>
    </row>
    <row r="36" spans="1:15" ht="16" customHeight="1">
      <c r="A36" s="3" t="s">
        <v>23</v>
      </c>
      <c r="B36" s="97" t="s">
        <v>110</v>
      </c>
      <c r="C36" s="67"/>
      <c r="D36" s="23">
        <v>6</v>
      </c>
      <c r="E36" s="14" t="s">
        <v>97</v>
      </c>
      <c r="F36" s="23">
        <v>8</v>
      </c>
      <c r="G36" s="14" t="s">
        <v>98</v>
      </c>
      <c r="H36" s="10" t="s">
        <v>99</v>
      </c>
      <c r="I36" s="14" t="s">
        <v>111</v>
      </c>
      <c r="J36" s="24"/>
      <c r="K36" s="24">
        <v>1</v>
      </c>
      <c r="L36" s="120" t="s">
        <v>26</v>
      </c>
      <c r="M36" s="161"/>
      <c r="N36" s="162">
        <f>J36*K36*M36</f>
        <v>0</v>
      </c>
      <c r="O36" s="122"/>
    </row>
    <row r="37" spans="1:15" ht="16" customHeight="1">
      <c r="A37" s="3" t="s">
        <v>24</v>
      </c>
      <c r="B37" s="159" t="s">
        <v>110</v>
      </c>
      <c r="C37" s="160"/>
      <c r="D37" s="23">
        <v>6</v>
      </c>
      <c r="E37" s="14" t="s">
        <v>97</v>
      </c>
      <c r="F37" s="23">
        <v>8</v>
      </c>
      <c r="G37" s="14" t="s">
        <v>98</v>
      </c>
      <c r="H37" s="10" t="s">
        <v>99</v>
      </c>
      <c r="I37" s="14" t="s">
        <v>111</v>
      </c>
      <c r="J37" s="24"/>
      <c r="K37" s="24">
        <v>1</v>
      </c>
      <c r="L37" s="120" t="s">
        <v>26</v>
      </c>
      <c r="M37" s="161"/>
      <c r="N37" s="162">
        <f t="shared" ref="N37:N38" si="4">J37*K37*M37</f>
        <v>0</v>
      </c>
      <c r="O37" s="134"/>
    </row>
    <row r="38" spans="1:15" ht="16" customHeight="1">
      <c r="A38" s="3" t="s">
        <v>25</v>
      </c>
      <c r="B38" s="159" t="s">
        <v>110</v>
      </c>
      <c r="C38" s="160"/>
      <c r="D38" s="23">
        <v>6</v>
      </c>
      <c r="E38" s="14" t="s">
        <v>97</v>
      </c>
      <c r="F38" s="23">
        <v>8</v>
      </c>
      <c r="G38" s="14" t="s">
        <v>98</v>
      </c>
      <c r="H38" s="10" t="s">
        <v>99</v>
      </c>
      <c r="I38" s="14" t="s">
        <v>111</v>
      </c>
      <c r="J38" s="24"/>
      <c r="K38" s="24">
        <v>1</v>
      </c>
      <c r="L38" s="120" t="s">
        <v>26</v>
      </c>
      <c r="M38" s="161"/>
      <c r="N38" s="162">
        <f t="shared" si="4"/>
        <v>0</v>
      </c>
      <c r="O38" s="134"/>
    </row>
    <row r="39" spans="1:15" ht="16" customHeight="1">
      <c r="A39" s="3" t="s">
        <v>27</v>
      </c>
      <c r="B39" s="159" t="s">
        <v>110</v>
      </c>
      <c r="C39" s="69"/>
      <c r="D39" s="13">
        <v>6</v>
      </c>
      <c r="E39" s="14" t="s">
        <v>97</v>
      </c>
      <c r="F39" s="13">
        <v>9</v>
      </c>
      <c r="G39" s="14" t="s">
        <v>98</v>
      </c>
      <c r="H39" s="10" t="s">
        <v>156</v>
      </c>
      <c r="I39" s="14" t="s">
        <v>111</v>
      </c>
      <c r="J39" s="92"/>
      <c r="K39" s="92">
        <v>1</v>
      </c>
      <c r="L39" s="105" t="s">
        <v>26</v>
      </c>
      <c r="M39" s="163"/>
      <c r="N39" s="192">
        <f t="shared" ref="N39:N42" si="5">J39*K39*M39</f>
        <v>0</v>
      </c>
      <c r="O39" s="109"/>
    </row>
    <row r="40" spans="1:15" ht="16" customHeight="1">
      <c r="A40" s="3" t="s">
        <v>28</v>
      </c>
      <c r="B40" s="25" t="s">
        <v>110</v>
      </c>
      <c r="C40" s="69"/>
      <c r="D40" s="13">
        <v>6</v>
      </c>
      <c r="E40" s="14" t="s">
        <v>97</v>
      </c>
      <c r="F40" s="13">
        <v>9</v>
      </c>
      <c r="G40" s="14" t="s">
        <v>98</v>
      </c>
      <c r="H40" s="10" t="s">
        <v>99</v>
      </c>
      <c r="I40" s="14" t="s">
        <v>111</v>
      </c>
      <c r="J40" s="92">
        <v>30</v>
      </c>
      <c r="K40" s="92">
        <v>1</v>
      </c>
      <c r="L40" s="105" t="s">
        <v>26</v>
      </c>
      <c r="M40" s="163">
        <f>7061.6/30</f>
        <v>235.38666666666668</v>
      </c>
      <c r="N40" s="192">
        <f t="shared" si="5"/>
        <v>7061.6</v>
      </c>
      <c r="O40" s="157" t="s">
        <v>171</v>
      </c>
    </row>
    <row r="41" spans="1:15" ht="16" customHeight="1">
      <c r="A41" s="3" t="s">
        <v>169</v>
      </c>
      <c r="B41" s="25" t="s">
        <v>110</v>
      </c>
      <c r="C41" s="69"/>
      <c r="D41" s="13">
        <v>6</v>
      </c>
      <c r="E41" s="14" t="s">
        <v>97</v>
      </c>
      <c r="F41" s="13">
        <v>10</v>
      </c>
      <c r="G41" s="14" t="s">
        <v>98</v>
      </c>
      <c r="H41" s="10" t="s">
        <v>156</v>
      </c>
      <c r="I41" s="14" t="s">
        <v>111</v>
      </c>
      <c r="J41" s="92">
        <v>40</v>
      </c>
      <c r="K41" s="92">
        <v>1</v>
      </c>
      <c r="L41" s="105" t="s">
        <v>26</v>
      </c>
      <c r="M41" s="163">
        <v>180</v>
      </c>
      <c r="N41" s="192">
        <f t="shared" si="5"/>
        <v>7200</v>
      </c>
      <c r="O41" s="109" t="s">
        <v>168</v>
      </c>
    </row>
    <row r="42" spans="1:15" ht="16" customHeight="1">
      <c r="A42" s="3" t="s">
        <v>170</v>
      </c>
      <c r="B42" s="98" t="s">
        <v>110</v>
      </c>
      <c r="C42" s="70"/>
      <c r="D42" s="26"/>
      <c r="E42" s="27" t="s">
        <v>97</v>
      </c>
      <c r="F42" s="28"/>
      <c r="G42" s="27" t="s">
        <v>98</v>
      </c>
      <c r="H42" s="10"/>
      <c r="I42" s="27" t="s">
        <v>111</v>
      </c>
      <c r="J42" s="29"/>
      <c r="K42" s="29"/>
      <c r="L42" s="123" t="s">
        <v>26</v>
      </c>
      <c r="M42" s="164"/>
      <c r="N42" s="165">
        <f t="shared" si="5"/>
        <v>0</v>
      </c>
      <c r="O42" s="125"/>
    </row>
    <row r="43" spans="1:15" ht="16" customHeight="1" thickBot="1">
      <c r="A43" s="72" t="s">
        <v>107</v>
      </c>
      <c r="B43" s="73"/>
      <c r="C43" s="73"/>
      <c r="D43" s="73"/>
      <c r="E43" s="73"/>
      <c r="F43" s="73"/>
      <c r="G43" s="73"/>
      <c r="H43" s="73"/>
      <c r="I43" s="73"/>
      <c r="J43" s="30"/>
      <c r="K43" s="30"/>
      <c r="L43" s="30"/>
      <c r="M43" s="166"/>
      <c r="N43" s="167">
        <f>SUM(N36:N42)</f>
        <v>14261.6</v>
      </c>
      <c r="O43" s="127"/>
    </row>
    <row r="44" spans="1:15" ht="16" customHeight="1">
      <c r="A44" s="31" t="s">
        <v>148</v>
      </c>
      <c r="B44" s="90" t="s">
        <v>78</v>
      </c>
      <c r="C44" s="216" t="s">
        <v>75</v>
      </c>
      <c r="D44" s="201"/>
      <c r="E44" s="201"/>
      <c r="F44" s="201"/>
      <c r="G44" s="201"/>
      <c r="H44" s="201"/>
      <c r="I44" s="201"/>
      <c r="J44" s="90" t="s">
        <v>58</v>
      </c>
      <c r="K44" s="90" t="s">
        <v>21</v>
      </c>
      <c r="L44" s="91" t="s">
        <v>151</v>
      </c>
      <c r="M44" s="128" t="s">
        <v>94</v>
      </c>
      <c r="N44" s="90" t="s">
        <v>20</v>
      </c>
      <c r="O44" s="129" t="s">
        <v>0</v>
      </c>
    </row>
    <row r="45" spans="1:15" ht="16" customHeight="1">
      <c r="A45" s="75" t="s">
        <v>29</v>
      </c>
      <c r="B45" s="76" t="s">
        <v>112</v>
      </c>
      <c r="C45" s="76"/>
      <c r="D45" s="76"/>
      <c r="E45" s="76"/>
      <c r="F45" s="76"/>
      <c r="G45" s="76"/>
      <c r="H45" s="76"/>
      <c r="I45" s="76"/>
      <c r="J45" s="32"/>
      <c r="K45" s="32"/>
      <c r="L45" s="32"/>
      <c r="M45" s="130"/>
      <c r="N45" s="76"/>
      <c r="O45" s="131"/>
    </row>
    <row r="46" spans="1:15" ht="16" customHeight="1">
      <c r="A46" s="217" t="s">
        <v>30</v>
      </c>
      <c r="B46" s="219" t="s">
        <v>172</v>
      </c>
      <c r="C46" s="221" t="s">
        <v>113</v>
      </c>
      <c r="D46" s="222"/>
      <c r="E46" s="222"/>
      <c r="F46" s="222"/>
      <c r="G46" s="222"/>
      <c r="H46" s="222"/>
      <c r="I46" s="223"/>
      <c r="J46" s="33"/>
      <c r="K46" s="34"/>
      <c r="L46" s="132" t="s">
        <v>152</v>
      </c>
      <c r="M46" s="133"/>
      <c r="N46" s="77">
        <f>J46*K46*M46</f>
        <v>0</v>
      </c>
      <c r="O46" s="134"/>
    </row>
    <row r="47" spans="1:15" ht="16" customHeight="1">
      <c r="A47" s="217"/>
      <c r="B47" s="219"/>
      <c r="C47" s="224" t="s">
        <v>114</v>
      </c>
      <c r="D47" s="225"/>
      <c r="E47" s="225"/>
      <c r="F47" s="225"/>
      <c r="G47" s="225"/>
      <c r="H47" s="225"/>
      <c r="I47" s="226"/>
      <c r="J47" s="92">
        <v>19</v>
      </c>
      <c r="K47" s="92">
        <v>1</v>
      </c>
      <c r="L47" s="135" t="s">
        <v>152</v>
      </c>
      <c r="M47" s="186">
        <f>4489.33/19</f>
        <v>236.28052631578947</v>
      </c>
      <c r="N47" s="187">
        <f t="shared" ref="N47:N50" si="6">J47*K47*M47</f>
        <v>4489.33</v>
      </c>
      <c r="O47" s="109" t="s">
        <v>163</v>
      </c>
    </row>
    <row r="48" spans="1:15" ht="16" customHeight="1">
      <c r="A48" s="217"/>
      <c r="B48" s="219"/>
      <c r="C48" s="224" t="s">
        <v>31</v>
      </c>
      <c r="D48" s="225"/>
      <c r="E48" s="225"/>
      <c r="F48" s="225"/>
      <c r="G48" s="225"/>
      <c r="H48" s="225"/>
      <c r="I48" s="226"/>
      <c r="J48" s="92"/>
      <c r="K48" s="92"/>
      <c r="L48" s="135" t="s">
        <v>152</v>
      </c>
      <c r="M48" s="106"/>
      <c r="N48" s="60">
        <f t="shared" si="6"/>
        <v>0</v>
      </c>
      <c r="O48" s="109"/>
    </row>
    <row r="49" spans="1:15" ht="16" customHeight="1">
      <c r="A49" s="217"/>
      <c r="B49" s="219"/>
      <c r="C49" s="224" t="s">
        <v>160</v>
      </c>
      <c r="D49" s="225"/>
      <c r="E49" s="225"/>
      <c r="F49" s="225"/>
      <c r="G49" s="225"/>
      <c r="H49" s="225"/>
      <c r="I49" s="226"/>
      <c r="J49" s="92"/>
      <c r="K49" s="92"/>
      <c r="L49" s="135" t="s">
        <v>152</v>
      </c>
      <c r="M49" s="106"/>
      <c r="N49" s="168">
        <f t="shared" si="6"/>
        <v>0</v>
      </c>
      <c r="O49" s="109"/>
    </row>
    <row r="50" spans="1:15" ht="16" customHeight="1">
      <c r="A50" s="218"/>
      <c r="B50" s="220"/>
      <c r="C50" s="227" t="s">
        <v>115</v>
      </c>
      <c r="D50" s="228"/>
      <c r="E50" s="228"/>
      <c r="F50" s="228"/>
      <c r="G50" s="228"/>
      <c r="H50" s="228"/>
      <c r="I50" s="229"/>
      <c r="J50" s="35"/>
      <c r="K50" s="29"/>
      <c r="L50" s="136" t="s">
        <v>152</v>
      </c>
      <c r="M50" s="124"/>
      <c r="N50" s="193">
        <f t="shared" si="6"/>
        <v>0</v>
      </c>
      <c r="O50" s="125"/>
    </row>
    <row r="51" spans="1:15" ht="16" customHeight="1">
      <c r="A51" s="217" t="s">
        <v>34</v>
      </c>
      <c r="B51" s="219" t="s">
        <v>173</v>
      </c>
      <c r="C51" s="221" t="s">
        <v>184</v>
      </c>
      <c r="D51" s="222"/>
      <c r="E51" s="222"/>
      <c r="F51" s="222"/>
      <c r="G51" s="222"/>
      <c r="H51" s="222"/>
      <c r="I51" s="223"/>
      <c r="J51" s="33">
        <v>4</v>
      </c>
      <c r="K51" s="34">
        <v>1</v>
      </c>
      <c r="L51" s="137" t="s">
        <v>153</v>
      </c>
      <c r="M51" s="133">
        <v>420</v>
      </c>
      <c r="N51" s="194">
        <f>J51*K51*M51</f>
        <v>1680</v>
      </c>
      <c r="O51" s="181" t="s">
        <v>333</v>
      </c>
    </row>
    <row r="52" spans="1:15" ht="16" customHeight="1">
      <c r="A52" s="217"/>
      <c r="B52" s="219"/>
      <c r="C52" s="224" t="s">
        <v>183</v>
      </c>
      <c r="D52" s="225"/>
      <c r="E52" s="225"/>
      <c r="F52" s="225"/>
      <c r="G52" s="225"/>
      <c r="H52" s="225"/>
      <c r="I52" s="226"/>
      <c r="J52" s="155">
        <v>21</v>
      </c>
      <c r="K52" s="155">
        <v>1</v>
      </c>
      <c r="L52" s="135" t="s">
        <v>153</v>
      </c>
      <c r="M52" s="106">
        <v>320</v>
      </c>
      <c r="N52" s="168">
        <f t="shared" ref="N52:N55" si="7">J52*K52*M52</f>
        <v>6720</v>
      </c>
      <c r="O52" s="180" t="s">
        <v>333</v>
      </c>
    </row>
    <row r="53" spans="1:15" ht="16" customHeight="1">
      <c r="A53" s="217"/>
      <c r="B53" s="219"/>
      <c r="C53" s="224" t="s">
        <v>334</v>
      </c>
      <c r="D53" s="225"/>
      <c r="E53" s="225"/>
      <c r="F53" s="225"/>
      <c r="G53" s="225"/>
      <c r="H53" s="225"/>
      <c r="I53" s="226"/>
      <c r="J53" s="92"/>
      <c r="K53" s="92"/>
      <c r="L53" s="135" t="s">
        <v>153</v>
      </c>
      <c r="M53" s="106"/>
      <c r="N53" s="168">
        <f t="shared" si="7"/>
        <v>0</v>
      </c>
      <c r="O53" s="109"/>
    </row>
    <row r="54" spans="1:15" ht="16" customHeight="1">
      <c r="A54" s="217"/>
      <c r="B54" s="219"/>
      <c r="C54" s="224" t="s">
        <v>32</v>
      </c>
      <c r="D54" s="225"/>
      <c r="E54" s="225"/>
      <c r="F54" s="225"/>
      <c r="G54" s="225"/>
      <c r="H54" s="225"/>
      <c r="I54" s="226"/>
      <c r="J54" s="92"/>
      <c r="K54" s="92"/>
      <c r="L54" s="135" t="s">
        <v>153</v>
      </c>
      <c r="M54" s="106"/>
      <c r="N54" s="60">
        <f t="shared" si="7"/>
        <v>0</v>
      </c>
      <c r="O54" s="109"/>
    </row>
    <row r="55" spans="1:15" ht="16" customHeight="1">
      <c r="A55" s="218"/>
      <c r="B55" s="220"/>
      <c r="C55" s="227" t="s">
        <v>115</v>
      </c>
      <c r="D55" s="228"/>
      <c r="E55" s="228"/>
      <c r="F55" s="228"/>
      <c r="G55" s="228"/>
      <c r="H55" s="228"/>
      <c r="I55" s="229"/>
      <c r="J55" s="35"/>
      <c r="K55" s="29"/>
      <c r="L55" s="138" t="s">
        <v>153</v>
      </c>
      <c r="M55" s="124"/>
      <c r="N55" s="71">
        <f t="shared" si="7"/>
        <v>0</v>
      </c>
      <c r="O55" s="125"/>
    </row>
    <row r="56" spans="1:15" ht="16" customHeight="1">
      <c r="A56" s="217" t="s">
        <v>35</v>
      </c>
      <c r="B56" s="219" t="s">
        <v>116</v>
      </c>
      <c r="C56" s="221" t="s">
        <v>182</v>
      </c>
      <c r="D56" s="222"/>
      <c r="E56" s="222"/>
      <c r="F56" s="222"/>
      <c r="G56" s="222"/>
      <c r="H56" s="222"/>
      <c r="I56" s="223"/>
      <c r="J56" s="33"/>
      <c r="K56" s="34"/>
      <c r="L56" s="132" t="s">
        <v>152</v>
      </c>
      <c r="M56" s="133"/>
      <c r="N56" s="77">
        <f>J56*K56*M56</f>
        <v>0</v>
      </c>
      <c r="O56" s="134"/>
    </row>
    <row r="57" spans="1:15" ht="16" customHeight="1">
      <c r="A57" s="217"/>
      <c r="B57" s="219"/>
      <c r="C57" s="224" t="s">
        <v>114</v>
      </c>
      <c r="D57" s="225"/>
      <c r="E57" s="225"/>
      <c r="F57" s="225"/>
      <c r="G57" s="225"/>
      <c r="H57" s="225"/>
      <c r="I57" s="226"/>
      <c r="J57" s="92"/>
      <c r="K57" s="92"/>
      <c r="L57" s="135" t="s">
        <v>152</v>
      </c>
      <c r="M57" s="106"/>
      <c r="N57" s="60">
        <f t="shared" ref="N57:N63" si="8">J57*K57*M57</f>
        <v>0</v>
      </c>
      <c r="O57" s="109"/>
    </row>
    <row r="58" spans="1:15" ht="16" customHeight="1">
      <c r="A58" s="217"/>
      <c r="B58" s="219"/>
      <c r="C58" s="224" t="s">
        <v>31</v>
      </c>
      <c r="D58" s="225"/>
      <c r="E58" s="225"/>
      <c r="F58" s="225"/>
      <c r="G58" s="225"/>
      <c r="H58" s="225"/>
      <c r="I58" s="226"/>
      <c r="J58" s="92"/>
      <c r="K58" s="92"/>
      <c r="L58" s="135" t="s">
        <v>152</v>
      </c>
      <c r="M58" s="106"/>
      <c r="N58" s="168">
        <f t="shared" si="8"/>
        <v>0</v>
      </c>
      <c r="O58" s="109"/>
    </row>
    <row r="59" spans="1:15" ht="16" customHeight="1">
      <c r="A59" s="217"/>
      <c r="B59" s="219"/>
      <c r="C59" s="224" t="s">
        <v>32</v>
      </c>
      <c r="D59" s="225"/>
      <c r="E59" s="225"/>
      <c r="F59" s="225"/>
      <c r="G59" s="225"/>
      <c r="H59" s="225"/>
      <c r="I59" s="226"/>
      <c r="J59" s="92">
        <v>1</v>
      </c>
      <c r="K59" s="92">
        <v>1</v>
      </c>
      <c r="L59" s="135" t="s">
        <v>152</v>
      </c>
      <c r="M59" s="106">
        <v>1200</v>
      </c>
      <c r="N59" s="168">
        <f t="shared" si="8"/>
        <v>1200</v>
      </c>
      <c r="O59" s="180" t="s">
        <v>332</v>
      </c>
    </row>
    <row r="60" spans="1:15" ht="16" customHeight="1">
      <c r="A60" s="218"/>
      <c r="B60" s="220"/>
      <c r="C60" s="221" t="s">
        <v>182</v>
      </c>
      <c r="D60" s="222"/>
      <c r="E60" s="222"/>
      <c r="F60" s="222"/>
      <c r="G60" s="222"/>
      <c r="H60" s="222"/>
      <c r="I60" s="223"/>
      <c r="J60" s="35"/>
      <c r="K60" s="29"/>
      <c r="L60" s="136" t="s">
        <v>152</v>
      </c>
      <c r="M60" s="124"/>
      <c r="N60" s="71">
        <f t="shared" si="8"/>
        <v>0</v>
      </c>
      <c r="O60" s="125"/>
    </row>
    <row r="61" spans="1:15" ht="16" customHeight="1">
      <c r="A61" s="241" t="s">
        <v>36</v>
      </c>
      <c r="B61" s="244" t="s">
        <v>117</v>
      </c>
      <c r="C61" s="247" t="s">
        <v>118</v>
      </c>
      <c r="D61" s="247"/>
      <c r="E61" s="247"/>
      <c r="F61" s="247"/>
      <c r="G61" s="247"/>
      <c r="H61" s="78" t="s">
        <v>157</v>
      </c>
      <c r="I61" s="11" t="s">
        <v>119</v>
      </c>
      <c r="J61" s="93">
        <v>12</v>
      </c>
      <c r="K61" s="93">
        <v>1</v>
      </c>
      <c r="L61" s="132" t="s">
        <v>154</v>
      </c>
      <c r="M61" s="189">
        <f>2548/12</f>
        <v>212.33333333333334</v>
      </c>
      <c r="N61" s="190">
        <f t="shared" si="8"/>
        <v>2548</v>
      </c>
      <c r="O61" s="158"/>
    </row>
    <row r="62" spans="1:15" ht="16" customHeight="1">
      <c r="A62" s="242"/>
      <c r="B62" s="245"/>
      <c r="C62" s="248" t="s">
        <v>118</v>
      </c>
      <c r="D62" s="248"/>
      <c r="E62" s="248"/>
      <c r="F62" s="248"/>
      <c r="G62" s="248"/>
      <c r="H62" s="78"/>
      <c r="I62" s="14" t="s">
        <v>119</v>
      </c>
      <c r="J62" s="92"/>
      <c r="K62" s="92"/>
      <c r="L62" s="135" t="s">
        <v>154</v>
      </c>
      <c r="M62" s="106"/>
      <c r="N62" s="60">
        <f t="shared" si="8"/>
        <v>0</v>
      </c>
      <c r="O62" s="109"/>
    </row>
    <row r="63" spans="1:15" ht="16" customHeight="1">
      <c r="A63" s="243"/>
      <c r="B63" s="246"/>
      <c r="C63" s="249" t="s">
        <v>118</v>
      </c>
      <c r="D63" s="249"/>
      <c r="E63" s="249"/>
      <c r="F63" s="249"/>
      <c r="G63" s="249"/>
      <c r="H63" s="78"/>
      <c r="I63" s="36" t="s">
        <v>119</v>
      </c>
      <c r="J63" s="35"/>
      <c r="K63" s="35"/>
      <c r="L63" s="136" t="s">
        <v>154</v>
      </c>
      <c r="M63" s="140"/>
      <c r="N63" s="79">
        <f t="shared" si="8"/>
        <v>0</v>
      </c>
      <c r="O63" s="141"/>
    </row>
    <row r="64" spans="1:15" ht="16" customHeight="1" thickBot="1">
      <c r="A64" s="72" t="s">
        <v>107</v>
      </c>
      <c r="B64" s="73"/>
      <c r="C64" s="73"/>
      <c r="D64" s="73"/>
      <c r="E64" s="73"/>
      <c r="F64" s="73"/>
      <c r="G64" s="73"/>
      <c r="H64" s="73"/>
      <c r="I64" s="73"/>
      <c r="J64" s="30"/>
      <c r="K64" s="30"/>
      <c r="L64" s="30"/>
      <c r="M64" s="126"/>
      <c r="N64" s="188">
        <f>SUM(N46:N63)</f>
        <v>16637.330000000002</v>
      </c>
      <c r="O64" s="127"/>
    </row>
    <row r="65" spans="1:15" ht="16" customHeight="1">
      <c r="A65" s="31" t="s">
        <v>148</v>
      </c>
      <c r="B65" s="90" t="s">
        <v>78</v>
      </c>
      <c r="C65" s="216" t="s">
        <v>75</v>
      </c>
      <c r="D65" s="201"/>
      <c r="E65" s="201"/>
      <c r="F65" s="201"/>
      <c r="G65" s="201"/>
      <c r="H65" s="201"/>
      <c r="I65" s="201"/>
      <c r="J65" s="230" t="s">
        <v>76</v>
      </c>
      <c r="K65" s="216"/>
      <c r="L65" s="91" t="s">
        <v>151</v>
      </c>
      <c r="M65" s="128" t="s">
        <v>94</v>
      </c>
      <c r="N65" s="90" t="s">
        <v>20</v>
      </c>
      <c r="O65" s="129" t="s">
        <v>0</v>
      </c>
    </row>
    <row r="66" spans="1:15" ht="16" customHeight="1">
      <c r="A66" s="75" t="s">
        <v>37</v>
      </c>
      <c r="B66" s="76" t="s">
        <v>88</v>
      </c>
      <c r="C66" s="76"/>
      <c r="D66" s="76"/>
      <c r="E66" s="76"/>
      <c r="F66" s="76"/>
      <c r="G66" s="76"/>
      <c r="H66" s="76"/>
      <c r="I66" s="76"/>
      <c r="J66" s="32"/>
      <c r="K66" s="32"/>
      <c r="L66" s="32"/>
      <c r="M66" s="130"/>
      <c r="N66" s="76"/>
      <c r="O66" s="131"/>
    </row>
    <row r="67" spans="1:15" ht="16" customHeight="1">
      <c r="A67" s="80" t="s">
        <v>38</v>
      </c>
      <c r="B67" s="97" t="s">
        <v>87</v>
      </c>
      <c r="C67" s="231" t="s">
        <v>120</v>
      </c>
      <c r="D67" s="232"/>
      <c r="E67" s="232"/>
      <c r="F67" s="232"/>
      <c r="G67" s="232"/>
      <c r="H67" s="232"/>
      <c r="I67" s="233"/>
      <c r="J67" s="234"/>
      <c r="K67" s="235"/>
      <c r="L67" s="137" t="s">
        <v>155</v>
      </c>
      <c r="M67" s="121"/>
      <c r="N67" s="68">
        <f>J67*M67</f>
        <v>0</v>
      </c>
      <c r="O67" s="139"/>
    </row>
    <row r="68" spans="1:15" ht="16" customHeight="1">
      <c r="A68" s="81" t="s">
        <v>39</v>
      </c>
      <c r="B68" s="25" t="s">
        <v>72</v>
      </c>
      <c r="C68" s="236" t="s">
        <v>121</v>
      </c>
      <c r="D68" s="237"/>
      <c r="E68" s="237"/>
      <c r="F68" s="237"/>
      <c r="G68" s="237"/>
      <c r="H68" s="237"/>
      <c r="I68" s="238"/>
      <c r="J68" s="239"/>
      <c r="K68" s="240"/>
      <c r="L68" s="135" t="s">
        <v>26</v>
      </c>
      <c r="M68" s="106"/>
      <c r="N68" s="68">
        <f t="shared" ref="N68:N77" si="9">J68*M68</f>
        <v>0</v>
      </c>
      <c r="O68" s="109"/>
    </row>
    <row r="69" spans="1:15" ht="16" customHeight="1">
      <c r="A69" s="81" t="s">
        <v>41</v>
      </c>
      <c r="B69" s="25" t="s">
        <v>40</v>
      </c>
      <c r="C69" s="236" t="s">
        <v>83</v>
      </c>
      <c r="D69" s="237"/>
      <c r="E69" s="237"/>
      <c r="F69" s="237"/>
      <c r="G69" s="237"/>
      <c r="H69" s="237"/>
      <c r="I69" s="238"/>
      <c r="J69" s="239"/>
      <c r="K69" s="240"/>
      <c r="L69" s="135" t="s">
        <v>26</v>
      </c>
      <c r="M69" s="106"/>
      <c r="N69" s="68">
        <f t="shared" si="9"/>
        <v>0</v>
      </c>
      <c r="O69" s="109"/>
    </row>
    <row r="70" spans="1:15" ht="16" customHeight="1">
      <c r="A70" s="81" t="s">
        <v>44</v>
      </c>
      <c r="B70" s="25" t="s">
        <v>47</v>
      </c>
      <c r="C70" s="236" t="s">
        <v>122</v>
      </c>
      <c r="D70" s="237"/>
      <c r="E70" s="237"/>
      <c r="F70" s="237"/>
      <c r="G70" s="237"/>
      <c r="H70" s="237"/>
      <c r="I70" s="238"/>
      <c r="J70" s="239"/>
      <c r="K70" s="240"/>
      <c r="L70" s="135" t="s">
        <v>48</v>
      </c>
      <c r="M70" s="106"/>
      <c r="N70" s="68">
        <f t="shared" si="9"/>
        <v>0</v>
      </c>
      <c r="O70" s="109"/>
    </row>
    <row r="71" spans="1:15" ht="16" customHeight="1">
      <c r="A71" s="81" t="s">
        <v>46</v>
      </c>
      <c r="B71" s="25" t="s">
        <v>45</v>
      </c>
      <c r="C71" s="236"/>
      <c r="D71" s="237"/>
      <c r="E71" s="237"/>
      <c r="F71" s="237"/>
      <c r="G71" s="237"/>
      <c r="H71" s="237"/>
      <c r="I71" s="238"/>
      <c r="J71" s="239"/>
      <c r="K71" s="240"/>
      <c r="L71" s="135" t="s">
        <v>21</v>
      </c>
      <c r="M71" s="106"/>
      <c r="N71" s="68">
        <f t="shared" si="9"/>
        <v>0</v>
      </c>
      <c r="O71" s="109"/>
    </row>
    <row r="72" spans="1:15" ht="16" customHeight="1">
      <c r="A72" s="81" t="s">
        <v>49</v>
      </c>
      <c r="B72" s="25" t="s">
        <v>56</v>
      </c>
      <c r="C72" s="236"/>
      <c r="D72" s="237"/>
      <c r="E72" s="237"/>
      <c r="F72" s="237"/>
      <c r="G72" s="237"/>
      <c r="H72" s="237"/>
      <c r="I72" s="238"/>
      <c r="J72" s="239"/>
      <c r="K72" s="240"/>
      <c r="L72" s="135" t="s">
        <v>43</v>
      </c>
      <c r="M72" s="106"/>
      <c r="N72" s="68">
        <f t="shared" si="9"/>
        <v>0</v>
      </c>
      <c r="O72" s="109"/>
    </row>
    <row r="73" spans="1:15" ht="16" customHeight="1">
      <c r="A73" s="81" t="s">
        <v>51</v>
      </c>
      <c r="B73" s="25" t="s">
        <v>50</v>
      </c>
      <c r="C73" s="236"/>
      <c r="D73" s="237"/>
      <c r="E73" s="237"/>
      <c r="F73" s="237"/>
      <c r="G73" s="237"/>
      <c r="H73" s="237"/>
      <c r="I73" s="238"/>
      <c r="J73" s="239"/>
      <c r="K73" s="240"/>
      <c r="L73" s="135" t="s">
        <v>43</v>
      </c>
      <c r="M73" s="106"/>
      <c r="N73" s="68">
        <f t="shared" si="9"/>
        <v>0</v>
      </c>
      <c r="O73" s="109"/>
    </row>
    <row r="74" spans="1:15" ht="16" customHeight="1">
      <c r="A74" s="81" t="s">
        <v>54</v>
      </c>
      <c r="B74" s="25" t="s">
        <v>52</v>
      </c>
      <c r="C74" s="236"/>
      <c r="D74" s="237"/>
      <c r="E74" s="237"/>
      <c r="F74" s="237"/>
      <c r="G74" s="237"/>
      <c r="H74" s="237"/>
      <c r="I74" s="238"/>
      <c r="J74" s="239"/>
      <c r="K74" s="240"/>
      <c r="L74" s="135" t="s">
        <v>53</v>
      </c>
      <c r="M74" s="106"/>
      <c r="N74" s="68">
        <f t="shared" si="9"/>
        <v>0</v>
      </c>
      <c r="O74" s="109"/>
    </row>
    <row r="75" spans="1:15" ht="16" customHeight="1">
      <c r="A75" s="81" t="s">
        <v>55</v>
      </c>
      <c r="B75" s="25" t="s">
        <v>180</v>
      </c>
      <c r="C75" s="236"/>
      <c r="D75" s="237"/>
      <c r="E75" s="237"/>
      <c r="F75" s="237"/>
      <c r="G75" s="237"/>
      <c r="H75" s="237"/>
      <c r="I75" s="238"/>
      <c r="J75" s="239"/>
      <c r="K75" s="240"/>
      <c r="L75" s="135" t="s">
        <v>181</v>
      </c>
      <c r="M75" s="106"/>
      <c r="N75" s="68">
        <f t="shared" si="9"/>
        <v>0</v>
      </c>
      <c r="O75" s="109"/>
    </row>
    <row r="76" spans="1:15" ht="16" customHeight="1">
      <c r="A76" s="81" t="s">
        <v>57</v>
      </c>
      <c r="B76" s="25" t="s">
        <v>42</v>
      </c>
      <c r="C76" s="236"/>
      <c r="D76" s="237"/>
      <c r="E76" s="237"/>
      <c r="F76" s="237"/>
      <c r="G76" s="237"/>
      <c r="H76" s="237"/>
      <c r="I76" s="238"/>
      <c r="J76" s="239"/>
      <c r="K76" s="240"/>
      <c r="L76" s="135" t="s">
        <v>43</v>
      </c>
      <c r="M76" s="106"/>
      <c r="N76" s="68">
        <f t="shared" si="9"/>
        <v>0</v>
      </c>
      <c r="O76" s="109"/>
    </row>
    <row r="77" spans="1:15" ht="16" customHeight="1">
      <c r="A77" s="82" t="s">
        <v>89</v>
      </c>
      <c r="B77" s="37" t="s">
        <v>185</v>
      </c>
      <c r="C77" s="271"/>
      <c r="D77" s="272"/>
      <c r="E77" s="272"/>
      <c r="F77" s="272"/>
      <c r="G77" s="272"/>
      <c r="H77" s="272"/>
      <c r="I77" s="273"/>
      <c r="J77" s="268"/>
      <c r="K77" s="270"/>
      <c r="L77" s="136" t="s">
        <v>186</v>
      </c>
      <c r="M77" s="140"/>
      <c r="N77" s="86">
        <f t="shared" si="9"/>
        <v>0</v>
      </c>
      <c r="O77" s="141"/>
    </row>
    <row r="78" spans="1:15" ht="16" customHeight="1" thickBot="1">
      <c r="A78" s="72" t="s">
        <v>107</v>
      </c>
      <c r="B78" s="73"/>
      <c r="C78" s="73"/>
      <c r="D78" s="73"/>
      <c r="E78" s="73"/>
      <c r="F78" s="73"/>
      <c r="G78" s="73"/>
      <c r="H78" s="73"/>
      <c r="I78" s="73"/>
      <c r="J78" s="30"/>
      <c r="K78" s="30"/>
      <c r="L78" s="30"/>
      <c r="M78" s="126"/>
      <c r="N78" s="74">
        <f>SUM(N67:N77)</f>
        <v>0</v>
      </c>
      <c r="O78" s="127"/>
    </row>
    <row r="79" spans="1:15" ht="16" customHeight="1">
      <c r="A79" s="31" t="s">
        <v>148</v>
      </c>
      <c r="B79" s="90" t="s">
        <v>78</v>
      </c>
      <c r="C79" s="216" t="s">
        <v>75</v>
      </c>
      <c r="D79" s="201"/>
      <c r="E79" s="201"/>
      <c r="F79" s="201"/>
      <c r="G79" s="201"/>
      <c r="H79" s="201"/>
      <c r="I79" s="201"/>
      <c r="J79" s="90" t="s">
        <v>58</v>
      </c>
      <c r="K79" s="90" t="s">
        <v>59</v>
      </c>
      <c r="L79" s="91" t="s">
        <v>151</v>
      </c>
      <c r="M79" s="128" t="s">
        <v>94</v>
      </c>
      <c r="N79" s="90" t="s">
        <v>20</v>
      </c>
      <c r="O79" s="129" t="s">
        <v>0</v>
      </c>
    </row>
    <row r="80" spans="1:15" ht="16" customHeight="1">
      <c r="A80" s="65" t="s">
        <v>123</v>
      </c>
      <c r="B80" s="66" t="s">
        <v>146</v>
      </c>
      <c r="C80" s="66"/>
      <c r="D80" s="66"/>
      <c r="E80" s="66"/>
      <c r="F80" s="66"/>
      <c r="G80" s="66"/>
      <c r="H80" s="66"/>
      <c r="I80" s="66"/>
      <c r="J80" s="22"/>
      <c r="K80" s="22"/>
      <c r="L80" s="22"/>
      <c r="M80" s="118"/>
      <c r="N80" s="66"/>
      <c r="O80" s="119"/>
    </row>
    <row r="81" spans="1:15" ht="16" customHeight="1">
      <c r="A81" s="3" t="s">
        <v>60</v>
      </c>
      <c r="B81" s="38" t="s">
        <v>124</v>
      </c>
      <c r="C81" s="274"/>
      <c r="D81" s="275"/>
      <c r="E81" s="275"/>
      <c r="F81" s="275"/>
      <c r="G81" s="275"/>
      <c r="H81" s="275"/>
      <c r="I81" s="276"/>
      <c r="J81" s="24"/>
      <c r="K81" s="24"/>
      <c r="L81" s="120" t="s">
        <v>17</v>
      </c>
      <c r="M81" s="121"/>
      <c r="N81" s="68">
        <f>J81*K81*M81</f>
        <v>0</v>
      </c>
      <c r="O81" s="122"/>
    </row>
    <row r="82" spans="1:15" ht="16" customHeight="1">
      <c r="A82" s="95" t="s">
        <v>61</v>
      </c>
      <c r="B82" s="39" t="s">
        <v>92</v>
      </c>
      <c r="C82" s="239"/>
      <c r="D82" s="267"/>
      <c r="E82" s="267"/>
      <c r="F82" s="267"/>
      <c r="G82" s="267"/>
      <c r="H82" s="267"/>
      <c r="I82" s="240"/>
      <c r="J82" s="92"/>
      <c r="K82" s="92"/>
      <c r="L82" s="105" t="s">
        <v>17</v>
      </c>
      <c r="M82" s="106"/>
      <c r="N82" s="60">
        <f t="shared" ref="N82:N84" si="10">J82*K82*M82</f>
        <v>0</v>
      </c>
      <c r="O82" s="109"/>
    </row>
    <row r="83" spans="1:15" ht="16" customHeight="1">
      <c r="A83" s="95" t="s">
        <v>84</v>
      </c>
      <c r="B83" s="39" t="s">
        <v>90</v>
      </c>
      <c r="C83" s="239"/>
      <c r="D83" s="267"/>
      <c r="E83" s="267"/>
      <c r="F83" s="267"/>
      <c r="G83" s="267"/>
      <c r="H83" s="267"/>
      <c r="I83" s="240"/>
      <c r="J83" s="92"/>
      <c r="K83" s="92"/>
      <c r="L83" s="105" t="s">
        <v>17</v>
      </c>
      <c r="M83" s="106"/>
      <c r="N83" s="60">
        <f t="shared" si="10"/>
        <v>0</v>
      </c>
      <c r="O83" s="109"/>
    </row>
    <row r="84" spans="1:15" ht="16" customHeight="1">
      <c r="A84" s="96" t="s">
        <v>91</v>
      </c>
      <c r="B84" s="40" t="s">
        <v>73</v>
      </c>
      <c r="C84" s="268"/>
      <c r="D84" s="269"/>
      <c r="E84" s="269"/>
      <c r="F84" s="269"/>
      <c r="G84" s="269"/>
      <c r="H84" s="269"/>
      <c r="I84" s="270"/>
      <c r="J84" s="35">
        <v>2</v>
      </c>
      <c r="K84" s="35">
        <v>1</v>
      </c>
      <c r="L84" s="142" t="s">
        <v>17</v>
      </c>
      <c r="M84" s="140">
        <v>500</v>
      </c>
      <c r="N84" s="195">
        <f t="shared" si="10"/>
        <v>1000</v>
      </c>
      <c r="O84" s="141" t="s">
        <v>335</v>
      </c>
    </row>
    <row r="85" spans="1:15" ht="16" customHeight="1">
      <c r="A85" s="75" t="s">
        <v>107</v>
      </c>
      <c r="B85" s="76"/>
      <c r="C85" s="76"/>
      <c r="D85" s="76"/>
      <c r="E85" s="76"/>
      <c r="F85" s="76"/>
      <c r="G85" s="76"/>
      <c r="H85" s="76"/>
      <c r="I85" s="76"/>
      <c r="J85" s="32"/>
      <c r="K85" s="32"/>
      <c r="L85" s="32"/>
      <c r="M85" s="130"/>
      <c r="N85" s="83">
        <f>SUM(N81:N84)</f>
        <v>1000</v>
      </c>
      <c r="O85" s="131"/>
    </row>
    <row r="86" spans="1:15" ht="16" customHeight="1" thickBot="1">
      <c r="A86" s="84" t="s">
        <v>125</v>
      </c>
      <c r="B86" s="85"/>
      <c r="C86" s="85"/>
      <c r="D86" s="85"/>
      <c r="E86" s="85"/>
      <c r="F86" s="85"/>
      <c r="G86" s="85"/>
      <c r="H86" s="85"/>
      <c r="I86" s="85"/>
      <c r="J86" s="41"/>
      <c r="K86" s="41"/>
      <c r="L86" s="41"/>
      <c r="M86" s="143"/>
      <c r="N86" s="185">
        <f>SUM(N33,N43,N64,N78,N85)</f>
        <v>58258.93</v>
      </c>
      <c r="O86" s="144"/>
    </row>
    <row r="87" spans="1:15" ht="16" customHeight="1">
      <c r="A87" s="31" t="s">
        <v>148</v>
      </c>
      <c r="B87" s="90" t="s">
        <v>78</v>
      </c>
      <c r="C87" s="216" t="s">
        <v>75</v>
      </c>
      <c r="D87" s="201"/>
      <c r="E87" s="201"/>
      <c r="F87" s="201"/>
      <c r="G87" s="201"/>
      <c r="H87" s="201"/>
      <c r="I87" s="201"/>
      <c r="J87" s="230" t="s">
        <v>76</v>
      </c>
      <c r="K87" s="216"/>
      <c r="L87" s="91" t="s">
        <v>151</v>
      </c>
      <c r="M87" s="128" t="s">
        <v>94</v>
      </c>
      <c r="N87" s="90" t="s">
        <v>20</v>
      </c>
      <c r="O87" s="129" t="s">
        <v>0</v>
      </c>
    </row>
    <row r="88" spans="1:15" ht="16" customHeight="1">
      <c r="A88" s="42" t="s">
        <v>126</v>
      </c>
      <c r="B88" s="66" t="s">
        <v>62</v>
      </c>
      <c r="C88" s="66"/>
      <c r="D88" s="66"/>
      <c r="E88" s="66"/>
      <c r="F88" s="66"/>
      <c r="G88" s="66"/>
      <c r="H88" s="66"/>
      <c r="I88" s="66"/>
      <c r="J88" s="22"/>
      <c r="K88" s="22"/>
      <c r="L88" s="22"/>
      <c r="M88" s="118"/>
      <c r="N88" s="66"/>
      <c r="O88" s="119"/>
    </row>
    <row r="89" spans="1:15" ht="16" customHeight="1">
      <c r="A89" s="2" t="s">
        <v>63</v>
      </c>
      <c r="B89" s="43" t="s">
        <v>62</v>
      </c>
      <c r="C89" s="256" t="s">
        <v>127</v>
      </c>
      <c r="D89" s="257"/>
      <c r="E89" s="257"/>
      <c r="F89" s="257"/>
      <c r="G89" s="257"/>
      <c r="H89" s="257"/>
      <c r="I89" s="258"/>
      <c r="J89" s="253">
        <f>N86</f>
        <v>58258.93</v>
      </c>
      <c r="K89" s="254"/>
      <c r="L89" s="145"/>
      <c r="M89" s="146">
        <v>0.08</v>
      </c>
      <c r="N89" s="183">
        <f>J89*M89</f>
        <v>4660.7143999999998</v>
      </c>
      <c r="O89" s="147"/>
    </row>
    <row r="90" spans="1:15" ht="16" customHeight="1" thickBot="1">
      <c r="A90" s="87" t="s">
        <v>107</v>
      </c>
      <c r="B90" s="88"/>
      <c r="C90" s="88"/>
      <c r="D90" s="88"/>
      <c r="E90" s="88"/>
      <c r="F90" s="88"/>
      <c r="G90" s="88"/>
      <c r="H90" s="88"/>
      <c r="I90" s="88"/>
      <c r="J90" s="44"/>
      <c r="K90" s="44"/>
      <c r="L90" s="44"/>
      <c r="M90" s="148"/>
      <c r="N90" s="184">
        <f>SUM(N89:N89)</f>
        <v>4660.7143999999998</v>
      </c>
      <c r="O90" s="149"/>
    </row>
    <row r="91" spans="1:15" ht="16" customHeight="1">
      <c r="A91" s="31" t="s">
        <v>148</v>
      </c>
      <c r="B91" s="90" t="s">
        <v>78</v>
      </c>
      <c r="C91" s="216" t="s">
        <v>75</v>
      </c>
      <c r="D91" s="201"/>
      <c r="E91" s="201"/>
      <c r="F91" s="201"/>
      <c r="G91" s="201"/>
      <c r="H91" s="201"/>
      <c r="I91" s="201"/>
      <c r="J91" s="90" t="s">
        <v>58</v>
      </c>
      <c r="K91" s="90" t="s">
        <v>59</v>
      </c>
      <c r="L91" s="91" t="s">
        <v>151</v>
      </c>
      <c r="M91" s="128" t="s">
        <v>94</v>
      </c>
      <c r="N91" s="90" t="s">
        <v>20</v>
      </c>
      <c r="O91" s="129" t="s">
        <v>0</v>
      </c>
    </row>
    <row r="92" spans="1:15" ht="16" customHeight="1">
      <c r="A92" s="42" t="s">
        <v>128</v>
      </c>
      <c r="B92" s="66" t="s">
        <v>129</v>
      </c>
      <c r="C92" s="66"/>
      <c r="D92" s="66"/>
      <c r="E92" s="66"/>
      <c r="F92" s="66"/>
      <c r="G92" s="66"/>
      <c r="H92" s="66"/>
      <c r="I92" s="66"/>
      <c r="J92" s="22"/>
      <c r="K92" s="22"/>
      <c r="L92" s="22"/>
      <c r="M92" s="118"/>
      <c r="N92" s="66"/>
      <c r="O92" s="119"/>
    </row>
    <row r="93" spans="1:15" ht="16" customHeight="1">
      <c r="A93" s="2" t="s">
        <v>64</v>
      </c>
      <c r="B93" s="43" t="s">
        <v>130</v>
      </c>
      <c r="C93" s="256" t="s">
        <v>65</v>
      </c>
      <c r="D93" s="257"/>
      <c r="E93" s="257"/>
      <c r="F93" s="257"/>
      <c r="G93" s="257"/>
      <c r="H93" s="257"/>
      <c r="I93" s="258"/>
      <c r="J93" s="45">
        <v>1</v>
      </c>
      <c r="K93" s="45">
        <v>1</v>
      </c>
      <c r="L93" s="145" t="s">
        <v>17</v>
      </c>
      <c r="M93" s="150">
        <v>1500</v>
      </c>
      <c r="N93" s="196">
        <f>J93*K93*M93</f>
        <v>1500</v>
      </c>
      <c r="O93" s="147"/>
    </row>
    <row r="94" spans="1:15" ht="16" customHeight="1" thickBot="1">
      <c r="A94" s="87" t="s">
        <v>107</v>
      </c>
      <c r="B94" s="88"/>
      <c r="C94" s="88"/>
      <c r="D94" s="88"/>
      <c r="E94" s="88"/>
      <c r="F94" s="88"/>
      <c r="G94" s="88"/>
      <c r="H94" s="88"/>
      <c r="I94" s="88"/>
      <c r="J94" s="44"/>
      <c r="K94" s="44"/>
      <c r="L94" s="44"/>
      <c r="M94" s="148"/>
      <c r="N94" s="89">
        <f>SUM(N93:N93)</f>
        <v>1500</v>
      </c>
      <c r="O94" s="149"/>
    </row>
    <row r="95" spans="1:15" ht="16" customHeight="1">
      <c r="A95" s="31" t="s">
        <v>148</v>
      </c>
      <c r="B95" s="90" t="s">
        <v>78</v>
      </c>
      <c r="C95" s="230" t="s">
        <v>75</v>
      </c>
      <c r="D95" s="259"/>
      <c r="E95" s="259"/>
      <c r="F95" s="259"/>
      <c r="G95" s="216"/>
      <c r="H95" s="90" t="s">
        <v>131</v>
      </c>
      <c r="I95" s="90" t="s">
        <v>132</v>
      </c>
      <c r="J95" s="230" t="s">
        <v>58</v>
      </c>
      <c r="K95" s="216"/>
      <c r="L95" s="91" t="s">
        <v>151</v>
      </c>
      <c r="M95" s="128" t="s">
        <v>94</v>
      </c>
      <c r="N95" s="90" t="s">
        <v>20</v>
      </c>
      <c r="O95" s="129" t="s">
        <v>0</v>
      </c>
    </row>
    <row r="96" spans="1:15" ht="16" customHeight="1">
      <c r="A96" s="65" t="s">
        <v>66</v>
      </c>
      <c r="B96" s="66" t="s">
        <v>67</v>
      </c>
      <c r="C96" s="66"/>
      <c r="D96" s="66"/>
      <c r="E96" s="66"/>
      <c r="F96" s="66"/>
      <c r="G96" s="66"/>
      <c r="H96" s="66"/>
      <c r="I96" s="66"/>
      <c r="J96" s="22"/>
      <c r="K96" s="22"/>
      <c r="L96" s="22"/>
      <c r="M96" s="118"/>
      <c r="N96" s="66"/>
      <c r="O96" s="119"/>
    </row>
    <row r="97" spans="1:15" ht="16" customHeight="1">
      <c r="A97" s="94" t="s">
        <v>68</v>
      </c>
      <c r="B97" s="46" t="s">
        <v>133</v>
      </c>
      <c r="C97" s="260" t="s">
        <v>134</v>
      </c>
      <c r="D97" s="260"/>
      <c r="E97" s="260"/>
      <c r="F97" s="260"/>
      <c r="G97" s="260"/>
      <c r="H97" s="78" t="s">
        <v>158</v>
      </c>
      <c r="I97" s="78" t="s">
        <v>159</v>
      </c>
      <c r="J97" s="261">
        <v>27</v>
      </c>
      <c r="K97" s="261"/>
      <c r="L97" s="197" t="s">
        <v>77</v>
      </c>
      <c r="M97" s="198">
        <f>24297/27</f>
        <v>899.88888888888891</v>
      </c>
      <c r="N97" s="199">
        <f>J97*M97</f>
        <v>24297</v>
      </c>
      <c r="O97" s="169" t="s">
        <v>338</v>
      </c>
    </row>
    <row r="98" spans="1:15" ht="16" customHeight="1">
      <c r="A98" s="95" t="s">
        <v>135</v>
      </c>
      <c r="B98" s="39" t="s">
        <v>136</v>
      </c>
      <c r="C98" s="248" t="s">
        <v>134</v>
      </c>
      <c r="D98" s="248"/>
      <c r="E98" s="248"/>
      <c r="F98" s="248"/>
      <c r="G98" s="248"/>
      <c r="H98" s="69"/>
      <c r="I98" s="69"/>
      <c r="J98" s="255"/>
      <c r="K98" s="255"/>
      <c r="L98" s="105" t="s">
        <v>77</v>
      </c>
      <c r="M98" s="106"/>
      <c r="N98" s="60">
        <f t="shared" ref="N98:N100" si="11">J98*M98</f>
        <v>0</v>
      </c>
      <c r="O98" s="109"/>
    </row>
    <row r="99" spans="1:15" ht="16" customHeight="1">
      <c r="A99" s="95" t="s">
        <v>137</v>
      </c>
      <c r="B99" s="39" t="s">
        <v>138</v>
      </c>
      <c r="C99" s="248" t="s">
        <v>134</v>
      </c>
      <c r="D99" s="248"/>
      <c r="E99" s="248"/>
      <c r="F99" s="248"/>
      <c r="G99" s="248"/>
      <c r="H99" s="69"/>
      <c r="I99" s="69"/>
      <c r="J99" s="255"/>
      <c r="K99" s="255"/>
      <c r="L99" s="105" t="s">
        <v>77</v>
      </c>
      <c r="M99" s="106"/>
      <c r="N99" s="60">
        <f t="shared" si="11"/>
        <v>0</v>
      </c>
      <c r="O99" s="109"/>
    </row>
    <row r="100" spans="1:15" ht="16" customHeight="1">
      <c r="A100" s="95" t="s">
        <v>139</v>
      </c>
      <c r="B100" s="39" t="s">
        <v>140</v>
      </c>
      <c r="C100" s="248" t="s">
        <v>134</v>
      </c>
      <c r="D100" s="248"/>
      <c r="E100" s="248"/>
      <c r="F100" s="248"/>
      <c r="G100" s="248"/>
      <c r="H100" s="69"/>
      <c r="I100" s="69"/>
      <c r="J100" s="255"/>
      <c r="K100" s="255"/>
      <c r="L100" s="105" t="s">
        <v>77</v>
      </c>
      <c r="M100" s="106"/>
      <c r="N100" s="60">
        <f t="shared" si="11"/>
        <v>0</v>
      </c>
      <c r="O100" s="109"/>
    </row>
    <row r="101" spans="1:15" ht="16" customHeight="1">
      <c r="A101" s="99"/>
      <c r="B101" s="47" t="s">
        <v>62</v>
      </c>
      <c r="C101" s="266" t="s">
        <v>141</v>
      </c>
      <c r="D101" s="266"/>
      <c r="E101" s="266"/>
      <c r="F101" s="266"/>
      <c r="G101" s="266"/>
      <c r="H101" s="266"/>
      <c r="I101" s="266"/>
      <c r="J101" s="266"/>
      <c r="K101" s="266"/>
      <c r="L101" s="266"/>
      <c r="M101" s="151"/>
      <c r="N101" s="71">
        <f>SUM(N97,N100)*M101</f>
        <v>0</v>
      </c>
      <c r="O101" s="125"/>
    </row>
    <row r="102" spans="1:15" ht="16" customHeight="1" thickBot="1">
      <c r="A102" s="87" t="s">
        <v>107</v>
      </c>
      <c r="B102" s="88"/>
      <c r="C102" s="88"/>
      <c r="D102" s="88"/>
      <c r="E102" s="88"/>
      <c r="F102" s="88"/>
      <c r="G102" s="88"/>
      <c r="H102" s="88"/>
      <c r="I102" s="88"/>
      <c r="J102" s="44"/>
      <c r="K102" s="44"/>
      <c r="L102" s="44"/>
      <c r="M102" s="148"/>
      <c r="N102" s="89">
        <f>SUM(N97:N101)</f>
        <v>24297</v>
      </c>
      <c r="O102" s="149"/>
    </row>
    <row r="103" spans="1:15" ht="16" customHeight="1">
      <c r="A103" s="31" t="s">
        <v>148</v>
      </c>
      <c r="B103" s="90" t="s">
        <v>78</v>
      </c>
      <c r="C103" s="216" t="s">
        <v>75</v>
      </c>
      <c r="D103" s="201"/>
      <c r="E103" s="201"/>
      <c r="F103" s="201"/>
      <c r="G103" s="201"/>
      <c r="H103" s="201"/>
      <c r="I103" s="201"/>
      <c r="J103" s="230" t="s">
        <v>76</v>
      </c>
      <c r="K103" s="216"/>
      <c r="L103" s="91" t="s">
        <v>151</v>
      </c>
      <c r="M103" s="128" t="s">
        <v>94</v>
      </c>
      <c r="N103" s="90" t="s">
        <v>20</v>
      </c>
      <c r="O103" s="129" t="s">
        <v>0</v>
      </c>
    </row>
    <row r="104" spans="1:15" ht="16" customHeight="1">
      <c r="A104" s="42" t="s">
        <v>69</v>
      </c>
      <c r="B104" s="66" t="s">
        <v>70</v>
      </c>
      <c r="C104" s="66"/>
      <c r="D104" s="66"/>
      <c r="E104" s="66"/>
      <c r="F104" s="66"/>
      <c r="G104" s="66"/>
      <c r="H104" s="66"/>
      <c r="I104" s="66"/>
      <c r="J104" s="22"/>
      <c r="K104" s="22"/>
      <c r="L104" s="22"/>
      <c r="M104" s="118"/>
      <c r="N104" s="66"/>
      <c r="O104" s="119"/>
    </row>
    <row r="105" spans="1:15" ht="16" customHeight="1">
      <c r="A105" s="2" t="s">
        <v>71</v>
      </c>
      <c r="B105" s="43" t="s">
        <v>70</v>
      </c>
      <c r="C105" s="250"/>
      <c r="D105" s="251"/>
      <c r="E105" s="251"/>
      <c r="F105" s="251"/>
      <c r="G105" s="251"/>
      <c r="H105" s="251"/>
      <c r="I105" s="252"/>
      <c r="J105" s="253">
        <f>SUM(N86,N90,N94)</f>
        <v>64419.644399999997</v>
      </c>
      <c r="K105" s="254"/>
      <c r="L105" s="145"/>
      <c r="M105" s="146">
        <v>0.06</v>
      </c>
      <c r="N105" s="183">
        <f>J105*M105</f>
        <v>3865.1786639999996</v>
      </c>
      <c r="O105" s="147"/>
    </row>
    <row r="106" spans="1:15" ht="16" customHeight="1">
      <c r="A106" s="84" t="s">
        <v>107</v>
      </c>
      <c r="B106" s="85"/>
      <c r="C106" s="85"/>
      <c r="D106" s="85"/>
      <c r="E106" s="85"/>
      <c r="F106" s="85"/>
      <c r="G106" s="85"/>
      <c r="H106" s="85"/>
      <c r="I106" s="85"/>
      <c r="J106" s="41"/>
      <c r="K106" s="41"/>
      <c r="L106" s="41"/>
      <c r="M106" s="143"/>
      <c r="N106" s="185">
        <f>SUM(N105,J105)</f>
        <v>68284.823063999997</v>
      </c>
      <c r="O106" s="144"/>
    </row>
    <row r="107" spans="1:15" ht="16" customHeight="1" thickBot="1">
      <c r="A107" s="62"/>
      <c r="B107" s="63" t="s">
        <v>145</v>
      </c>
      <c r="C107" s="63"/>
      <c r="D107" s="63"/>
      <c r="E107" s="63"/>
      <c r="F107" s="63"/>
      <c r="G107" s="63"/>
      <c r="H107" s="63"/>
      <c r="I107" s="63"/>
      <c r="J107" s="20"/>
      <c r="K107" s="20"/>
      <c r="L107" s="20"/>
      <c r="M107" s="152"/>
      <c r="N107" s="153"/>
      <c r="O107" s="154"/>
    </row>
    <row r="108" spans="1:15" ht="15" customHeight="1"/>
    <row r="109" spans="1:15" ht="15" customHeight="1">
      <c r="N109" s="182">
        <f>N97+N106</f>
        <v>92581.823063999997</v>
      </c>
    </row>
    <row r="110" spans="1:15" ht="15" customHeight="1"/>
    <row r="111" spans="1:15" ht="15" customHeight="1"/>
    <row r="112" spans="1:15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</sheetData>
  <dataConsolidate/>
  <mergeCells count="119">
    <mergeCell ref="N3:O3"/>
    <mergeCell ref="N4:O4"/>
    <mergeCell ref="A1:O1"/>
    <mergeCell ref="C4:E4"/>
    <mergeCell ref="I2:J2"/>
    <mergeCell ref="I3:J3"/>
    <mergeCell ref="L2:M2"/>
    <mergeCell ref="L3:M3"/>
    <mergeCell ref="L4:M4"/>
    <mergeCell ref="N2:O2"/>
    <mergeCell ref="B6:O6"/>
    <mergeCell ref="A2:B2"/>
    <mergeCell ref="A3:B3"/>
    <mergeCell ref="A4:B4"/>
    <mergeCell ref="C2:E2"/>
    <mergeCell ref="C3:E3"/>
    <mergeCell ref="C101:L101"/>
    <mergeCell ref="C103:I103"/>
    <mergeCell ref="J103:K103"/>
    <mergeCell ref="C82:I82"/>
    <mergeCell ref="C83:I83"/>
    <mergeCell ref="C84:I84"/>
    <mergeCell ref="C87:I87"/>
    <mergeCell ref="J87:K87"/>
    <mergeCell ref="C89:I89"/>
    <mergeCell ref="J89:K89"/>
    <mergeCell ref="C76:I76"/>
    <mergeCell ref="J76:K76"/>
    <mergeCell ref="C77:I77"/>
    <mergeCell ref="J77:K77"/>
    <mergeCell ref="C79:I79"/>
    <mergeCell ref="C81:I81"/>
    <mergeCell ref="C73:I73"/>
    <mergeCell ref="J73:K73"/>
    <mergeCell ref="C105:I105"/>
    <mergeCell ref="J105:K105"/>
    <mergeCell ref="C98:G98"/>
    <mergeCell ref="J98:K98"/>
    <mergeCell ref="C99:G99"/>
    <mergeCell ref="J99:K99"/>
    <mergeCell ref="C100:G100"/>
    <mergeCell ref="J100:K100"/>
    <mergeCell ref="C91:I91"/>
    <mergeCell ref="C93:I93"/>
    <mergeCell ref="C95:G95"/>
    <mergeCell ref="J95:K95"/>
    <mergeCell ref="C97:G97"/>
    <mergeCell ref="J97:K97"/>
    <mergeCell ref="C74:I74"/>
    <mergeCell ref="J74:K74"/>
    <mergeCell ref="C75:I75"/>
    <mergeCell ref="J75:K75"/>
    <mergeCell ref="C70:I70"/>
    <mergeCell ref="J70:K70"/>
    <mergeCell ref="C71:I71"/>
    <mergeCell ref="J71:K71"/>
    <mergeCell ref="C72:I72"/>
    <mergeCell ref="J72:K72"/>
    <mergeCell ref="J65:K65"/>
    <mergeCell ref="C67:I67"/>
    <mergeCell ref="J67:K67"/>
    <mergeCell ref="C68:I68"/>
    <mergeCell ref="J68:K68"/>
    <mergeCell ref="C69:I69"/>
    <mergeCell ref="J69:K69"/>
    <mergeCell ref="A61:A63"/>
    <mergeCell ref="B61:B63"/>
    <mergeCell ref="C61:G61"/>
    <mergeCell ref="C62:G62"/>
    <mergeCell ref="C63:G63"/>
    <mergeCell ref="C65:I65"/>
    <mergeCell ref="A56:A60"/>
    <mergeCell ref="B56:B60"/>
    <mergeCell ref="C56:I56"/>
    <mergeCell ref="C57:I57"/>
    <mergeCell ref="C58:I58"/>
    <mergeCell ref="C59:I59"/>
    <mergeCell ref="C60:I60"/>
    <mergeCell ref="A51:A55"/>
    <mergeCell ref="B51:B55"/>
    <mergeCell ref="C51:I51"/>
    <mergeCell ref="C52:I52"/>
    <mergeCell ref="C53:I53"/>
    <mergeCell ref="C54:I54"/>
    <mergeCell ref="C55:I55"/>
    <mergeCell ref="C25:I25"/>
    <mergeCell ref="C34:I34"/>
    <mergeCell ref="C44:I44"/>
    <mergeCell ref="A46:A50"/>
    <mergeCell ref="B46:B50"/>
    <mergeCell ref="C46:I46"/>
    <mergeCell ref="C47:I47"/>
    <mergeCell ref="C48:I48"/>
    <mergeCell ref="C49:I49"/>
    <mergeCell ref="C50:I50"/>
    <mergeCell ref="A7:L7"/>
    <mergeCell ref="M7:O7"/>
    <mergeCell ref="C8:I8"/>
    <mergeCell ref="A10:A14"/>
    <mergeCell ref="B10:B14"/>
    <mergeCell ref="A15:A16"/>
    <mergeCell ref="B15:B16"/>
    <mergeCell ref="C26:I26"/>
    <mergeCell ref="A27:A32"/>
    <mergeCell ref="C27:I27"/>
    <mergeCell ref="C28:I28"/>
    <mergeCell ref="C29:I29"/>
    <mergeCell ref="C30:I30"/>
    <mergeCell ref="C31:I31"/>
    <mergeCell ref="C32:I32"/>
    <mergeCell ref="A17:A18"/>
    <mergeCell ref="B17:B18"/>
    <mergeCell ref="A19:A20"/>
    <mergeCell ref="B19:B20"/>
    <mergeCell ref="A21:A26"/>
    <mergeCell ref="C21:I21"/>
    <mergeCell ref="C22:I22"/>
    <mergeCell ref="C23:I23"/>
    <mergeCell ref="C24:I24"/>
  </mergeCells>
  <phoneticPr fontId="19" type="noConversion"/>
  <dataValidations count="7">
    <dataValidation type="list" allowBlank="1" showInputMessage="1" showErrorMessage="1" sqref="C36:C42">
      <formula1>#REF!</formula1>
    </dataValidation>
    <dataValidation type="list" allowBlank="1" showInputMessage="1" showErrorMessage="1" sqref="I97:I100">
      <formula1>#REF!</formula1>
    </dataValidation>
    <dataValidation type="list" allowBlank="1" showInputMessage="1" showErrorMessage="1" sqref="H97:H100">
      <formula1>#REF!</formula1>
    </dataValidation>
    <dataValidation type="list" allowBlank="1" showInputMessage="1" showErrorMessage="1" sqref="D36:D42 D10:D20">
      <formula1>#REF!</formula1>
    </dataValidation>
    <dataValidation type="list" allowBlank="1" showInputMessage="1" showErrorMessage="1" sqref="F10:F20 F36:F42">
      <formula1>#REF!</formula1>
    </dataValidation>
    <dataValidation type="list" allowBlank="1" showInputMessage="1" showErrorMessage="1" sqref="H36:H42">
      <formula1>#REF!</formula1>
    </dataValidation>
    <dataValidation type="list" allowBlank="1" showInputMessage="1" showErrorMessage="1" sqref="H61:H63">
      <formula1>#REF!</formula1>
    </dataValidation>
  </dataValidations>
  <printOptions horizontalCentered="1"/>
  <pageMargins left="0.51181102362204722" right="0.51181102362204722" top="0.74803149606299213" bottom="0.55118110236220474" header="0.31496062992125984" footer="0.31496062992125984"/>
  <pageSetup paperSize="9" scale="6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9"/>
  <sheetViews>
    <sheetView workbookViewId="0">
      <selection activeCell="L30" sqref="L30"/>
    </sheetView>
  </sheetViews>
  <sheetFormatPr defaultRowHeight="14.15"/>
  <cols>
    <col min="1" max="1" width="14.765625" customWidth="1"/>
    <col min="2" max="2" width="18.921875" customWidth="1"/>
    <col min="6" max="6" width="16.4609375" customWidth="1"/>
    <col min="7" max="7" width="30" customWidth="1"/>
  </cols>
  <sheetData>
    <row r="1" spans="1:12">
      <c r="A1" s="170" t="s">
        <v>187</v>
      </c>
      <c r="B1" s="170" t="s">
        <v>188</v>
      </c>
      <c r="C1" s="171" t="s">
        <v>189</v>
      </c>
      <c r="D1" s="171" t="s">
        <v>190</v>
      </c>
      <c r="E1" s="170" t="s">
        <v>191</v>
      </c>
      <c r="F1" s="170" t="s">
        <v>192</v>
      </c>
      <c r="G1" s="172" t="s">
        <v>193</v>
      </c>
      <c r="H1" s="171" t="s">
        <v>131</v>
      </c>
      <c r="I1" s="170" t="s">
        <v>194</v>
      </c>
      <c r="J1" s="170" t="s">
        <v>195</v>
      </c>
      <c r="K1" s="173" t="s">
        <v>62</v>
      </c>
      <c r="L1" s="173" t="s">
        <v>196</v>
      </c>
    </row>
    <row r="2" spans="1:12" ht="15">
      <c r="A2" s="174">
        <v>43252</v>
      </c>
      <c r="B2" s="175" t="s">
        <v>197</v>
      </c>
      <c r="C2" s="175" t="s">
        <v>198</v>
      </c>
      <c r="D2" s="175" t="s">
        <v>199</v>
      </c>
      <c r="E2" s="175" t="s">
        <v>200</v>
      </c>
      <c r="F2" s="175" t="s">
        <v>201</v>
      </c>
      <c r="G2" s="176" t="s">
        <v>202</v>
      </c>
      <c r="H2" s="175" t="s">
        <v>203</v>
      </c>
      <c r="I2" s="175">
        <v>490</v>
      </c>
      <c r="J2" s="175">
        <v>50</v>
      </c>
      <c r="K2" s="175">
        <v>15</v>
      </c>
      <c r="L2" s="175">
        <v>555</v>
      </c>
    </row>
    <row r="3" spans="1:12" ht="15">
      <c r="A3" s="177">
        <v>43252</v>
      </c>
      <c r="B3" s="178" t="s">
        <v>204</v>
      </c>
      <c r="C3" s="178" t="s">
        <v>205</v>
      </c>
      <c r="D3" s="178" t="s">
        <v>206</v>
      </c>
      <c r="E3" s="178" t="s">
        <v>207</v>
      </c>
      <c r="F3" s="178" t="s">
        <v>208</v>
      </c>
      <c r="G3" s="179" t="s">
        <v>209</v>
      </c>
      <c r="H3" s="178" t="s">
        <v>66</v>
      </c>
      <c r="I3" s="178">
        <v>1020</v>
      </c>
      <c r="J3" s="178">
        <v>50</v>
      </c>
      <c r="K3" s="178">
        <v>15</v>
      </c>
      <c r="L3" s="178">
        <v>321</v>
      </c>
    </row>
    <row r="4" spans="1:12" ht="15">
      <c r="A4" s="177">
        <v>43252</v>
      </c>
      <c r="B4" s="178" t="s">
        <v>210</v>
      </c>
      <c r="C4" s="178" t="s">
        <v>211</v>
      </c>
      <c r="D4" s="178" t="s">
        <v>212</v>
      </c>
      <c r="E4" s="178" t="s">
        <v>213</v>
      </c>
      <c r="F4" s="178" t="s">
        <v>214</v>
      </c>
      <c r="G4" s="179" t="s">
        <v>215</v>
      </c>
      <c r="H4" s="178" t="s">
        <v>7</v>
      </c>
      <c r="I4" s="178">
        <v>870</v>
      </c>
      <c r="J4" s="178">
        <v>50</v>
      </c>
      <c r="K4" s="178">
        <v>15</v>
      </c>
      <c r="L4" s="178">
        <v>276</v>
      </c>
    </row>
    <row r="5" spans="1:12" ht="15">
      <c r="A5" s="174">
        <v>43252</v>
      </c>
      <c r="B5" s="175" t="s">
        <v>216</v>
      </c>
      <c r="C5" s="175" t="s">
        <v>217</v>
      </c>
      <c r="D5" s="175" t="s">
        <v>218</v>
      </c>
      <c r="E5" s="175" t="s">
        <v>219</v>
      </c>
      <c r="F5" s="175" t="s">
        <v>208</v>
      </c>
      <c r="G5" s="176" t="s">
        <v>220</v>
      </c>
      <c r="H5" s="175" t="s">
        <v>221</v>
      </c>
      <c r="I5" s="175">
        <v>800</v>
      </c>
      <c r="J5" s="175">
        <v>50</v>
      </c>
      <c r="K5" s="175">
        <v>15</v>
      </c>
      <c r="L5" s="175">
        <v>865</v>
      </c>
    </row>
    <row r="6" spans="1:12" ht="15">
      <c r="A6" s="174">
        <v>43252</v>
      </c>
      <c r="B6" s="175" t="s">
        <v>222</v>
      </c>
      <c r="C6" s="175" t="s">
        <v>223</v>
      </c>
      <c r="D6" s="175" t="s">
        <v>224</v>
      </c>
      <c r="E6" s="175" t="s">
        <v>225</v>
      </c>
      <c r="F6" s="175" t="s">
        <v>208</v>
      </c>
      <c r="G6" s="176" t="s">
        <v>226</v>
      </c>
      <c r="H6" s="175" t="s">
        <v>221</v>
      </c>
      <c r="I6" s="175">
        <v>830</v>
      </c>
      <c r="J6" s="175">
        <v>50</v>
      </c>
      <c r="K6" s="175">
        <v>15</v>
      </c>
      <c r="L6" s="175">
        <v>895</v>
      </c>
    </row>
    <row r="7" spans="1:12" ht="15">
      <c r="A7" s="177">
        <v>43252</v>
      </c>
      <c r="B7" s="178" t="s">
        <v>227</v>
      </c>
      <c r="C7" s="178" t="s">
        <v>228</v>
      </c>
      <c r="D7" s="178" t="s">
        <v>229</v>
      </c>
      <c r="E7" s="178" t="s">
        <v>230</v>
      </c>
      <c r="F7" s="178" t="s">
        <v>208</v>
      </c>
      <c r="G7" s="179" t="s">
        <v>231</v>
      </c>
      <c r="H7" s="178" t="s">
        <v>221</v>
      </c>
      <c r="I7" s="178">
        <v>830</v>
      </c>
      <c r="J7" s="178">
        <v>50</v>
      </c>
      <c r="K7" s="178">
        <v>15</v>
      </c>
      <c r="L7" s="178">
        <v>430</v>
      </c>
    </row>
    <row r="8" spans="1:12" ht="15">
      <c r="A8" s="174">
        <v>43252</v>
      </c>
      <c r="B8" s="175" t="s">
        <v>232</v>
      </c>
      <c r="C8" s="175" t="s">
        <v>233</v>
      </c>
      <c r="D8" s="175" t="s">
        <v>234</v>
      </c>
      <c r="E8" s="175" t="s">
        <v>235</v>
      </c>
      <c r="F8" s="175" t="s">
        <v>236</v>
      </c>
      <c r="G8" s="176" t="s">
        <v>237</v>
      </c>
      <c r="H8" s="175" t="s">
        <v>203</v>
      </c>
      <c r="I8" s="175">
        <v>760</v>
      </c>
      <c r="J8" s="175">
        <v>50</v>
      </c>
      <c r="K8" s="175">
        <v>15</v>
      </c>
      <c r="L8" s="175">
        <v>825</v>
      </c>
    </row>
    <row r="9" spans="1:12" ht="15">
      <c r="A9" s="177">
        <v>43252</v>
      </c>
      <c r="B9" s="178" t="s">
        <v>238</v>
      </c>
      <c r="C9" s="178" t="s">
        <v>239</v>
      </c>
      <c r="D9" s="178" t="s">
        <v>240</v>
      </c>
      <c r="E9" s="178" t="s">
        <v>241</v>
      </c>
      <c r="F9" s="178" t="s">
        <v>242</v>
      </c>
      <c r="G9" s="179" t="s">
        <v>243</v>
      </c>
      <c r="H9" s="178" t="s">
        <v>203</v>
      </c>
      <c r="I9" s="178">
        <v>1500</v>
      </c>
      <c r="J9" s="178">
        <v>50</v>
      </c>
      <c r="K9" s="178">
        <v>15</v>
      </c>
      <c r="L9" s="178">
        <v>765</v>
      </c>
    </row>
    <row r="10" spans="1:12" ht="15">
      <c r="A10" s="174">
        <v>43252</v>
      </c>
      <c r="B10" s="175" t="s">
        <v>244</v>
      </c>
      <c r="C10" s="175" t="s">
        <v>245</v>
      </c>
      <c r="D10" s="175" t="s">
        <v>246</v>
      </c>
      <c r="E10" s="175" t="s">
        <v>247</v>
      </c>
      <c r="F10" s="175" t="s">
        <v>248</v>
      </c>
      <c r="G10" s="176" t="s">
        <v>249</v>
      </c>
      <c r="H10" s="175" t="s">
        <v>250</v>
      </c>
      <c r="I10" s="175">
        <v>1160</v>
      </c>
      <c r="J10" s="175">
        <v>50</v>
      </c>
      <c r="K10" s="175">
        <v>15</v>
      </c>
      <c r="L10" s="175">
        <v>1225</v>
      </c>
    </row>
    <row r="11" spans="1:12" ht="15">
      <c r="A11" s="174">
        <v>43252</v>
      </c>
      <c r="B11" s="175" t="s">
        <v>251</v>
      </c>
      <c r="C11" s="175" t="s">
        <v>252</v>
      </c>
      <c r="D11" s="175" t="s">
        <v>253</v>
      </c>
      <c r="E11" s="175" t="s">
        <v>254</v>
      </c>
      <c r="F11" s="175" t="s">
        <v>248</v>
      </c>
      <c r="G11" s="176" t="s">
        <v>255</v>
      </c>
      <c r="H11" s="175" t="s">
        <v>221</v>
      </c>
      <c r="I11" s="175">
        <v>1160</v>
      </c>
      <c r="J11" s="175">
        <v>50</v>
      </c>
      <c r="K11" s="175">
        <v>15</v>
      </c>
      <c r="L11" s="175">
        <v>1225</v>
      </c>
    </row>
    <row r="12" spans="1:12" ht="15">
      <c r="A12" s="174">
        <v>43252</v>
      </c>
      <c r="B12" s="175" t="s">
        <v>256</v>
      </c>
      <c r="C12" s="175" t="s">
        <v>257</v>
      </c>
      <c r="D12" s="175" t="s">
        <v>258</v>
      </c>
      <c r="E12" s="175" t="s">
        <v>259</v>
      </c>
      <c r="F12" s="175" t="s">
        <v>260</v>
      </c>
      <c r="G12" s="176" t="s">
        <v>261</v>
      </c>
      <c r="H12" s="175" t="s">
        <v>262</v>
      </c>
      <c r="I12" s="175">
        <v>580</v>
      </c>
      <c r="J12" s="175">
        <v>50</v>
      </c>
      <c r="K12" s="175">
        <v>15</v>
      </c>
      <c r="L12" s="175">
        <v>645</v>
      </c>
    </row>
    <row r="13" spans="1:12" ht="15">
      <c r="A13" s="174">
        <v>43252</v>
      </c>
      <c r="B13" s="175" t="s">
        <v>263</v>
      </c>
      <c r="C13" s="175" t="s">
        <v>264</v>
      </c>
      <c r="D13" s="175" t="s">
        <v>265</v>
      </c>
      <c r="E13" s="175" t="s">
        <v>266</v>
      </c>
      <c r="F13" s="175" t="s">
        <v>242</v>
      </c>
      <c r="G13" s="176" t="s">
        <v>267</v>
      </c>
      <c r="H13" s="175" t="s">
        <v>250</v>
      </c>
      <c r="I13" s="175">
        <v>1610</v>
      </c>
      <c r="J13" s="175">
        <v>50</v>
      </c>
      <c r="K13" s="175">
        <v>15</v>
      </c>
      <c r="L13" s="175">
        <v>1675</v>
      </c>
    </row>
    <row r="14" spans="1:12" ht="15">
      <c r="A14" s="174">
        <v>43252</v>
      </c>
      <c r="B14" s="175" t="s">
        <v>268</v>
      </c>
      <c r="C14" s="175" t="s">
        <v>269</v>
      </c>
      <c r="D14" s="175" t="s">
        <v>270</v>
      </c>
      <c r="E14" s="175" t="s">
        <v>271</v>
      </c>
      <c r="F14" s="175" t="s">
        <v>272</v>
      </c>
      <c r="G14" s="176" t="s">
        <v>273</v>
      </c>
      <c r="H14" s="175" t="s">
        <v>262</v>
      </c>
      <c r="I14" s="175">
        <v>910</v>
      </c>
      <c r="J14" s="175">
        <v>50</v>
      </c>
      <c r="K14" s="175">
        <v>15</v>
      </c>
      <c r="L14" s="175">
        <v>975</v>
      </c>
    </row>
    <row r="15" spans="1:12" ht="15">
      <c r="A15" s="174">
        <v>43252</v>
      </c>
      <c r="B15" s="175" t="s">
        <v>274</v>
      </c>
      <c r="C15" s="175" t="s">
        <v>275</v>
      </c>
      <c r="D15" s="175" t="s">
        <v>276</v>
      </c>
      <c r="E15" s="175" t="s">
        <v>277</v>
      </c>
      <c r="F15" s="175" t="s">
        <v>278</v>
      </c>
      <c r="G15" s="176" t="s">
        <v>279</v>
      </c>
      <c r="H15" s="175" t="s">
        <v>280</v>
      </c>
      <c r="I15" s="175">
        <v>790</v>
      </c>
      <c r="J15" s="175">
        <v>50</v>
      </c>
      <c r="K15" s="175">
        <v>15</v>
      </c>
      <c r="L15" s="175">
        <v>855</v>
      </c>
    </row>
    <row r="16" spans="1:12" ht="15">
      <c r="A16" s="174">
        <v>43252</v>
      </c>
      <c r="B16" s="175" t="s">
        <v>281</v>
      </c>
      <c r="C16" s="175" t="s">
        <v>282</v>
      </c>
      <c r="D16" s="175" t="s">
        <v>258</v>
      </c>
      <c r="E16" s="175" t="s">
        <v>283</v>
      </c>
      <c r="F16" s="175" t="s">
        <v>260</v>
      </c>
      <c r="G16" s="176" t="s">
        <v>261</v>
      </c>
      <c r="H16" s="175" t="s">
        <v>262</v>
      </c>
      <c r="I16" s="175">
        <v>580</v>
      </c>
      <c r="J16" s="175">
        <v>50</v>
      </c>
      <c r="K16" s="175">
        <v>15</v>
      </c>
      <c r="L16" s="175">
        <v>645</v>
      </c>
    </row>
    <row r="17" spans="1:12" ht="15">
      <c r="A17" s="177">
        <v>43252</v>
      </c>
      <c r="B17" s="178" t="s">
        <v>284</v>
      </c>
      <c r="C17" s="178" t="s">
        <v>285</v>
      </c>
      <c r="D17" s="178" t="s">
        <v>286</v>
      </c>
      <c r="E17" s="178" t="s">
        <v>287</v>
      </c>
      <c r="F17" s="178" t="s">
        <v>236</v>
      </c>
      <c r="G17" s="179" t="s">
        <v>288</v>
      </c>
      <c r="H17" s="178" t="s">
        <v>250</v>
      </c>
      <c r="I17" s="178">
        <v>1120</v>
      </c>
      <c r="J17" s="178">
        <v>50</v>
      </c>
      <c r="K17" s="178">
        <v>15</v>
      </c>
      <c r="L17" s="178">
        <v>575</v>
      </c>
    </row>
    <row r="18" spans="1:12" ht="15">
      <c r="A18" s="174">
        <v>43252</v>
      </c>
      <c r="B18" s="175" t="s">
        <v>289</v>
      </c>
      <c r="C18" s="175" t="s">
        <v>290</v>
      </c>
      <c r="D18" s="175" t="s">
        <v>240</v>
      </c>
      <c r="E18" s="175" t="s">
        <v>291</v>
      </c>
      <c r="F18" s="175" t="s">
        <v>242</v>
      </c>
      <c r="G18" s="176" t="s">
        <v>243</v>
      </c>
      <c r="H18" s="175" t="s">
        <v>203</v>
      </c>
      <c r="I18" s="175">
        <v>1500</v>
      </c>
      <c r="J18" s="175">
        <v>50</v>
      </c>
      <c r="K18" s="175">
        <v>15</v>
      </c>
      <c r="L18" s="175">
        <v>1565</v>
      </c>
    </row>
    <row r="19" spans="1:12" ht="15">
      <c r="A19" s="174">
        <v>43252</v>
      </c>
      <c r="B19" s="175" t="s">
        <v>292</v>
      </c>
      <c r="C19" s="175" t="s">
        <v>293</v>
      </c>
      <c r="D19" s="175" t="s">
        <v>294</v>
      </c>
      <c r="E19" s="175" t="s">
        <v>295</v>
      </c>
      <c r="F19" s="175" t="s">
        <v>296</v>
      </c>
      <c r="G19" s="176" t="s">
        <v>297</v>
      </c>
      <c r="H19" s="175" t="s">
        <v>203</v>
      </c>
      <c r="I19" s="175">
        <v>980</v>
      </c>
      <c r="J19" s="175">
        <v>50</v>
      </c>
      <c r="K19" s="175">
        <v>15</v>
      </c>
      <c r="L19" s="175">
        <v>1045</v>
      </c>
    </row>
    <row r="20" spans="1:12" ht="15">
      <c r="A20" s="174">
        <v>43252</v>
      </c>
      <c r="B20" s="175" t="s">
        <v>298</v>
      </c>
      <c r="C20" s="175" t="s">
        <v>299</v>
      </c>
      <c r="D20" s="175" t="s">
        <v>300</v>
      </c>
      <c r="E20" s="175" t="s">
        <v>301</v>
      </c>
      <c r="F20" s="175" t="s">
        <v>272</v>
      </c>
      <c r="G20" s="176" t="s">
        <v>302</v>
      </c>
      <c r="H20" s="175" t="s">
        <v>123</v>
      </c>
      <c r="I20" s="175">
        <v>1420</v>
      </c>
      <c r="J20" s="175">
        <v>50</v>
      </c>
      <c r="K20" s="175">
        <v>15</v>
      </c>
      <c r="L20" s="175">
        <v>1485</v>
      </c>
    </row>
    <row r="21" spans="1:12" ht="15">
      <c r="A21" s="174">
        <v>43252</v>
      </c>
      <c r="B21" s="175" t="s">
        <v>303</v>
      </c>
      <c r="C21" s="175" t="s">
        <v>304</v>
      </c>
      <c r="D21" s="175" t="s">
        <v>305</v>
      </c>
      <c r="E21" s="175" t="s">
        <v>306</v>
      </c>
      <c r="F21" s="175" t="s">
        <v>307</v>
      </c>
      <c r="G21" s="176" t="s">
        <v>308</v>
      </c>
      <c r="H21" s="175" t="s">
        <v>123</v>
      </c>
      <c r="I21" s="175">
        <v>600</v>
      </c>
      <c r="J21" s="175">
        <v>50</v>
      </c>
      <c r="K21" s="175">
        <v>15</v>
      </c>
      <c r="L21" s="175">
        <v>665</v>
      </c>
    </row>
    <row r="22" spans="1:12" ht="15">
      <c r="A22" s="177">
        <v>43252</v>
      </c>
      <c r="B22" s="178" t="s">
        <v>309</v>
      </c>
      <c r="C22" s="178" t="s">
        <v>304</v>
      </c>
      <c r="D22" s="178" t="s">
        <v>305</v>
      </c>
      <c r="E22" s="178" t="s">
        <v>310</v>
      </c>
      <c r="F22" s="178" t="s">
        <v>307</v>
      </c>
      <c r="G22" s="179" t="s">
        <v>308</v>
      </c>
      <c r="H22" s="178" t="s">
        <v>123</v>
      </c>
      <c r="I22" s="178">
        <v>600</v>
      </c>
      <c r="J22" s="178">
        <v>50</v>
      </c>
      <c r="K22" s="178">
        <v>15</v>
      </c>
      <c r="L22" s="178">
        <v>195</v>
      </c>
    </row>
    <row r="23" spans="1:12" ht="15">
      <c r="A23" s="174">
        <v>43252</v>
      </c>
      <c r="B23" s="175" t="s">
        <v>311</v>
      </c>
      <c r="C23" s="175" t="s">
        <v>304</v>
      </c>
      <c r="D23" s="175" t="s">
        <v>305</v>
      </c>
      <c r="E23" s="175" t="s">
        <v>312</v>
      </c>
      <c r="F23" s="175" t="s">
        <v>307</v>
      </c>
      <c r="G23" s="176" t="s">
        <v>308</v>
      </c>
      <c r="H23" s="175" t="s">
        <v>123</v>
      </c>
      <c r="I23" s="175">
        <v>600</v>
      </c>
      <c r="J23" s="175">
        <v>50</v>
      </c>
      <c r="K23" s="175">
        <v>15</v>
      </c>
      <c r="L23" s="175">
        <v>665</v>
      </c>
    </row>
    <row r="24" spans="1:12" ht="15">
      <c r="A24" s="174">
        <v>43252</v>
      </c>
      <c r="B24" s="175" t="s">
        <v>313</v>
      </c>
      <c r="C24" s="175" t="s">
        <v>304</v>
      </c>
      <c r="D24" s="175" t="s">
        <v>305</v>
      </c>
      <c r="E24" s="175" t="s">
        <v>314</v>
      </c>
      <c r="F24" s="175" t="s">
        <v>307</v>
      </c>
      <c r="G24" s="176" t="s">
        <v>308</v>
      </c>
      <c r="H24" s="175" t="s">
        <v>123</v>
      </c>
      <c r="I24" s="175">
        <v>600</v>
      </c>
      <c r="J24" s="175">
        <v>50</v>
      </c>
      <c r="K24" s="175">
        <v>15</v>
      </c>
      <c r="L24" s="175">
        <v>665</v>
      </c>
    </row>
    <row r="25" spans="1:12" ht="15">
      <c r="A25" s="174">
        <v>43252</v>
      </c>
      <c r="B25" s="175" t="s">
        <v>315</v>
      </c>
      <c r="C25" s="175" t="s">
        <v>316</v>
      </c>
      <c r="D25" s="175" t="s">
        <v>317</v>
      </c>
      <c r="E25" s="175" t="s">
        <v>318</v>
      </c>
      <c r="F25" s="175" t="s">
        <v>319</v>
      </c>
      <c r="G25" s="176" t="s">
        <v>320</v>
      </c>
      <c r="H25" s="175" t="s">
        <v>250</v>
      </c>
      <c r="I25" s="175">
        <v>600</v>
      </c>
      <c r="J25" s="175">
        <v>50</v>
      </c>
      <c r="K25" s="175">
        <v>15</v>
      </c>
      <c r="L25" s="175">
        <v>665</v>
      </c>
    </row>
    <row r="26" spans="1:12" ht="15">
      <c r="A26" s="174">
        <v>43252</v>
      </c>
      <c r="B26" s="175" t="s">
        <v>321</v>
      </c>
      <c r="C26" s="175" t="s">
        <v>322</v>
      </c>
      <c r="D26" s="175" t="s">
        <v>317</v>
      </c>
      <c r="E26" s="175" t="s">
        <v>323</v>
      </c>
      <c r="F26" s="175" t="s">
        <v>319</v>
      </c>
      <c r="G26" s="176" t="s">
        <v>320</v>
      </c>
      <c r="H26" s="175" t="s">
        <v>250</v>
      </c>
      <c r="I26" s="175">
        <v>600</v>
      </c>
      <c r="J26" s="175">
        <v>50</v>
      </c>
      <c r="K26" s="175">
        <v>15</v>
      </c>
      <c r="L26" s="175">
        <v>665</v>
      </c>
    </row>
    <row r="27" spans="1:12" ht="15">
      <c r="A27" s="174">
        <v>43257</v>
      </c>
      <c r="B27" s="175" t="s">
        <v>324</v>
      </c>
      <c r="C27" s="175" t="s">
        <v>325</v>
      </c>
      <c r="D27" s="175" t="s">
        <v>326</v>
      </c>
      <c r="E27" s="175" t="s">
        <v>327</v>
      </c>
      <c r="F27" s="175" t="s">
        <v>242</v>
      </c>
      <c r="G27" s="176" t="s">
        <v>261</v>
      </c>
      <c r="H27" s="175" t="s">
        <v>328</v>
      </c>
      <c r="I27" s="175">
        <v>1890</v>
      </c>
      <c r="J27" s="175">
        <v>60</v>
      </c>
      <c r="K27" s="175">
        <v>15</v>
      </c>
      <c r="L27" s="175">
        <v>1965</v>
      </c>
    </row>
    <row r="28" spans="1:12" ht="15">
      <c r="A28" s="174">
        <v>43258</v>
      </c>
      <c r="B28" s="175" t="s">
        <v>329</v>
      </c>
      <c r="C28" s="175" t="s">
        <v>330</v>
      </c>
      <c r="D28" s="175" t="s">
        <v>240</v>
      </c>
      <c r="E28" s="175" t="s">
        <v>331</v>
      </c>
      <c r="F28" s="175" t="s">
        <v>242</v>
      </c>
      <c r="G28" s="176" t="s">
        <v>243</v>
      </c>
      <c r="H28" s="175" t="s">
        <v>328</v>
      </c>
      <c r="I28" s="175">
        <v>1890</v>
      </c>
      <c r="J28" s="175">
        <v>60</v>
      </c>
      <c r="K28" s="175">
        <v>15</v>
      </c>
      <c r="L28" s="175">
        <v>1965</v>
      </c>
    </row>
    <row r="29" spans="1:12">
      <c r="L29">
        <f>SUM(L2:L28)</f>
        <v>24297</v>
      </c>
    </row>
  </sheetData>
  <phoneticPr fontId="19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规章制度文档" ma:contentTypeID="0x010100336F7CD409AA448F86E07DB28243D96A00EE2881D33D300B43AA8FB78CBEBE7F31" ma:contentTypeVersion="5" ma:contentTypeDescription="用于规章制度的文档内容类型" ma:contentTypeScope="" ma:versionID="82cde96f26045919be2931e3c40ec1c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34637ecb39c9d458d3b50c8c6de27bf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Stella_DocumentCategory" minOccurs="0"/>
                <xsd:element ref="ns1:Stella_DocumentFunction" minOccurs="0"/>
                <xsd:element ref="ns1:Stella_DocumentType"/>
                <xsd:element ref="ns1:Stella_DocumentNumber"/>
                <xsd:element ref="ns1:Stella_DocumentVersion"/>
                <xsd:element ref="ns1:Stella_DocumentSTL" minOccurs="0"/>
                <xsd:element ref="ns1:Stella_DocumentDepartment"/>
                <xsd:element ref="ns1:Stella_DocumentEffectiveDate" minOccurs="0"/>
                <xsd:element ref="ns1:PublishingStartDate" minOccurs="0"/>
                <xsd:element ref="ns1:PublishingExpirationDate" minOccurs="0"/>
                <xsd:element ref="ns1:Stella_MasterDocumentNumber"/>
                <xsd:element ref="ns1:Stella_DocumentSetClassification" minOccurs="0"/>
                <xsd:element ref="ns1:Stella_DocumentWeight" minOccurs="0"/>
                <xsd:element ref="ns1:Stella_DocumentSetWeigh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ella_DocumentCategory" ma:index="0" nillable="true" ma:displayName="规程类型" ma:default="1;#经营类" ma:list="{E857BDB4-B650-4F3F-8E78-9E62A3A0852B}" ma:internalName="Stella_DocumentCategory" ma:readOnly="false" ma:showField="Title">
      <xsd:simpleType>
        <xsd:restriction base="dms:Lookup"/>
      </xsd:simpleType>
    </xsd:element>
    <xsd:element name="Stella_DocumentFunction" ma:index="1" nillable="true" ma:displayName="规程职能" ma:default="3;#财务管理" ma:list="{0F264298-8622-4157-9F1E-FC3E52F94B62}" ma:internalName="Stella_DocumentFunction" ma:readOnly="false" ma:showField="Title">
      <xsd:simpleType>
        <xsd:restriction base="dms:Lookup"/>
      </xsd:simpleType>
    </xsd:element>
    <xsd:element name="Stella_DocumentType" ma:index="2" ma:displayName="属性" ma:list="{0CBCCA7B-C293-4B00-844F-C196FE851B46}" ma:internalName="Stella_DocumentType" ma:showField="Title">
      <xsd:simpleType>
        <xsd:restriction base="dms:Lookup"/>
      </xsd:simpleType>
    </xsd:element>
    <xsd:element name="Stella_DocumentNumber" ma:index="3" ma:displayName="编号" ma:internalName="Stella_DocumentNumber">
      <xsd:simpleType>
        <xsd:restriction base="dms:Text"/>
      </xsd:simpleType>
    </xsd:element>
    <xsd:element name="Stella_DocumentVersion" ma:index="4" ma:displayName="版本号" ma:decimals="1" ma:internalName="Stella_DocumentVersion">
      <xsd:simpleType>
        <xsd:restriction base="dms:Number">
          <xsd:minInclusive value="0.1"/>
        </xsd:restriction>
      </xsd:simpleType>
    </xsd:element>
    <xsd:element name="Stella_DocumentSTL" ma:index="6" nillable="true" ma:displayName="附件STL编号" ma:list="b758a177-701c-4df0-8be8-d76f141fc29c" ma:internalName="Stella_DocumentSTL" ma:showField="Stella_DocumentNumber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ella_DocumentDepartment" ma:index="7" ma:displayName="制定部门" ma:list="{3BBF2538-03C6-4265-B609-48741F0FB785}" ma:internalName="Stella_DocumentDepartment" ma:showField="Title">
      <xsd:simpleType>
        <xsd:restriction base="dms:Lookup"/>
      </xsd:simpleType>
    </xsd:element>
    <xsd:element name="Stella_DocumentEffectiveDate" ma:index="8" nillable="true" ma:displayName="生效时间" ma:format="DateOnly" ma:internalName="Stella_DocumentEffectiveDate">
      <xsd:simpleType>
        <xsd:restriction base="dms:DateTime"/>
      </xsd:simpleType>
    </xsd:element>
    <xsd:element name="PublishingStartDate" ma:index="9" nillable="true" ma:displayName="计划开始日期" ma:description="“计划开始日期”是由“发布”功能创建的网站栏。它用于指定第一次向网站访问者显示此页面的日期和时间。" ma:internalName="PublishingStartDate">
      <xsd:simpleType>
        <xsd:restriction base="dms:Unknown"/>
      </xsd:simpleType>
    </xsd:element>
    <xsd:element name="PublishingExpirationDate" ma:index="10" nillable="true" ma:displayName="计划结束日期" ma:description="“计划结束日期”是由“发布”功能创建的网站栏。它用于指定不再向网站访问者显示此页面的日期和时间。" ma:internalName="PublishingExpirationDate">
      <xsd:simpleType>
        <xsd:restriction base="dms:Unknown"/>
      </xsd:simpleType>
    </xsd:element>
    <xsd:element name="Stella_MasterDocumentNumber" ma:index="18" ma:displayName="主文档编号" ma:internalName="Stella_MasterDocumentNumber" ma:readOnly="true">
      <xsd:simpleType>
        <xsd:restriction base="dms:Text"/>
      </xsd:simpleType>
    </xsd:element>
    <xsd:element name="Stella_DocumentSetClassification" ma:index="19" nillable="true" ma:displayName="文档集分类" ma:default="BUD" ma:format="Dropdown" ma:internalName="Stella_DocumentSetClassification">
      <xsd:simpleType>
        <xsd:restriction base="dms:Choice">
          <xsd:enumeration value="BUD"/>
          <xsd:enumeration value="ACCT"/>
          <xsd:enumeration value="PROC"/>
        </xsd:restriction>
      </xsd:simpleType>
    </xsd:element>
    <xsd:element name="Stella_DocumentWeight" ma:index="20" nillable="true" ma:displayName="文档权重" ma:decimals="0" ma:internalName="Stella_DocumentWeight">
      <xsd:simpleType>
        <xsd:restriction base="dms:Number">
          <xsd:minInclusive value="0"/>
        </xsd:restriction>
      </xsd:simpleType>
    </xsd:element>
    <xsd:element name="Stella_DocumentSetWeight" ma:index="21" nillable="true" ma:displayName="文档集权重" ma:decimals="0" ma:internalName="Stella_DocumentSetWeight">
      <xsd:simpleType>
        <xsd:restriction base="dms:Number">
          <xsd:minInclusive value="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内容类型"/>
        <xsd:element ref="dc:title" minOccurs="0" maxOccurs="1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ella_DocumentType xmlns="http://schemas.microsoft.com/sharepoint/v3">3</Stella_DocumentType>
    <Stella_DocumentDepartment xmlns="http://schemas.microsoft.com/sharepoint/v3">8</Stella_DocumentDepartment>
    <Stella_DocumentCategory xmlns="http://schemas.microsoft.com/sharepoint/v3" xsi:nil="true"/>
    <Stella_DocumentVersion xmlns="http://schemas.microsoft.com/sharepoint/v3">1</Stella_DocumentVersion>
    <Stella_DocumentSTL xmlns="http://schemas.microsoft.com/sharepoint/v3"/>
    <Stella_DocumentNumber xmlns="http://schemas.microsoft.com/sharepoint/v3">ACNPROC-STL-06	</Stella_DocumentNumber>
    <PublishingExpirationDate xmlns="http://schemas.microsoft.com/sharepoint/v3" xsi:nil="true"/>
    <PublishingStartDate xmlns="http://schemas.microsoft.com/sharepoint/v3" xsi:nil="true"/>
    <Stella_DocumentFunction xmlns="http://schemas.microsoft.com/sharepoint/v3" xsi:nil="true"/>
    <Stella_DocumentEffectiveDate xmlns="http://schemas.microsoft.com/sharepoint/v3">2015-06-29T16:00:00+00:00</Stella_DocumentEffectiveDate>
    <Stella_MasterDocumentNumber xmlns="http://schemas.microsoft.com/sharepoint/v3">ACNPROC-SOP-04</Stella_MasterDocumentNumber>
    <Stella_DocumentSetWeight xmlns="http://schemas.microsoft.com/sharepoint/v3">2</Stella_DocumentSetWeight>
    <Stella_DocumentSetClassification xmlns="http://schemas.microsoft.com/sharepoint/v3">PROC</Stella_DocumentSetClassification>
    <Stella_DocumentWeight xmlns="http://schemas.microsoft.com/sharepoint/v3">3</Stella_DocumentWeight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17E313-0CAB-4509-A422-FC58A00C3A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C69E78-062B-4670-AFC8-E59E7C4931B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5B44225-A5E0-4300-8F1F-D5B6F31F6D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会议需求表（通用）</vt:lpstr>
      <vt:lpstr>机票明细</vt:lpstr>
      <vt:lpstr>'会议需求表（通用）'!Print_Area</vt:lpstr>
      <vt:lpstr>'会议需求表（通用）'!Print_Titles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2018-06-22T05:03:27Z</dcterms:modified>
  <cp:version>ver1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  <property fmtid="{D5CDD505-2E9C-101B-9397-08002B2CF9AE}" pid="5" name="_AdHocReviewCycleID">
    <vt:i4>-1736662874</vt:i4>
  </property>
  <property fmtid="{D5CDD505-2E9C-101B-9397-08002B2CF9AE}" pid="6" name="_ReviewingToolsShownOnce">
    <vt:lpwstr/>
  </property>
</Properties>
</file>