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90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<sst xmlns="http://schemas.openxmlformats.org/spreadsheetml/2006/main" count="142">
  <si>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</si>
  <si>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</si>
  <si>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</si>
  <si>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</si>
  <si>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</si>
  <si>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</si>
  <si>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</si>
  <si>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</si>
  <si>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</si>
  <si>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</si>
  <si>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</si>
  <si>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</si>
  <si>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</si>
  <si>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</si>
  <si>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</si>
  <si>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</si>
  <si>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马洁客户机票升舱及短信平台充值费用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</si>
  <si>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</si>
  <si>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</si>
  <si>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</si>
  <si>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</si>
  <si>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</si>
  <si>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</si>
  <si>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</si>
  <si>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</si>
  <si>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</si>
  <si>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钱晶晶</t>
  </si>
  <si>
    <t>许劲乔</t>
  </si>
  <si>
    <t>洲际餐费</t>
  </si>
  <si>
    <t>9月18日餐费（会务组+客户3人）</t>
  </si>
  <si>
    <t>字节客户咖啡</t>
  </si>
  <si>
    <t>活动餐费合计</t>
  </si>
  <si>
    <t>现地采买费用</t>
  </si>
  <si>
    <t>16日晚宴请酒水（果粒橙16瓶）</t>
  </si>
  <si>
    <t>尽量提供可用的原始发票，发票项目不可用的，且开票需要加收税点的可以不提供原始发票。网上交易均需提供交易截图。</t>
  </si>
  <si>
    <t>客户伴手礼10份</t>
  </si>
  <si>
    <t>金主充电线</t>
  </si>
  <si>
    <t>创可贴-叮当快药</t>
  </si>
  <si>
    <t>现地采买费用合计</t>
  </si>
  <si>
    <t>其他人员转账</t>
  </si>
  <si>
    <t>王凤雨</t>
  </si>
  <si>
    <t xml:space="preserve">司机,导游不得直接付款,要使用地接间接付款
身份证复印件,收条,签字即可,每人超过800元/人,需要补票或交个人所得税。
</t>
  </si>
  <si>
    <t>王靖楠, 发票已收3000</t>
  </si>
  <si>
    <t>李文博快递费用</t>
  </si>
  <si>
    <t>侯莹京东卡</t>
  </si>
  <si>
    <t>王凤雨打样费用</t>
  </si>
  <si>
    <t>王凤雨纸巾</t>
  </si>
  <si>
    <t>顺丰快递费</t>
  </si>
  <si>
    <t>第三方人工工资合计</t>
  </si>
  <si>
    <t>制作费</t>
  </si>
  <si>
    <t>制作费合计</t>
  </si>
  <si>
    <t>安全相关</t>
  </si>
  <si>
    <t>艺人保险</t>
  </si>
  <si>
    <t>药品500元/团以下可用</t>
  </si>
  <si>
    <t>安全相关费用合计</t>
  </si>
  <si>
    <t>零食采买</t>
  </si>
  <si>
    <t>郭燕雷</t>
  </si>
  <si>
    <t>活动零食采买</t>
  </si>
  <si>
    <t>零食采买费用合计</t>
  </si>
  <si>
    <t>物料采买</t>
  </si>
  <si>
    <t>京东</t>
  </si>
  <si>
    <t>活动物料采买</t>
  </si>
  <si>
    <t>淘宝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</si>
  <si>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</si>
  <si>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</si>
  <si>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</si>
  <si>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</si>
  <si>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</si>
  <si>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</si>
  <si>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</si>
  <si>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</si>
  <si>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</si>
  <si>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</si>
  <si>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</si>
  <si>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</si>
  <si>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</si>
  <si>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</si>
  <si>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</si>
  <si>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</si>
  <si>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</si>
  <si>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部门:</t>
  </si>
  <si>
    <t>发生日期:</t>
  </si>
  <si>
    <t>报销日期:</t>
  </si>
  <si>
    <t>团号:</t>
  </si>
  <si>
    <t>HMZA-210601-MOM681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</si>
  <si>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</si>
  <si>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</si>
  <si>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</si>
  <si>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</si>
  <si>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</si>
  <si>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</si>
  <si>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</si>
  <si>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</si>
  <si>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</si>
  <si>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</si>
  <si>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滴滴</t>
  </si>
  <si>
    <t>核酸检测费用</t>
  </si>
  <si>
    <t>餐费</t>
  </si>
  <si>
    <t>9月13日晚餐</t>
  </si>
  <si>
    <t>补票金额</t>
  </si>
  <si>
    <t>报销总金额</t>
  </si>
  <si>
    <t>报销人:</t>
  </si>
  <si>
    <t>合规:</t>
  </si>
  <si>
    <t>【员工上会补助统计单】</t>
  </si>
  <si>
    <t>张清清</t>
  </si>
  <si>
    <t>九寨沟</t>
  </si>
  <si>
    <t>8月17-9月20日</t>
  </si>
  <si>
    <t>HMZA-210911-ZJT690</t>
  </si>
  <si>
    <t>出差城市</t>
  </si>
  <si>
    <t>出差起止日期</t>
  </si>
  <si>
    <t>每天金额</t>
  </si>
  <si>
    <t>天数</t>
  </si>
  <si>
    <t>8月17-20日</t>
  </si>
  <si>
    <t>9月11-12日</t>
  </si>
  <si>
    <t>9月13-17日</t>
  </si>
  <si>
    <t>【费用报销单】</t>
  </si>
  <si>
    <t>张蓉蓉</t>
  </si>
  <si>
    <t>北京</t>
  </si>
  <si>
    <t>9月10-20</t>
  </si>
  <si>
    <t>报销金额</t>
  </si>
  <si>
    <t>时间/地点/天数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</si>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</sst>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4" formatCode="_ &quot;￥&quot;* #,##0.00_ ;_ &quot;￥&quot;* \-#,##0.00_ ;_ &quot;￥&quot;* &quot;-&quot;??_ ;_ @_ "/>
    <numFmt numFmtId="177" formatCode="0.00_);[Red]\(0.00\)"/>
    <numFmt numFmtId="178" formatCode="0.00_ "/>
    <numFmt numFmtId="43" formatCode="_ * #,##0.00_ ;_ * \-#,##0.00_ ;_ * &quot;-&quot;??_ ;_ @_ "/>
    <numFmt numFmtId="179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7" fillId="35" borderId="22" applyNumberFormat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5" fillId="20" borderId="2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8" borderId="21" applyNumberFormat="0" applyAlignment="0" applyProtection="0">
      <alignment vertical="center"/>
    </xf>
    <xf numFmtId="0" fontId="18" fillId="20" borderId="19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20" applyNumberFormat="0" applyFill="0" applyAlignment="0" applyProtection="0">
      <alignment vertical="center"/>
    </xf>
  </cellStyleXfs>
  <cellXfs count="15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80" fontId="3" fillId="0" borderId="15" xfId="50" applyNumberFormat="1" applyFont="1" applyBorder="1" applyAlignment="1">
      <alignment horizontal="center" vertical="center"/>
    </xf>
    <xf numFmtId="180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80" fontId="3" fillId="0" borderId="6" xfId="50" applyNumberFormat="1" applyFont="1" applyBorder="1" applyAlignment="1">
      <alignment horizontal="center" vertical="center"/>
    </xf>
    <xf numFmtId="180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8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6"/>
  <sheetViews>
    <sheetView tabSelected="1" topLeftCell="A16" workbookViewId="0">
      <selection activeCell="J20" sqref="J20:J26"/>
    </sheetView>
  </sheetViews>
  <sheetFormatPr defaultColWidth="9" defaultRowHeight="21" customHeight="1"/>
  <cols>
    <col min="1" max="1" width="5.05769230769231" style="95" customWidth="1"/>
    <col min="2" max="2" width="20.9807692307692" customWidth="1"/>
    <col min="3" max="3" width="11.0192307692308" style="96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7" customWidth="1"/>
    <col min="10" max="10" width="39.5" style="98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34"/>
      <c r="J2" s="135"/>
      <c r="K2" s="136"/>
      <c r="L2" s="136"/>
    </row>
    <row r="4" customHeight="1" spans="8:10">
      <c r="H4" s="131" t="s">
        <v>1</v>
      </c>
      <c r="I4" s="137"/>
      <c r="J4" s="131" t="s">
        <v>2</v>
      </c>
    </row>
    <row r="5" customHeight="1" spans="8:10">
      <c r="H5" s="132"/>
      <c r="I5" s="138"/>
      <c r="J5" s="132"/>
    </row>
    <row r="6" customHeight="1" spans="1:10">
      <c r="A6" s="99" t="s">
        <v>3</v>
      </c>
      <c r="B6" s="100" t="s">
        <v>4</v>
      </c>
      <c r="C6" s="101" t="s">
        <v>5</v>
      </c>
      <c r="D6" s="101"/>
      <c r="E6" s="101"/>
      <c r="F6" s="133" t="s">
        <v>6</v>
      </c>
      <c r="G6" s="133"/>
      <c r="H6" s="133"/>
      <c r="I6" s="139"/>
      <c r="J6" s="140" t="s">
        <v>7</v>
      </c>
    </row>
    <row r="7" customHeight="1" spans="1:10">
      <c r="A7" s="99"/>
      <c r="B7" s="100"/>
      <c r="C7" s="102" t="s">
        <v>8</v>
      </c>
      <c r="D7" s="103" t="s">
        <v>9</v>
      </c>
      <c r="E7" s="101" t="s">
        <v>10</v>
      </c>
      <c r="F7" s="133" t="s">
        <v>11</v>
      </c>
      <c r="G7" s="133" t="s">
        <v>12</v>
      </c>
      <c r="H7" s="133" t="s">
        <v>13</v>
      </c>
      <c r="I7" s="139" t="s">
        <v>14</v>
      </c>
      <c r="J7" s="140"/>
    </row>
    <row r="8" ht="34" spans="1:10">
      <c r="A8" s="104">
        <v>1</v>
      </c>
      <c r="B8" s="105" t="s">
        <v>15</v>
      </c>
      <c r="C8" s="106"/>
      <c r="D8" s="107"/>
      <c r="E8" s="106"/>
      <c r="F8" s="106">
        <v>3420</v>
      </c>
      <c r="G8" s="106"/>
      <c r="H8" s="106"/>
      <c r="I8" s="141" t="s">
        <v>16</v>
      </c>
      <c r="J8" s="142" t="s">
        <v>17</v>
      </c>
    </row>
    <row r="9" customHeight="1" spans="1:10">
      <c r="A9" s="104"/>
      <c r="B9" s="105"/>
      <c r="C9" s="106"/>
      <c r="D9" s="107"/>
      <c r="E9" s="106"/>
      <c r="F9" s="106"/>
      <c r="G9" s="106"/>
      <c r="H9" s="106"/>
      <c r="I9" s="141"/>
      <c r="J9" s="143"/>
    </row>
    <row r="10" customHeight="1" spans="1:10">
      <c r="A10" s="104"/>
      <c r="B10" s="105"/>
      <c r="C10" s="106"/>
      <c r="D10" s="107"/>
      <c r="E10" s="106"/>
      <c r="F10" s="106"/>
      <c r="G10" s="106"/>
      <c r="H10" s="106"/>
      <c r="I10" s="141"/>
      <c r="J10" s="143"/>
    </row>
    <row r="11" s="94" customFormat="1" customHeight="1" spans="1:10">
      <c r="A11" s="108"/>
      <c r="B11" s="109" t="s">
        <v>18</v>
      </c>
      <c r="C11" s="110">
        <f>SUM(C8)</f>
        <v>0</v>
      </c>
      <c r="D11" s="110">
        <f>SUM(D8)</f>
        <v>0</v>
      </c>
      <c r="E11" s="110">
        <f>SUM(E8)</f>
        <v>0</v>
      </c>
      <c r="F11" s="110">
        <f>SUM(F8:F10)</f>
        <v>3420</v>
      </c>
      <c r="G11" s="110">
        <f>SUM(G8:G10)</f>
        <v>0</v>
      </c>
      <c r="H11" s="110">
        <f>SUM(H8:H10)</f>
        <v>0</v>
      </c>
      <c r="I11" s="144"/>
      <c r="J11" s="145"/>
    </row>
    <row r="12" customHeight="1" spans="1:10">
      <c r="A12" s="111">
        <v>2</v>
      </c>
      <c r="B12" s="112" t="s">
        <v>19</v>
      </c>
      <c r="C12" s="113">
        <v>0</v>
      </c>
      <c r="D12" s="111"/>
      <c r="E12" s="113">
        <f>C12*D12</f>
        <v>0</v>
      </c>
      <c r="F12" s="106">
        <v>0</v>
      </c>
      <c r="G12" s="106">
        <v>0</v>
      </c>
      <c r="H12" s="106">
        <f>F12+G12</f>
        <v>0</v>
      </c>
      <c r="I12" s="141"/>
      <c r="J12" s="142" t="s">
        <v>20</v>
      </c>
    </row>
    <row r="13" customHeight="1" spans="1:10">
      <c r="A13" s="114"/>
      <c r="B13" s="115"/>
      <c r="C13" s="116"/>
      <c r="D13" s="114"/>
      <c r="E13" s="116"/>
      <c r="F13" s="106">
        <v>0</v>
      </c>
      <c r="G13" s="106">
        <v>0</v>
      </c>
      <c r="H13" s="106">
        <f t="shared" ref="H13" si="0">F13+G13</f>
        <v>0</v>
      </c>
      <c r="I13" s="141"/>
      <c r="J13" s="143"/>
    </row>
    <row r="14" s="94" customFormat="1" customHeight="1" spans="1:10">
      <c r="A14" s="108"/>
      <c r="B14" s="109" t="s">
        <v>21</v>
      </c>
      <c r="C14" s="110">
        <f>SUM(C12)</f>
        <v>0</v>
      </c>
      <c r="D14" s="110">
        <f>SUM(D12)</f>
        <v>0</v>
      </c>
      <c r="E14" s="110">
        <f>SUM(E12)</f>
        <v>0</v>
      </c>
      <c r="F14" s="110">
        <f>SUM(F12:F13)</f>
        <v>0</v>
      </c>
      <c r="G14" s="110">
        <f>SUM(G12:G13)</f>
        <v>0</v>
      </c>
      <c r="H14" s="110">
        <f>SUM(H12:H13)</f>
        <v>0</v>
      </c>
      <c r="I14" s="144"/>
      <c r="J14" s="145"/>
    </row>
    <row r="15" customHeight="1" spans="1:10">
      <c r="A15" s="104">
        <v>3</v>
      </c>
      <c r="B15" s="105" t="s">
        <v>22</v>
      </c>
      <c r="C15" s="106">
        <v>0</v>
      </c>
      <c r="D15" s="107"/>
      <c r="E15" s="106">
        <f>C15*D15</f>
        <v>0</v>
      </c>
      <c r="F15" s="106">
        <v>0</v>
      </c>
      <c r="G15" s="106">
        <v>0</v>
      </c>
      <c r="H15" s="106">
        <f>F15+G15</f>
        <v>0</v>
      </c>
      <c r="I15" s="141"/>
      <c r="J15" s="146" t="s">
        <v>23</v>
      </c>
    </row>
    <row r="16" customHeight="1" spans="1:10">
      <c r="A16" s="104"/>
      <c r="B16" s="105"/>
      <c r="C16" s="106"/>
      <c r="D16" s="107"/>
      <c r="E16" s="106"/>
      <c r="F16" s="106">
        <v>0</v>
      </c>
      <c r="G16" s="106">
        <v>0</v>
      </c>
      <c r="H16" s="106">
        <f>F16+G16</f>
        <v>0</v>
      </c>
      <c r="I16" s="141"/>
      <c r="J16" s="147"/>
    </row>
    <row r="17" customHeight="1" spans="1:10">
      <c r="A17" s="104"/>
      <c r="B17" s="105"/>
      <c r="C17" s="106"/>
      <c r="D17" s="107"/>
      <c r="E17" s="106"/>
      <c r="F17" s="106">
        <v>0</v>
      </c>
      <c r="G17" s="106">
        <v>0</v>
      </c>
      <c r="H17" s="106">
        <f>F17+G17</f>
        <v>0</v>
      </c>
      <c r="I17" s="141"/>
      <c r="J17" s="147"/>
    </row>
    <row r="18" customHeight="1" spans="1:10">
      <c r="A18" s="104"/>
      <c r="B18" s="105"/>
      <c r="C18" s="106"/>
      <c r="D18" s="107"/>
      <c r="E18" s="106"/>
      <c r="F18" s="106">
        <v>0</v>
      </c>
      <c r="G18" s="106">
        <v>0</v>
      </c>
      <c r="H18" s="106">
        <f>F18+G18</f>
        <v>0</v>
      </c>
      <c r="I18" s="141"/>
      <c r="J18" s="147"/>
    </row>
    <row r="19" s="94" customFormat="1" customHeight="1" spans="1:10">
      <c r="A19" s="108"/>
      <c r="B19" s="109" t="s">
        <v>24</v>
      </c>
      <c r="C19" s="110">
        <f>SUM(C15)</f>
        <v>0</v>
      </c>
      <c r="D19" s="110">
        <f t="shared" ref="D19:E19" si="1">SUM(D15)</f>
        <v>0</v>
      </c>
      <c r="E19" s="110">
        <f t="shared" si="1"/>
        <v>0</v>
      </c>
      <c r="F19" s="110">
        <f>SUM(F15:F18)</f>
        <v>0</v>
      </c>
      <c r="G19" s="110">
        <f t="shared" ref="G19:H19" si="2">SUM(G15:G18)</f>
        <v>0</v>
      </c>
      <c r="H19" s="110">
        <f t="shared" si="2"/>
        <v>0</v>
      </c>
      <c r="I19" s="144"/>
      <c r="J19" s="148"/>
    </row>
    <row r="20" spans="1:10">
      <c r="A20" s="104">
        <v>4</v>
      </c>
      <c r="B20" s="105" t="s">
        <v>25</v>
      </c>
      <c r="C20" s="106">
        <v>40000</v>
      </c>
      <c r="D20" s="107">
        <v>1</v>
      </c>
      <c r="E20" s="106">
        <f>C20*D20</f>
        <v>40000</v>
      </c>
      <c r="F20" s="106">
        <v>1973.8</v>
      </c>
      <c r="H20" s="106"/>
      <c r="I20" s="141" t="s">
        <v>26</v>
      </c>
      <c r="J20" s="146"/>
    </row>
    <row r="21" spans="1:10">
      <c r="A21" s="104"/>
      <c r="B21" s="105"/>
      <c r="C21" s="106"/>
      <c r="D21" s="107"/>
      <c r="E21" s="106"/>
      <c r="F21" s="106">
        <v>302</v>
      </c>
      <c r="G21" s="106"/>
      <c r="H21" s="106"/>
      <c r="I21" s="141" t="s">
        <v>27</v>
      </c>
      <c r="J21" s="149"/>
    </row>
    <row r="22" customHeight="1" spans="1:10">
      <c r="A22" s="104"/>
      <c r="B22" s="105"/>
      <c r="C22" s="106"/>
      <c r="D22" s="107"/>
      <c r="E22" s="106"/>
      <c r="F22" s="106"/>
      <c r="H22" s="106"/>
      <c r="I22" s="141"/>
      <c r="J22" s="147"/>
    </row>
    <row r="23" customHeight="1" spans="1:10">
      <c r="A23" s="104"/>
      <c r="B23" s="105"/>
      <c r="C23" s="106"/>
      <c r="D23" s="107"/>
      <c r="E23" s="106"/>
      <c r="F23" s="106">
        <v>19092</v>
      </c>
      <c r="G23" s="106"/>
      <c r="H23" s="106"/>
      <c r="I23" s="141" t="s">
        <v>28</v>
      </c>
      <c r="J23" s="147"/>
    </row>
    <row r="24" ht="34" spans="1:10">
      <c r="A24" s="104"/>
      <c r="B24" s="105"/>
      <c r="C24" s="106"/>
      <c r="D24" s="107"/>
      <c r="E24" s="106"/>
      <c r="F24" s="106">
        <v>830</v>
      </c>
      <c r="G24" s="106"/>
      <c r="H24" s="106"/>
      <c r="I24" s="141" t="s">
        <v>29</v>
      </c>
      <c r="J24" s="147"/>
    </row>
    <row r="25" customHeight="1" spans="1:10">
      <c r="A25" s="104"/>
      <c r="B25" s="105"/>
      <c r="C25" s="106"/>
      <c r="D25" s="107"/>
      <c r="E25" s="106"/>
      <c r="F25" s="106">
        <v>98</v>
      </c>
      <c r="G25" s="106"/>
      <c r="H25" s="106"/>
      <c r="I25" s="141" t="s">
        <v>30</v>
      </c>
      <c r="J25" s="147"/>
    </row>
    <row r="26" s="94" customFormat="1" customHeight="1" spans="1:10">
      <c r="A26" s="108"/>
      <c r="B26" s="109" t="s">
        <v>31</v>
      </c>
      <c r="C26" s="110">
        <v>0</v>
      </c>
      <c r="D26" s="110">
        <f t="shared" ref="D26:E26" si="3">SUM(D20)</f>
        <v>1</v>
      </c>
      <c r="E26" s="110">
        <f>SUM(E20)</f>
        <v>40000</v>
      </c>
      <c r="F26" s="110">
        <f>SUM(F20:F25)</f>
        <v>22295.8</v>
      </c>
      <c r="G26" s="110">
        <f>SUM(G20:G25)</f>
        <v>0</v>
      </c>
      <c r="H26" s="110">
        <f>SUM(H20:H25)</f>
        <v>0</v>
      </c>
      <c r="I26" s="144"/>
      <c r="J26" s="148"/>
    </row>
    <row r="27" ht="34" spans="1:10">
      <c r="A27" s="111">
        <v>5</v>
      </c>
      <c r="B27" s="112" t="s">
        <v>32</v>
      </c>
      <c r="C27" s="113"/>
      <c r="D27" s="111"/>
      <c r="E27" s="113"/>
      <c r="F27" s="106">
        <v>270</v>
      </c>
      <c r="G27" s="106"/>
      <c r="H27" s="106"/>
      <c r="I27" s="141" t="s">
        <v>33</v>
      </c>
      <c r="J27" s="142" t="s">
        <v>34</v>
      </c>
    </row>
    <row r="28" customHeight="1" spans="1:10">
      <c r="A28" s="117"/>
      <c r="B28" s="118"/>
      <c r="C28" s="119"/>
      <c r="D28" s="117"/>
      <c r="E28" s="119"/>
      <c r="F28" s="106">
        <v>1600</v>
      </c>
      <c r="G28" s="106"/>
      <c r="H28" s="106"/>
      <c r="I28" s="141" t="s">
        <v>35</v>
      </c>
      <c r="J28" s="143"/>
    </row>
    <row r="29" customHeight="1" spans="1:10">
      <c r="A29" s="117"/>
      <c r="B29" s="118"/>
      <c r="C29" s="119"/>
      <c r="D29" s="117"/>
      <c r="E29" s="119"/>
      <c r="F29" s="106">
        <v>45</v>
      </c>
      <c r="G29" s="106"/>
      <c r="H29" s="106"/>
      <c r="I29" s="141" t="s">
        <v>36</v>
      </c>
      <c r="J29" s="143"/>
    </row>
    <row r="30" customFormat="1" customHeight="1" spans="1:10">
      <c r="A30" s="120"/>
      <c r="B30" s="121"/>
      <c r="C30" s="122"/>
      <c r="D30" s="120"/>
      <c r="E30" s="122"/>
      <c r="F30" s="106">
        <v>20.3</v>
      </c>
      <c r="G30" s="106"/>
      <c r="H30" s="106"/>
      <c r="I30" s="141" t="s">
        <v>37</v>
      </c>
      <c r="J30" s="150"/>
    </row>
    <row r="31" s="94" customFormat="1" customHeight="1" spans="1:10">
      <c r="A31" s="108"/>
      <c r="B31" s="109" t="s">
        <v>38</v>
      </c>
      <c r="C31" s="110"/>
      <c r="D31" s="110"/>
      <c r="E31" s="110"/>
      <c r="F31" s="110">
        <f>SUM(F27:F29)</f>
        <v>1915</v>
      </c>
      <c r="G31" s="110">
        <f>SUM(G27:G29)</f>
        <v>0</v>
      </c>
      <c r="H31" s="110">
        <f>SUM(H27:H29)</f>
        <v>0</v>
      </c>
      <c r="I31" s="144"/>
      <c r="J31" s="145"/>
    </row>
    <row r="32" customHeight="1" spans="1:10">
      <c r="A32" s="104">
        <v>6</v>
      </c>
      <c r="B32" s="105" t="s">
        <v>39</v>
      </c>
      <c r="C32" s="106">
        <v>0</v>
      </c>
      <c r="D32" s="107"/>
      <c r="E32" s="106">
        <f>C32*D32</f>
        <v>0</v>
      </c>
      <c r="F32" s="106">
        <v>10000</v>
      </c>
      <c r="G32" s="106">
        <v>0</v>
      </c>
      <c r="H32" s="106"/>
      <c r="I32" s="141" t="s">
        <v>40</v>
      </c>
      <c r="J32" s="142" t="s">
        <v>41</v>
      </c>
    </row>
    <row r="33" customHeight="1" spans="1:10">
      <c r="A33" s="104"/>
      <c r="B33" s="105"/>
      <c r="C33" s="106"/>
      <c r="D33" s="107"/>
      <c r="E33" s="106"/>
      <c r="F33" s="106">
        <v>7000</v>
      </c>
      <c r="G33" s="106"/>
      <c r="H33" s="106"/>
      <c r="I33" s="141" t="s">
        <v>40</v>
      </c>
      <c r="J33" s="151"/>
    </row>
    <row r="34" customHeight="1" spans="1:10">
      <c r="A34" s="104"/>
      <c r="B34" s="105"/>
      <c r="C34" s="106"/>
      <c r="D34" s="107"/>
      <c r="E34" s="106"/>
      <c r="F34" s="106">
        <v>6900</v>
      </c>
      <c r="G34" s="106">
        <v>0</v>
      </c>
      <c r="H34" s="106"/>
      <c r="I34" s="141" t="s">
        <v>42</v>
      </c>
      <c r="J34" s="147"/>
    </row>
    <row r="35" customHeight="1" spans="1:10">
      <c r="A35" s="104"/>
      <c r="B35" s="105"/>
      <c r="C35" s="106"/>
      <c r="D35" s="107"/>
      <c r="E35" s="106"/>
      <c r="F35" s="106">
        <v>955</v>
      </c>
      <c r="G35" s="106"/>
      <c r="H35" s="106"/>
      <c r="I35" s="141" t="s">
        <v>43</v>
      </c>
      <c r="J35" s="147"/>
    </row>
    <row r="36" customHeight="1" spans="1:10">
      <c r="A36" s="104"/>
      <c r="B36" s="105"/>
      <c r="C36" s="106"/>
      <c r="D36" s="107"/>
      <c r="E36" s="106"/>
      <c r="F36" s="106">
        <v>10000</v>
      </c>
      <c r="G36" s="106"/>
      <c r="H36" s="106"/>
      <c r="I36" s="141" t="s">
        <v>44</v>
      </c>
      <c r="J36" s="147"/>
    </row>
    <row r="37" customHeight="1" spans="1:10">
      <c r="A37" s="104"/>
      <c r="B37" s="105"/>
      <c r="C37" s="106"/>
      <c r="D37" s="107"/>
      <c r="E37" s="106"/>
      <c r="F37" s="106">
        <v>282</v>
      </c>
      <c r="G37" s="106"/>
      <c r="H37" s="106"/>
      <c r="I37" s="141" t="s">
        <v>45</v>
      </c>
      <c r="J37" s="147"/>
    </row>
    <row r="38" customHeight="1" spans="1:10">
      <c r="A38" s="104"/>
      <c r="B38" s="105"/>
      <c r="C38" s="106"/>
      <c r="D38" s="107"/>
      <c r="E38" s="106"/>
      <c r="F38" s="106">
        <v>2600</v>
      </c>
      <c r="G38" s="106"/>
      <c r="H38" s="106"/>
      <c r="I38" s="141" t="s">
        <v>46</v>
      </c>
      <c r="J38" s="147"/>
    </row>
    <row r="39" customHeight="1" spans="1:10">
      <c r="A39" s="104"/>
      <c r="B39" s="105"/>
      <c r="C39" s="106"/>
      <c r="D39" s="107"/>
      <c r="E39" s="106"/>
      <c r="F39" s="106">
        <v>379</v>
      </c>
      <c r="G39" s="106"/>
      <c r="H39" s="106"/>
      <c r="I39" s="141" t="s">
        <v>47</v>
      </c>
      <c r="J39" s="147"/>
    </row>
    <row r="40" s="94" customFormat="1" customHeight="1" spans="1:10">
      <c r="A40" s="108"/>
      <c r="B40" s="109" t="s">
        <v>48</v>
      </c>
      <c r="C40" s="110">
        <f>SUM(C32)</f>
        <v>0</v>
      </c>
      <c r="D40" s="110">
        <f t="shared" ref="D40:E40" si="4">SUM(D32)</f>
        <v>0</v>
      </c>
      <c r="E40" s="110">
        <f t="shared" si="4"/>
        <v>0</v>
      </c>
      <c r="F40" s="110">
        <f>SUM(F32:F39)</f>
        <v>38116</v>
      </c>
      <c r="G40" s="110">
        <f>SUM(G32:G39)</f>
        <v>0</v>
      </c>
      <c r="H40" s="110">
        <f>SUM(H32:H39)</f>
        <v>0</v>
      </c>
      <c r="I40" s="144"/>
      <c r="J40" s="148"/>
    </row>
    <row r="41" customHeight="1" spans="1:10">
      <c r="A41" s="104">
        <v>7</v>
      </c>
      <c r="B41" s="105" t="s">
        <v>49</v>
      </c>
      <c r="C41" s="106">
        <v>0</v>
      </c>
      <c r="D41" s="107"/>
      <c r="E41" s="106">
        <f>C41*D41</f>
        <v>0</v>
      </c>
      <c r="F41" s="106">
        <v>0</v>
      </c>
      <c r="G41" s="106">
        <v>0</v>
      </c>
      <c r="H41" s="106">
        <f>F41+G41</f>
        <v>0</v>
      </c>
      <c r="I41" s="141"/>
      <c r="J41" s="146"/>
    </row>
    <row r="42" customHeight="1" spans="1:10">
      <c r="A42" s="104"/>
      <c r="B42" s="105"/>
      <c r="C42" s="106"/>
      <c r="D42" s="107"/>
      <c r="E42" s="106"/>
      <c r="F42" s="106">
        <v>0</v>
      </c>
      <c r="G42" s="106">
        <v>0</v>
      </c>
      <c r="H42" s="106">
        <f>F42+G42</f>
        <v>0</v>
      </c>
      <c r="I42" s="141"/>
      <c r="J42" s="147"/>
    </row>
    <row r="43" customHeight="1" spans="1:10">
      <c r="A43" s="104"/>
      <c r="B43" s="105"/>
      <c r="C43" s="106"/>
      <c r="D43" s="107"/>
      <c r="E43" s="106"/>
      <c r="F43" s="106">
        <v>0</v>
      </c>
      <c r="G43" s="106">
        <v>0</v>
      </c>
      <c r="H43" s="106">
        <f>F43+G43</f>
        <v>0</v>
      </c>
      <c r="I43" s="141"/>
      <c r="J43" s="147"/>
    </row>
    <row r="44" customHeight="1" spans="1:10">
      <c r="A44" s="104"/>
      <c r="B44" s="105"/>
      <c r="C44" s="106"/>
      <c r="D44" s="107"/>
      <c r="E44" s="106"/>
      <c r="F44" s="106">
        <v>0</v>
      </c>
      <c r="G44" s="106">
        <v>0</v>
      </c>
      <c r="H44" s="106">
        <f>F44+G44</f>
        <v>0</v>
      </c>
      <c r="I44" s="141"/>
      <c r="J44" s="147"/>
    </row>
    <row r="45" s="94" customFormat="1" customHeight="1" spans="1:10">
      <c r="A45" s="108"/>
      <c r="B45" s="109" t="s">
        <v>50</v>
      </c>
      <c r="C45" s="110">
        <f>SUM(C41)</f>
        <v>0</v>
      </c>
      <c r="D45" s="110">
        <f t="shared" ref="D45:E45" si="5">SUM(D41)</f>
        <v>0</v>
      </c>
      <c r="E45" s="110">
        <f t="shared" si="5"/>
        <v>0</v>
      </c>
      <c r="F45" s="110">
        <f>SUM(F41:F44)</f>
        <v>0</v>
      </c>
      <c r="G45" s="110">
        <f t="shared" ref="G45:H45" si="6">SUM(G41:G44)</f>
        <v>0</v>
      </c>
      <c r="H45" s="110">
        <f t="shared" si="6"/>
        <v>0</v>
      </c>
      <c r="I45" s="144"/>
      <c r="J45" s="148"/>
    </row>
    <row r="46" customHeight="1" spans="1:10">
      <c r="A46" s="104">
        <v>8</v>
      </c>
      <c r="B46" s="105" t="s">
        <v>51</v>
      </c>
      <c r="C46" s="106">
        <v>0</v>
      </c>
      <c r="D46" s="107"/>
      <c r="E46" s="106">
        <f>C46*D46</f>
        <v>0</v>
      </c>
      <c r="F46" s="106">
        <v>11618</v>
      </c>
      <c r="G46" s="106">
        <v>0</v>
      </c>
      <c r="H46" s="106">
        <f>F46+G46</f>
        <v>11618</v>
      </c>
      <c r="I46" s="141" t="s">
        <v>52</v>
      </c>
      <c r="J46" s="146" t="s">
        <v>53</v>
      </c>
    </row>
    <row r="47" customHeight="1" spans="1:10">
      <c r="A47" s="104"/>
      <c r="B47" s="105"/>
      <c r="C47" s="106"/>
      <c r="D47" s="107"/>
      <c r="E47" s="106"/>
      <c r="F47" s="106">
        <v>0</v>
      </c>
      <c r="G47" s="106">
        <v>0</v>
      </c>
      <c r="H47" s="106">
        <f>F47+G47</f>
        <v>0</v>
      </c>
      <c r="I47" s="141"/>
      <c r="J47" s="147"/>
    </row>
    <row r="48" s="94" customFormat="1" customHeight="1" spans="1:10">
      <c r="A48" s="108"/>
      <c r="B48" s="109" t="s">
        <v>54</v>
      </c>
      <c r="C48" s="110">
        <f>SUM(C46)</f>
        <v>0</v>
      </c>
      <c r="D48" s="110">
        <f t="shared" ref="D48:E48" si="7">SUM(D46)</f>
        <v>0</v>
      </c>
      <c r="E48" s="110">
        <f t="shared" si="7"/>
        <v>0</v>
      </c>
      <c r="F48" s="110">
        <v>11618</v>
      </c>
      <c r="G48" s="110">
        <f t="shared" ref="G48:H48" si="8">SUM(G46:G47)</f>
        <v>0</v>
      </c>
      <c r="H48" s="110">
        <f t="shared" si="8"/>
        <v>11618</v>
      </c>
      <c r="I48" s="144" t="s">
        <v>52</v>
      </c>
      <c r="J48" s="148"/>
    </row>
    <row r="49" customHeight="1" spans="1:10">
      <c r="A49" s="104">
        <v>9</v>
      </c>
      <c r="B49" s="105" t="s">
        <v>55</v>
      </c>
      <c r="C49" s="106"/>
      <c r="D49" s="107"/>
      <c r="E49" s="106"/>
      <c r="F49" s="106">
        <v>50000</v>
      </c>
      <c r="G49" s="106">
        <v>0</v>
      </c>
      <c r="H49" s="106">
        <f>F49+G49</f>
        <v>50000</v>
      </c>
      <c r="I49" s="141" t="s">
        <v>56</v>
      </c>
      <c r="J49" s="142" t="s">
        <v>57</v>
      </c>
    </row>
    <row r="50" customHeight="1" spans="1:10">
      <c r="A50" s="104"/>
      <c r="B50" s="105"/>
      <c r="C50" s="106"/>
      <c r="D50" s="107"/>
      <c r="E50" s="106"/>
      <c r="F50" s="106">
        <v>0</v>
      </c>
      <c r="G50" s="106">
        <v>0</v>
      </c>
      <c r="H50" s="106">
        <f>F50+G50</f>
        <v>0</v>
      </c>
      <c r="I50" s="141"/>
      <c r="J50" s="143"/>
    </row>
    <row r="51" customHeight="1" spans="1:10">
      <c r="A51" s="104"/>
      <c r="B51" s="105"/>
      <c r="C51" s="106"/>
      <c r="D51" s="107"/>
      <c r="E51" s="106"/>
      <c r="F51" s="106">
        <v>0</v>
      </c>
      <c r="G51" s="106">
        <v>0</v>
      </c>
      <c r="H51" s="106">
        <f>F51+G51</f>
        <v>0</v>
      </c>
      <c r="I51" s="141"/>
      <c r="J51" s="143"/>
    </row>
    <row r="52" s="94" customFormat="1" customHeight="1" spans="1:10">
      <c r="A52" s="108"/>
      <c r="B52" s="109" t="s">
        <v>58</v>
      </c>
      <c r="C52" s="110"/>
      <c r="D52" s="110"/>
      <c r="E52" s="110"/>
      <c r="F52" s="110">
        <f>SUM(F49:F51)</f>
        <v>50000</v>
      </c>
      <c r="G52" s="110">
        <f t="shared" ref="G52:H52" si="9">SUM(G49:G51)</f>
        <v>0</v>
      </c>
      <c r="H52" s="110">
        <f t="shared" si="9"/>
        <v>50000</v>
      </c>
      <c r="I52" s="144"/>
      <c r="J52" s="145"/>
    </row>
    <row r="53" customHeight="1" spans="1:10">
      <c r="A53" s="111">
        <v>10</v>
      </c>
      <c r="B53" s="112" t="s">
        <v>59</v>
      </c>
      <c r="C53" s="113"/>
      <c r="D53" s="111"/>
      <c r="E53" s="113"/>
      <c r="F53" s="106">
        <v>21141.92</v>
      </c>
      <c r="G53" s="106"/>
      <c r="H53" s="106"/>
      <c r="I53" s="141" t="s">
        <v>60</v>
      </c>
      <c r="J53" s="146" t="s">
        <v>61</v>
      </c>
    </row>
    <row r="54" customHeight="1" spans="1:10">
      <c r="A54" s="117"/>
      <c r="B54" s="118"/>
      <c r="C54" s="119"/>
      <c r="D54" s="117"/>
      <c r="E54" s="119"/>
      <c r="F54" s="106">
        <v>12043.22</v>
      </c>
      <c r="G54" s="106"/>
      <c r="H54" s="106"/>
      <c r="I54" s="141" t="s">
        <v>62</v>
      </c>
      <c r="J54" s="147"/>
    </row>
    <row r="55" customHeight="1" spans="1:10">
      <c r="A55" s="117"/>
      <c r="B55" s="118"/>
      <c r="C55" s="119"/>
      <c r="D55" s="117"/>
      <c r="E55" s="119"/>
      <c r="F55" s="106"/>
      <c r="G55" s="106"/>
      <c r="H55" s="106"/>
      <c r="I55" s="141" t="s">
        <v>63</v>
      </c>
      <c r="J55" s="147"/>
    </row>
    <row r="56" s="94" customFormat="1" customHeight="1" spans="1:10">
      <c r="A56" s="108"/>
      <c r="B56" s="109" t="s">
        <v>64</v>
      </c>
      <c r="C56" s="110">
        <f>SUM(C53)</f>
        <v>0</v>
      </c>
      <c r="D56" s="110">
        <f t="shared" ref="D56:E56" si="10">SUM(D53)</f>
        <v>0</v>
      </c>
      <c r="E56" s="110">
        <v>150000</v>
      </c>
      <c r="F56" s="110">
        <f>SUM(F53:F55)</f>
        <v>33185.14</v>
      </c>
      <c r="G56" s="110">
        <f>SUM(G53:G55)</f>
        <v>0</v>
      </c>
      <c r="H56" s="110">
        <f>SUM(H53:H55)</f>
        <v>0</v>
      </c>
      <c r="I56" s="144"/>
      <c r="J56" s="148"/>
    </row>
    <row r="57" customHeight="1" spans="1:10">
      <c r="A57" s="108"/>
      <c r="B57" s="109" t="s">
        <v>65</v>
      </c>
      <c r="C57" s="110">
        <v>0</v>
      </c>
      <c r="D57" s="110">
        <f t="shared" ref="D57:H57" si="11">SUM(D56,D52,D48,D45,D40,D31,D26,D19,D14,D11)</f>
        <v>1</v>
      </c>
      <c r="E57" s="110">
        <f t="shared" si="11"/>
        <v>190000</v>
      </c>
      <c r="F57" s="110">
        <f>F56+F52+F48+F40+F31+F26+F11+F14+F19</f>
        <v>160549.94</v>
      </c>
      <c r="G57" s="110">
        <f t="shared" si="11"/>
        <v>0</v>
      </c>
      <c r="H57" s="110"/>
      <c r="I57" s="144"/>
      <c r="J57" s="152"/>
    </row>
    <row r="61" customHeight="1" spans="1:11">
      <c r="A61" s="123" t="s">
        <v>66</v>
      </c>
      <c r="B61" s="124"/>
      <c r="C61" s="125" t="s">
        <v>67</v>
      </c>
      <c r="D61" s="125"/>
      <c r="E61" s="125" t="s">
        <v>68</v>
      </c>
      <c r="F61" s="125"/>
      <c r="G61" s="125" t="s">
        <v>69</v>
      </c>
      <c r="H61" s="125"/>
      <c r="I61" s="153" t="s">
        <v>70</v>
      </c>
      <c r="J61" s="98">
        <v>23378</v>
      </c>
      <c r="K61">
        <v>13300</v>
      </c>
    </row>
    <row r="62" customHeight="1" spans="1:10">
      <c r="A62" s="126">
        <v>190000</v>
      </c>
      <c r="B62" s="127"/>
      <c r="C62" s="127">
        <f>F57+G57</f>
        <v>160549.94</v>
      </c>
      <c r="D62" s="127"/>
      <c r="E62" s="127">
        <f>F57</f>
        <v>160549.94</v>
      </c>
      <c r="F62" s="127"/>
      <c r="G62" s="127">
        <f>G57</f>
        <v>0</v>
      </c>
      <c r="H62" s="127"/>
      <c r="I62" s="154">
        <f>A62-C62</f>
        <v>29450.06</v>
      </c>
      <c r="J62" s="98">
        <v>11153</v>
      </c>
    </row>
    <row r="63" customHeight="1" spans="10:11">
      <c r="J63" s="98">
        <v>1487.5</v>
      </c>
      <c r="K63">
        <f>SUM(J61:J66)-I62</f>
        <v>7911.64</v>
      </c>
    </row>
    <row r="64" customHeight="1" spans="1:10">
      <c r="A64" s="128" t="s">
        <v>71</v>
      </c>
      <c r="B64" s="129"/>
      <c r="C64" s="130" t="s">
        <v>72</v>
      </c>
      <c r="D64" s="128"/>
      <c r="E64" s="128" t="s">
        <v>73</v>
      </c>
      <c r="F64" s="128"/>
      <c r="G64" s="128" t="s">
        <v>74</v>
      </c>
      <c r="H64" s="128"/>
      <c r="I64" s="155"/>
      <c r="J64" s="98">
        <v>1221</v>
      </c>
    </row>
    <row r="65" customHeight="1" spans="10:11">
      <c r="J65" s="98">
        <v>74.2</v>
      </c>
      <c r="K65">
        <f>K63-K61</f>
        <v>-5388.36</v>
      </c>
    </row>
    <row r="66" customHeight="1" spans="10:10">
      <c r="J66" s="98">
        <v>48</v>
      </c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6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view="pageBreakPreview" zoomScaleNormal="100" zoomScaleSheetLayoutView="100" topLeftCell="A12" workbookViewId="0">
      <selection activeCell="R20" sqref="R20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75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5"/>
    </row>
    <row r="5" ht="20.1" customHeight="1" spans="2:11">
      <c r="B5" s="37"/>
      <c r="C5" s="38"/>
      <c r="D5" s="39" t="s">
        <v>76</v>
      </c>
      <c r="E5" s="39"/>
      <c r="F5" s="64"/>
      <c r="G5" s="64"/>
      <c r="H5" s="39" t="s">
        <v>77</v>
      </c>
      <c r="I5" s="38"/>
      <c r="J5" s="64" t="s">
        <v>78</v>
      </c>
      <c r="K5" s="76"/>
    </row>
    <row r="6" ht="20.1" customHeight="1" spans="2:11">
      <c r="B6" s="40"/>
      <c r="C6" s="41"/>
      <c r="D6" s="42" t="s">
        <v>79</v>
      </c>
      <c r="E6" s="42"/>
      <c r="F6" s="65"/>
      <c r="G6" s="65"/>
      <c r="H6" s="42" t="s">
        <v>80</v>
      </c>
      <c r="I6" s="41"/>
      <c r="J6" s="65" t="s">
        <v>78</v>
      </c>
      <c r="K6" s="77"/>
    </row>
    <row r="7" ht="20.1" customHeight="1" spans="2:11">
      <c r="B7" s="40"/>
      <c r="C7" s="41"/>
      <c r="D7" s="42" t="s">
        <v>81</v>
      </c>
      <c r="E7" s="42"/>
      <c r="F7" s="66"/>
      <c r="G7" s="65"/>
      <c r="H7" s="42" t="s">
        <v>82</v>
      </c>
      <c r="I7" s="78"/>
      <c r="J7" s="66">
        <v>44420</v>
      </c>
      <c r="K7" s="77"/>
    </row>
    <row r="8" ht="20.1" customHeight="1" spans="2:11">
      <c r="B8" s="43"/>
      <c r="C8" s="44"/>
      <c r="D8" s="45"/>
      <c r="E8" s="45"/>
      <c r="F8" s="67"/>
      <c r="G8" s="67"/>
      <c r="H8" s="45" t="s">
        <v>83</v>
      </c>
      <c r="I8" s="79"/>
      <c r="J8" s="67" t="s">
        <v>84</v>
      </c>
      <c r="K8" s="80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85</v>
      </c>
      <c r="E10" s="49" t="s">
        <v>86</v>
      </c>
      <c r="F10" s="68"/>
      <c r="G10" s="58" t="s">
        <v>87</v>
      </c>
      <c r="H10" s="68" t="s">
        <v>88</v>
      </c>
      <c r="I10" s="49" t="s">
        <v>89</v>
      </c>
      <c r="J10" s="68"/>
      <c r="K10" s="58" t="s">
        <v>90</v>
      </c>
    </row>
    <row r="11" ht="20.1" customHeight="1" spans="2:11">
      <c r="B11" s="50">
        <v>1</v>
      </c>
      <c r="C11" s="51"/>
      <c r="D11" s="52" t="s">
        <v>91</v>
      </c>
      <c r="E11" s="50" t="s">
        <v>92</v>
      </c>
      <c r="F11" s="51"/>
      <c r="G11" s="69"/>
      <c r="H11" s="69"/>
      <c r="I11" s="81"/>
      <c r="J11" s="82"/>
      <c r="K11" s="83" t="s">
        <v>93</v>
      </c>
    </row>
    <row r="12" ht="20.1" customHeight="1" spans="2:11">
      <c r="B12" s="50">
        <v>2</v>
      </c>
      <c r="C12" s="51"/>
      <c r="D12" s="53"/>
      <c r="E12" s="60" t="s">
        <v>94</v>
      </c>
      <c r="F12" s="60"/>
      <c r="G12" s="69">
        <v>1067.7</v>
      </c>
      <c r="H12" s="69">
        <v>1067.7</v>
      </c>
      <c r="I12" s="81"/>
      <c r="J12" s="82"/>
      <c r="K12" s="83" t="s">
        <v>95</v>
      </c>
    </row>
    <row r="13" ht="20.1" customHeight="1" spans="2:11">
      <c r="B13" s="50">
        <v>3</v>
      </c>
      <c r="C13" s="51"/>
      <c r="D13" s="53"/>
      <c r="E13" s="50"/>
      <c r="F13" s="51"/>
      <c r="G13" s="69">
        <v>63.3</v>
      </c>
      <c r="H13" s="69">
        <v>63.3</v>
      </c>
      <c r="I13" s="81"/>
      <c r="J13" s="82"/>
      <c r="K13" s="83" t="s">
        <v>93</v>
      </c>
    </row>
    <row r="14" ht="20.1" customHeight="1" spans="2:11">
      <c r="B14" s="50"/>
      <c r="C14" s="51"/>
      <c r="D14" s="53"/>
      <c r="E14" s="50"/>
      <c r="F14" s="51"/>
      <c r="G14" s="69">
        <v>90.77</v>
      </c>
      <c r="H14" s="69">
        <v>90.77</v>
      </c>
      <c r="I14" s="81"/>
      <c r="J14" s="82"/>
      <c r="K14" s="83"/>
    </row>
    <row r="15" ht="20.1" customHeight="1" spans="2:11">
      <c r="B15" s="50"/>
      <c r="C15" s="51"/>
      <c r="D15" s="53"/>
      <c r="E15" s="50"/>
      <c r="F15" s="51"/>
      <c r="G15" s="69">
        <v>48</v>
      </c>
      <c r="H15" s="69"/>
      <c r="I15" s="81"/>
      <c r="J15" s="82"/>
      <c r="K15" s="83"/>
    </row>
    <row r="16" ht="20.1" customHeight="1" spans="2:11">
      <c r="B16" s="50"/>
      <c r="C16" s="51"/>
      <c r="D16" s="53"/>
      <c r="E16" s="50"/>
      <c r="F16" s="51"/>
      <c r="G16" s="69">
        <v>20</v>
      </c>
      <c r="H16" s="69"/>
      <c r="I16" s="81"/>
      <c r="J16" s="82"/>
      <c r="K16" s="83"/>
    </row>
    <row r="17" ht="20.1" customHeight="1" spans="2:11">
      <c r="B17" s="50"/>
      <c r="C17" s="51"/>
      <c r="D17" s="53"/>
      <c r="E17" s="50"/>
      <c r="F17" s="51" t="s">
        <v>96</v>
      </c>
      <c r="G17" s="69">
        <v>80</v>
      </c>
      <c r="H17" s="69">
        <v>80</v>
      </c>
      <c r="I17" s="81"/>
      <c r="J17" s="82"/>
      <c r="K17" s="83"/>
    </row>
    <row r="18" ht="20.1" customHeight="1" spans="2:11">
      <c r="B18" s="54"/>
      <c r="C18" s="55"/>
      <c r="D18" s="56" t="s">
        <v>97</v>
      </c>
      <c r="E18" s="70" t="s">
        <v>97</v>
      </c>
      <c r="F18" s="71"/>
      <c r="G18" s="72">
        <v>275</v>
      </c>
      <c r="H18" s="72">
        <v>275</v>
      </c>
      <c r="I18" s="84"/>
      <c r="J18" s="85"/>
      <c r="K18" s="86" t="s">
        <v>98</v>
      </c>
    </row>
    <row r="19" ht="20.1" customHeight="1" spans="2:11">
      <c r="B19" s="49" t="s">
        <v>65</v>
      </c>
      <c r="C19" s="57"/>
      <c r="D19" s="57"/>
      <c r="E19" s="57"/>
      <c r="F19" s="68"/>
      <c r="G19" s="73">
        <f>SUM(G11:G18)</f>
        <v>1644.77</v>
      </c>
      <c r="H19" s="73">
        <f>SUM(H11:H18)</f>
        <v>1576.77</v>
      </c>
      <c r="I19" s="87">
        <f>SUM(I11:J17)</f>
        <v>0</v>
      </c>
      <c r="J19" s="88"/>
      <c r="K19" s="89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90"/>
      <c r="K20" s="46"/>
    </row>
    <row r="21" ht="20.1" customHeight="1" spans="2:11">
      <c r="B21" s="58" t="s">
        <v>88</v>
      </c>
      <c r="C21" s="58"/>
      <c r="D21" s="58"/>
      <c r="E21" s="58"/>
      <c r="F21" s="58"/>
      <c r="G21" s="58" t="s">
        <v>99</v>
      </c>
      <c r="H21" s="58"/>
      <c r="I21" s="58"/>
      <c r="J21" s="58"/>
      <c r="K21" s="58" t="s">
        <v>100</v>
      </c>
    </row>
    <row r="22" ht="20.1" customHeight="1" spans="2:11">
      <c r="B22" s="59">
        <f>H19</f>
        <v>1576.77</v>
      </c>
      <c r="C22" s="59"/>
      <c r="D22" s="59"/>
      <c r="E22" s="59"/>
      <c r="F22" s="59"/>
      <c r="G22" s="59">
        <f>I19</f>
        <v>0</v>
      </c>
      <c r="H22" s="59"/>
      <c r="I22" s="59"/>
      <c r="J22" s="59"/>
      <c r="K22" s="91">
        <f>SUM(B22:J22)</f>
        <v>1576.77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101</v>
      </c>
      <c r="C24" s="46"/>
      <c r="D24" s="46"/>
      <c r="E24" s="46"/>
      <c r="F24" s="46" t="s">
        <v>72</v>
      </c>
      <c r="G24" s="46" t="s">
        <v>102</v>
      </c>
      <c r="H24" s="46"/>
      <c r="I24" s="46"/>
      <c r="J24" s="46" t="s">
        <v>74</v>
      </c>
      <c r="K24" s="46"/>
    </row>
    <row r="27" ht="20.4" spans="1:11">
      <c r="A27" s="35" t="s">
        <v>103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76</v>
      </c>
      <c r="E29" s="39"/>
      <c r="F29" s="64" t="s">
        <v>104</v>
      </c>
      <c r="G29" s="64"/>
      <c r="H29" s="39" t="s">
        <v>77</v>
      </c>
      <c r="I29" s="38"/>
      <c r="J29" s="64" t="s">
        <v>78</v>
      </c>
      <c r="K29" s="76"/>
    </row>
    <row r="30" ht="20.1" customHeight="1" spans="2:11">
      <c r="B30" s="40"/>
      <c r="C30" s="41"/>
      <c r="D30" s="42" t="s">
        <v>79</v>
      </c>
      <c r="E30" s="42"/>
      <c r="F30" s="65" t="s">
        <v>105</v>
      </c>
      <c r="G30" s="65"/>
      <c r="H30" s="42" t="s">
        <v>80</v>
      </c>
      <c r="I30" s="41"/>
      <c r="J30" s="65" t="s">
        <v>78</v>
      </c>
      <c r="K30" s="77"/>
    </row>
    <row r="31" ht="20.1" customHeight="1" spans="2:11">
      <c r="B31" s="40"/>
      <c r="C31" s="41"/>
      <c r="D31" s="42" t="s">
        <v>81</v>
      </c>
      <c r="E31" s="42"/>
      <c r="F31" s="65" t="s">
        <v>106</v>
      </c>
      <c r="G31" s="65"/>
      <c r="H31" s="42" t="s">
        <v>82</v>
      </c>
      <c r="I31" s="78"/>
      <c r="J31" s="66">
        <v>44462</v>
      </c>
      <c r="K31" s="77"/>
    </row>
    <row r="32" ht="20.1" customHeight="1" spans="2:11">
      <c r="B32" s="43"/>
      <c r="C32" s="44"/>
      <c r="D32" s="45"/>
      <c r="E32" s="45"/>
      <c r="F32" s="67"/>
      <c r="G32" s="67"/>
      <c r="H32" s="45" t="s">
        <v>83</v>
      </c>
      <c r="I32" s="79"/>
      <c r="J32" s="67" t="s">
        <v>107</v>
      </c>
      <c r="K32" s="80"/>
    </row>
    <row r="33" ht="20.1" customHeight="1"/>
    <row r="34" ht="20.1" customHeight="1" spans="2:11">
      <c r="B34" s="60"/>
      <c r="C34" s="60"/>
      <c r="D34" s="61" t="s">
        <v>108</v>
      </c>
      <c r="E34" s="60" t="s">
        <v>109</v>
      </c>
      <c r="F34" s="60"/>
      <c r="G34" s="69" t="s">
        <v>110</v>
      </c>
      <c r="H34" s="69" t="s">
        <v>111</v>
      </c>
      <c r="I34" s="69" t="s">
        <v>65</v>
      </c>
      <c r="J34" s="69"/>
      <c r="K34" s="92" t="s">
        <v>90</v>
      </c>
    </row>
    <row r="35" ht="20.1" customHeight="1" spans="2:11">
      <c r="B35" s="60"/>
      <c r="C35" s="60"/>
      <c r="D35" s="61" t="s">
        <v>105</v>
      </c>
      <c r="E35" s="60" t="s">
        <v>112</v>
      </c>
      <c r="F35" s="60"/>
      <c r="G35" s="69">
        <v>100</v>
      </c>
      <c r="H35" s="69">
        <v>4</v>
      </c>
      <c r="I35" s="81">
        <v>400</v>
      </c>
      <c r="J35" s="82"/>
      <c r="K35" s="93"/>
    </row>
    <row r="36" ht="20.1" customHeight="1" spans="2:11">
      <c r="B36" s="60"/>
      <c r="C36" s="60"/>
      <c r="D36" s="61" t="s">
        <v>105</v>
      </c>
      <c r="E36" s="60" t="s">
        <v>113</v>
      </c>
      <c r="F36" s="60"/>
      <c r="G36" s="69">
        <v>200</v>
      </c>
      <c r="H36" s="69">
        <v>2</v>
      </c>
      <c r="I36" s="81">
        <v>400</v>
      </c>
      <c r="J36" s="82"/>
      <c r="K36" s="93"/>
    </row>
    <row r="37" ht="20.1" customHeight="1" spans="2:11">
      <c r="B37" s="62"/>
      <c r="C37" s="63"/>
      <c r="D37" s="61" t="s">
        <v>105</v>
      </c>
      <c r="E37" s="60" t="s">
        <v>114</v>
      </c>
      <c r="F37" s="60"/>
      <c r="G37" s="69">
        <v>100</v>
      </c>
      <c r="H37" s="69">
        <v>5</v>
      </c>
      <c r="I37" s="81">
        <v>500</v>
      </c>
      <c r="J37" s="82"/>
      <c r="K37" s="93"/>
    </row>
    <row r="38" ht="20.1" customHeight="1" spans="2:10">
      <c r="B38" s="60"/>
      <c r="C38" s="60"/>
      <c r="D38" s="61" t="s">
        <v>105</v>
      </c>
      <c r="E38" s="74">
        <v>44457</v>
      </c>
      <c r="F38" s="60">
        <v>44457</v>
      </c>
      <c r="G38" s="69">
        <v>200</v>
      </c>
      <c r="H38" s="69">
        <v>1</v>
      </c>
      <c r="I38" s="81">
        <v>200</v>
      </c>
      <c r="J38" s="82">
        <v>200</v>
      </c>
    </row>
    <row r="39" ht="20.1" customHeight="1" spans="2:11">
      <c r="B39" s="49"/>
      <c r="C39" s="57"/>
      <c r="D39" s="57"/>
      <c r="E39" s="57"/>
      <c r="F39" s="68"/>
      <c r="G39" s="73"/>
      <c r="H39" s="73"/>
      <c r="I39" s="87"/>
      <c r="J39" s="88"/>
      <c r="K39" s="89"/>
    </row>
    <row r="40" ht="20.1" customHeight="1" spans="2:11">
      <c r="B40" s="46" t="s">
        <v>101</v>
      </c>
      <c r="C40" s="46"/>
      <c r="D40" s="46"/>
      <c r="E40" s="46"/>
      <c r="F40" s="46" t="s">
        <v>72</v>
      </c>
      <c r="G40" s="46" t="s">
        <v>102</v>
      </c>
      <c r="H40" s="46"/>
      <c r="I40" s="46"/>
      <c r="J40" s="46" t="s">
        <v>74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15" workbookViewId="0">
      <selection activeCell="E19" sqref="E19:F19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115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76</v>
      </c>
      <c r="E8" s="8"/>
      <c r="F8" s="20" t="s">
        <v>116</v>
      </c>
      <c r="G8" s="8" t="s">
        <v>77</v>
      </c>
      <c r="H8" s="8"/>
      <c r="I8" s="26" t="s">
        <v>78</v>
      </c>
    </row>
    <row r="9" s="1" customFormat="1" ht="17.25" customHeight="1" spans="2:9">
      <c r="B9" s="6"/>
      <c r="C9" s="7"/>
      <c r="D9" s="8" t="s">
        <v>79</v>
      </c>
      <c r="E9" s="8"/>
      <c r="F9" s="20" t="s">
        <v>117</v>
      </c>
      <c r="G9" s="8" t="s">
        <v>80</v>
      </c>
      <c r="H9" s="8"/>
      <c r="I9" s="26" t="s">
        <v>78</v>
      </c>
    </row>
    <row r="10" s="1" customFormat="1" ht="17.25" customHeight="1" spans="2:9">
      <c r="B10" s="6"/>
      <c r="C10" s="7"/>
      <c r="D10" s="8" t="s">
        <v>81</v>
      </c>
      <c r="E10" s="8"/>
      <c r="F10" s="21" t="s">
        <v>118</v>
      </c>
      <c r="G10" s="8" t="s">
        <v>82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85</v>
      </c>
      <c r="E13" s="11" t="s">
        <v>86</v>
      </c>
      <c r="F13" s="12"/>
      <c r="G13" s="11" t="s">
        <v>119</v>
      </c>
      <c r="H13" s="12"/>
      <c r="I13" s="29" t="s">
        <v>90</v>
      </c>
    </row>
    <row r="14" s="1" customFormat="1" ht="21" customHeight="1" spans="2:9">
      <c r="B14" s="13">
        <v>1</v>
      </c>
      <c r="C14" s="14"/>
      <c r="D14" s="15" t="s">
        <v>91</v>
      </c>
      <c r="E14" s="13" t="s">
        <v>92</v>
      </c>
      <c r="F14" s="14"/>
      <c r="G14" s="22"/>
      <c r="H14" s="23"/>
      <c r="I14" s="30" t="s">
        <v>120</v>
      </c>
    </row>
    <row r="15" s="1" customFormat="1" ht="21" customHeight="1" spans="2:9">
      <c r="B15" s="13">
        <v>2</v>
      </c>
      <c r="C15" s="14"/>
      <c r="D15" s="16"/>
      <c r="E15" s="13" t="s">
        <v>94</v>
      </c>
      <c r="F15" s="14"/>
      <c r="G15" s="22"/>
      <c r="H15" s="23"/>
      <c r="I15" s="30" t="s">
        <v>120</v>
      </c>
    </row>
    <row r="16" s="1" customFormat="1" ht="21" customHeight="1" spans="2:9">
      <c r="B16" s="13">
        <v>3</v>
      </c>
      <c r="C16" s="14"/>
      <c r="D16" s="16"/>
      <c r="E16" s="13" t="s">
        <v>121</v>
      </c>
      <c r="F16" s="14"/>
      <c r="G16" s="22"/>
      <c r="H16" s="23"/>
      <c r="I16" s="30" t="s">
        <v>122</v>
      </c>
    </row>
    <row r="17" s="1" customFormat="1" ht="21" customHeight="1" spans="2:9">
      <c r="B17" s="13">
        <v>4</v>
      </c>
      <c r="C17" s="14"/>
      <c r="D17" s="16"/>
      <c r="E17" s="13" t="s">
        <v>97</v>
      </c>
      <c r="F17" s="14"/>
      <c r="G17" s="22"/>
      <c r="H17" s="23"/>
      <c r="I17" s="30" t="s">
        <v>120</v>
      </c>
    </row>
    <row r="18" s="1" customFormat="1" ht="21" customHeight="1" spans="2:9">
      <c r="B18" s="13">
        <v>5</v>
      </c>
      <c r="C18" s="14"/>
      <c r="D18" s="15" t="s">
        <v>123</v>
      </c>
      <c r="E18" s="13" t="s">
        <v>124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125</v>
      </c>
      <c r="E19" s="13" t="s">
        <v>124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97</v>
      </c>
      <c r="F20" s="14"/>
      <c r="G20" s="22">
        <v>321</v>
      </c>
      <c r="H20" s="23"/>
      <c r="I20" s="30" t="s">
        <v>126</v>
      </c>
    </row>
    <row r="21" s="1" customFormat="1" ht="21" customHeight="1" spans="2:9">
      <c r="B21" s="13">
        <v>8</v>
      </c>
      <c r="C21" s="14"/>
      <c r="D21" s="17"/>
      <c r="E21" s="13" t="s">
        <v>127</v>
      </c>
      <c r="F21" s="14"/>
      <c r="G21" s="22">
        <v>6201</v>
      </c>
      <c r="H21" s="23"/>
      <c r="I21" s="30" t="s">
        <v>128</v>
      </c>
    </row>
    <row r="22" s="1" customFormat="1" ht="32.1" customHeight="1" spans="2:9">
      <c r="B22" s="13">
        <v>9</v>
      </c>
      <c r="C22" s="14"/>
      <c r="D22" s="18" t="s">
        <v>49</v>
      </c>
      <c r="E22" s="13" t="s">
        <v>129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130</v>
      </c>
      <c r="E23" s="13" t="s">
        <v>131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132</v>
      </c>
      <c r="E24" s="13" t="s">
        <v>133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134</v>
      </c>
      <c r="E25" s="13" t="s">
        <v>135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136</v>
      </c>
      <c r="E26" s="13" t="s">
        <v>137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63</v>
      </c>
      <c r="E27" s="13" t="s">
        <v>138</v>
      </c>
      <c r="F27" s="14"/>
      <c r="G27" s="22"/>
      <c r="H27" s="23"/>
      <c r="I27" s="30" t="s">
        <v>139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65</v>
      </c>
      <c r="C32" s="19"/>
      <c r="D32" s="19"/>
      <c r="E32" s="19"/>
      <c r="F32" s="12"/>
      <c r="G32" s="22">
        <f>SUM(G14:GH29)</f>
        <v>6522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101</v>
      </c>
      <c r="C35" s="7"/>
      <c r="D35" s="7"/>
      <c r="E35" s="7"/>
      <c r="F35" s="7" t="s">
        <v>140</v>
      </c>
      <c r="G35" s="7"/>
      <c r="H35" s="7"/>
      <c r="I35" s="7" t="s">
        <v>141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2014-04-21T08:52:00Z</dcterms:created>
  <cp:lastPrinted>2017-09-12T05:53:00Z</cp:lastPrinted>
  <dcterms:modified xsi:type="dcterms:W3CDTF">2021-09-24T16:42:28Z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