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yang/Desktop/BMW private charging SP quality workshop/活动后期/对账/"/>
    </mc:Choice>
  </mc:AlternateContent>
  <xr:revisionPtr revIDLastSave="0" documentId="13_ncr:1_{2BC37ED4-5851-B34C-8270-81661EE693DF}" xr6:coauthVersionLast="38" xr6:coauthVersionMax="38" xr10:uidLastSave="{00000000-0000-0000-0000-000000000000}"/>
  <bookViews>
    <workbookView xWindow="380" yWindow="460" windowWidth="24640" windowHeight="15800" activeTab="1" xr2:uid="{00000000-000D-0000-FFFF-FFFF00000000}"/>
  </bookViews>
  <sheets>
    <sheet name="coverpage" sheetId="3" r:id="rId1"/>
    <sheet name="Bill details" sheetId="1" r:id="rId2"/>
  </sheets>
  <calcPr calcId="17902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0" i="1" l="1"/>
  <c r="G57" i="1"/>
  <c r="G51" i="1"/>
  <c r="G58" i="1"/>
  <c r="G62" i="1"/>
  <c r="G53" i="1"/>
  <c r="G52" i="1"/>
  <c r="G50" i="1"/>
  <c r="G5" i="1"/>
  <c r="G6" i="1"/>
  <c r="G7" i="1"/>
  <c r="G8" i="1"/>
  <c r="G11" i="1"/>
  <c r="G12" i="1"/>
  <c r="G13" i="1"/>
  <c r="G20" i="1"/>
  <c r="G21" i="1"/>
  <c r="G22" i="1"/>
  <c r="G23" i="1"/>
  <c r="G24" i="1"/>
  <c r="G25" i="1"/>
  <c r="G26" i="1"/>
  <c r="G27" i="1"/>
  <c r="G28" i="1"/>
  <c r="G33" i="1"/>
  <c r="G34" i="1"/>
  <c r="G35" i="1"/>
  <c r="G36" i="1"/>
  <c r="G39" i="1"/>
  <c r="G40" i="1"/>
  <c r="G48" i="1"/>
  <c r="G49" i="1"/>
  <c r="G56" i="1"/>
  <c r="G59" i="1"/>
  <c r="G61" i="1"/>
  <c r="G66" i="1"/>
  <c r="G67" i="1"/>
  <c r="G68" i="1"/>
  <c r="G69" i="1"/>
  <c r="G70" i="1"/>
  <c r="G71" i="1"/>
  <c r="G78" i="1"/>
  <c r="G79" i="1"/>
  <c r="G80" i="1"/>
  <c r="B23" i="3"/>
  <c r="B64" i="1"/>
  <c r="B37" i="1"/>
  <c r="B79" i="1"/>
  <c r="B72" i="1"/>
  <c r="G64" i="1"/>
  <c r="G37" i="1"/>
  <c r="G14" i="1"/>
  <c r="G41" i="1"/>
  <c r="G72" i="1"/>
  <c r="G9" i="1"/>
  <c r="B20" i="3"/>
  <c r="G42" i="1"/>
  <c r="B21" i="3"/>
  <c r="G15" i="1"/>
  <c r="G73" i="1"/>
  <c r="B22" i="3"/>
  <c r="B19" i="3"/>
  <c r="B25" i="3"/>
  <c r="B26" i="3"/>
  <c r="B27" i="3"/>
  <c r="G1" i="1"/>
</calcChain>
</file>

<file path=xl/sharedStrings.xml><?xml version="1.0" encoding="utf-8"?>
<sst xmlns="http://schemas.openxmlformats.org/spreadsheetml/2006/main" count="269" uniqueCount="198">
  <si>
    <t xml:space="preserve">Total </t>
  </si>
  <si>
    <t>No.</t>
  </si>
  <si>
    <t>Item</t>
  </si>
  <si>
    <t>Unit</t>
  </si>
  <si>
    <t>Quantity</t>
  </si>
  <si>
    <t>Days</t>
    <phoneticPr fontId="8" type="noConversion"/>
  </si>
  <si>
    <t>Unit price</t>
  </si>
  <si>
    <t>Sum</t>
  </si>
  <si>
    <t>Detailed Work load/ Comments / Deliverables</t>
  </si>
  <si>
    <t>I</t>
  </si>
  <si>
    <t xml:space="preserve">Agency Fees </t>
  </si>
  <si>
    <t>A</t>
  </si>
  <si>
    <t>Agency Fees (Preparation)</t>
  </si>
  <si>
    <t>pax/day</t>
  </si>
  <si>
    <t>Account Manager</t>
    <phoneticPr fontId="19" type="noConversion"/>
  </si>
  <si>
    <t>Sub-Total Agency Fees (Preparation)</t>
  </si>
  <si>
    <t>B</t>
  </si>
  <si>
    <t>Agency Fees (On site)</t>
  </si>
  <si>
    <t>Sub-Total Agency Fees (On site)</t>
  </si>
  <si>
    <t>Total Agency Fees</t>
  </si>
  <si>
    <t>II</t>
  </si>
  <si>
    <t>unit</t>
  </si>
  <si>
    <t>Package</t>
  </si>
  <si>
    <t xml:space="preserve">Details / Comments </t>
    <phoneticPr fontId="8" type="noConversion"/>
  </si>
  <si>
    <t>80G胶版纸，4色印刷，80G offset paper, 4 color printing</t>
    <phoneticPr fontId="19" type="noConversion"/>
  </si>
  <si>
    <t>IV</t>
  </si>
  <si>
    <r>
      <t>Setup / Construction</t>
    </r>
    <r>
      <rPr>
        <b/>
        <sz val="14"/>
        <color rgb="FFFF0000"/>
        <rFont val="BMW Group"/>
      </rPr>
      <t/>
    </r>
  </si>
  <si>
    <t>Details / Comments</t>
    <phoneticPr fontId="19" type="noConversion"/>
  </si>
  <si>
    <t>Main Area</t>
  </si>
  <si>
    <t>Manpower &amp; related cost</t>
    <phoneticPr fontId="19" type="noConversion"/>
  </si>
  <si>
    <t>Subtotal manpower &amp; related cost</t>
  </si>
  <si>
    <t>Total Setup / Construction</t>
    <phoneticPr fontId="19" type="noConversion"/>
  </si>
  <si>
    <t>AV Equipment</t>
    <phoneticPr fontId="8" type="noConversion"/>
  </si>
  <si>
    <t>LongdistanceTransport /设备运输</t>
    <phoneticPr fontId="19" type="noConversion"/>
  </si>
  <si>
    <t>Project Manager/项目经理</t>
  </si>
  <si>
    <t>Audio Technician/音频工程师</t>
  </si>
  <si>
    <t>Video Technician/视频工程师</t>
  </si>
  <si>
    <t>Lighting Technician/灯光工程师</t>
  </si>
  <si>
    <t>Tech Assistant/技术助理</t>
  </si>
  <si>
    <t>Total AV</t>
  </si>
  <si>
    <t>Photo &amp; Video</t>
  </si>
  <si>
    <t>A</t>
    <phoneticPr fontId="8" type="noConversion"/>
  </si>
  <si>
    <t>Item</t>
    <phoneticPr fontId="24" type="noConversion"/>
  </si>
  <si>
    <t>Photo &amp; Video crew</t>
  </si>
  <si>
    <t xml:space="preserve">Photo Crew </t>
    <phoneticPr fontId="19" type="noConversion"/>
  </si>
  <si>
    <t>Total Photo &amp; Video</t>
  </si>
  <si>
    <t>Basic information and cost overview</t>
  </si>
  <si>
    <t>Project Name Full English &amp; Chinese name</t>
  </si>
  <si>
    <t>Company Full English &amp; Chinese name</t>
  </si>
  <si>
    <t>Event date</t>
  </si>
  <si>
    <t>Event location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</si>
  <si>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</si>
  <si>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</si>
  <si>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</si>
  <si>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</si>
  <si>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</si>
  <si>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</si>
  <si>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</si>
  <si>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</si>
  <si>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Account Assisant</t>
    <phoneticPr fontId="19" type="noConversion"/>
  </si>
  <si>
    <t>Overall control to client communication</t>
    <phoneticPr fontId="38" type="noConversion"/>
  </si>
  <si>
    <t>Concept and proposal development communication</t>
  </si>
  <si>
    <t>All excution proposal related communication and assistant.</t>
    <phoneticPr fontId="38" type="noConversion"/>
  </si>
  <si>
    <t>Concept, proposal, rundown and other concept related development assistant and delivery.</t>
    <phoneticPr fontId="38" type="noConversion"/>
  </si>
  <si>
    <t>I B 3</t>
  </si>
  <si>
    <t>I A 1</t>
  </si>
  <si>
    <t>I A 2</t>
  </si>
  <si>
    <t>I A 3</t>
  </si>
  <si>
    <t>I A 5</t>
  </si>
  <si>
    <t>Account Manager</t>
    <phoneticPr fontId="8" type="noConversion"/>
  </si>
  <si>
    <t>Account Assistant</t>
    <phoneticPr fontId="8" type="noConversion"/>
  </si>
  <si>
    <t>I B 1</t>
  </si>
  <si>
    <t>I B 2</t>
  </si>
  <si>
    <t>II A 1</t>
  </si>
  <si>
    <t>pax</t>
  </si>
  <si>
    <t>Address</t>
  </si>
  <si>
    <t>Cost overview</t>
  </si>
  <si>
    <t>Agency Fees</t>
  </si>
  <si>
    <t>Logistics &amp; Operations</t>
  </si>
  <si>
    <t>Setup / Construction</t>
  </si>
  <si>
    <t>AV Equipment</t>
  </si>
  <si>
    <t>Photo&amp;Video</t>
  </si>
  <si>
    <t>VAT (6% )</t>
  </si>
  <si>
    <t>Total incl. Surcharges</t>
  </si>
  <si>
    <t>* Please state surcharges (i.e. Business Tax) clearly and indicate which modules are affected.</t>
  </si>
  <si>
    <t>** Please note that 3rd party invoices are paid net by BMW since VAT is claimed back by your company.</t>
  </si>
  <si>
    <t>BMW Private Charging SP Quality Workshop</t>
  </si>
  <si>
    <t>Designer</t>
  </si>
  <si>
    <t>III</t>
  </si>
  <si>
    <t>Buffet Lunch and Tea Break</t>
  </si>
  <si>
    <t>Including uniform</t>
  </si>
  <si>
    <t>Stage</t>
  </si>
  <si>
    <t>V</t>
  </si>
  <si>
    <t>Flower at reception</t>
  </si>
  <si>
    <t>II A 2</t>
  </si>
  <si>
    <t>RSVP</t>
  </si>
  <si>
    <t>Venue fee</t>
  </si>
  <si>
    <t>Reception Desk</t>
  </si>
  <si>
    <t>Reception Backdrop</t>
  </si>
  <si>
    <t>P3 LED Panel</t>
  </si>
  <si>
    <t>Shuttle bus for see-off</t>
  </si>
  <si>
    <t>Senior Account Manager</t>
  </si>
  <si>
    <t>54pax/unit</t>
  </si>
  <si>
    <t>Part-time at registration (female)</t>
  </si>
  <si>
    <t>II A 3</t>
  </si>
  <si>
    <t>II A 4</t>
  </si>
  <si>
    <t>II A 5</t>
  </si>
  <si>
    <t>II A 6</t>
  </si>
  <si>
    <t>Total Logistics &amp; Operations</t>
  </si>
  <si>
    <t>III B1</t>
  </si>
  <si>
    <t>III A1</t>
  </si>
  <si>
    <t>III A2</t>
  </si>
  <si>
    <t>III A3</t>
  </si>
  <si>
    <t>III A4</t>
  </si>
  <si>
    <t>III B2</t>
  </si>
  <si>
    <t>IV A1</t>
  </si>
  <si>
    <t>IV A2</t>
  </si>
  <si>
    <t>IV A3</t>
  </si>
  <si>
    <t>IV A4</t>
  </si>
  <si>
    <t>IV A5</t>
  </si>
  <si>
    <t>IV A6</t>
  </si>
  <si>
    <t>IV A7</t>
  </si>
  <si>
    <t>IV A8</t>
  </si>
  <si>
    <t>IV B1</t>
  </si>
  <si>
    <t>IV B2</t>
  </si>
  <si>
    <t>IV B3</t>
  </si>
  <si>
    <t>IV B4</t>
  </si>
  <si>
    <t>IV B5</t>
  </si>
  <si>
    <t>IV B6</t>
  </si>
  <si>
    <t>V A1</t>
  </si>
  <si>
    <t>Welcome letter &amp; Buffet Coupon</t>
  </si>
  <si>
    <t>Beijing Comfort International MICE Service Co. Ltd.
康辉集团国际会议展览有限公司</t>
  </si>
  <si>
    <t>13 Nongzhanguan South Rd., Chaoyang District, Beijing
北京市朝阳区农展馆南路13号瑞辰国际中心1510室</t>
  </si>
  <si>
    <t>Andy</t>
  </si>
  <si>
    <t>Yang</t>
  </si>
  <si>
    <t>Account Director</t>
  </si>
  <si>
    <t>139 1140 4521</t>
  </si>
  <si>
    <t>010-65877463</t>
  </si>
  <si>
    <t>yangzhen@cct.cn</t>
  </si>
  <si>
    <t>Beijing</t>
    <phoneticPr fontId="4" type="noConversion"/>
  </si>
  <si>
    <t>Bus Sign</t>
    <phoneticPr fontId="4" type="noConversion"/>
  </si>
  <si>
    <t>unit</t>
    <phoneticPr fontId="4" type="noConversion"/>
  </si>
  <si>
    <t>II A 7</t>
    <phoneticPr fontId="4" type="noConversion"/>
  </si>
  <si>
    <t>II A 8</t>
  </si>
  <si>
    <t>MC card</t>
    <phoneticPr fontId="4" type="noConversion"/>
  </si>
  <si>
    <t>木制结构，含侧帮及背面遮挡, 5m*3mH</t>
    <phoneticPr fontId="19" type="noConversion"/>
  </si>
  <si>
    <t>木质结构，烤漆饰面, 3m*1mH</t>
    <phoneticPr fontId="19" type="noConversion"/>
  </si>
  <si>
    <t>木质结构表面双层,面铺三聚氰胺板，舞台边缘烤漆</t>
    <phoneticPr fontId="19" type="noConversion"/>
  </si>
  <si>
    <t>Manpower</t>
    <phoneticPr fontId="19" type="noConversion"/>
  </si>
  <si>
    <t>Transportation</t>
    <phoneticPr fontId="19" type="noConversion"/>
  </si>
  <si>
    <t>pax</t>
    <phoneticPr fontId="19" type="noConversion"/>
  </si>
  <si>
    <t>unit</t>
    <phoneticPr fontId="19" type="noConversion"/>
  </si>
  <si>
    <t>m2</t>
    <phoneticPr fontId="19" type="noConversion"/>
  </si>
  <si>
    <r>
      <rPr>
        <sz val="10"/>
        <color indexed="8"/>
        <rFont val="Arial"/>
        <family val="2"/>
      </rPr>
      <t xml:space="preserve">Video Cable </t>
    </r>
    <r>
      <rPr>
        <sz val="10"/>
        <color indexed="8"/>
        <rFont val="宋体"/>
        <family val="3"/>
        <charset val="134"/>
      </rPr>
      <t>视频线材</t>
    </r>
  </si>
  <si>
    <t>pax</t>
    <phoneticPr fontId="19" type="noConversion"/>
  </si>
  <si>
    <t>free</t>
  </si>
  <si>
    <t>Event Photo</t>
    <phoneticPr fontId="19" type="noConversion"/>
  </si>
  <si>
    <t>d&amp;b Audiotechnik Y7p Loudspeaker 全频音箱</t>
  </si>
  <si>
    <t xml:space="preserve">SHURE UR2/Beta 58A  Wireless Hand-hold Mic  无线手持式话筒 </t>
  </si>
  <si>
    <t>Laptop  笔记本电脑(APPLE , MACBOOK)</t>
  </si>
  <si>
    <r>
      <rPr>
        <sz val="10"/>
        <color indexed="8"/>
        <rFont val="Arial"/>
        <family val="2"/>
      </rPr>
      <t xml:space="preserve">Audio Cable  </t>
    </r>
    <r>
      <rPr>
        <sz val="10"/>
        <color indexed="8"/>
        <rFont val="宋体"/>
        <family val="3"/>
        <charset val="134"/>
      </rPr>
      <t>音频线材</t>
    </r>
    <r>
      <rPr>
        <sz val="10"/>
        <color indexed="8"/>
        <rFont val="Arial"/>
        <family val="2"/>
      </rPr>
      <t xml:space="preserve"> </t>
    </r>
  </si>
  <si>
    <t>Audio Equipment</t>
    <phoneticPr fontId="19" type="noConversion"/>
  </si>
  <si>
    <t>Video Equipment</t>
    <phoneticPr fontId="19" type="noConversion"/>
  </si>
  <si>
    <t>1set</t>
  </si>
  <si>
    <t>pax</t>
    <phoneticPr fontId="19" type="noConversion"/>
  </si>
  <si>
    <r>
      <t xml:space="preserve"> Digital  Mixer (8ch)  </t>
    </r>
    <r>
      <rPr>
        <sz val="10"/>
        <color indexed="8"/>
        <rFont val="Lantinghei SC Heavy"/>
        <family val="1"/>
      </rPr>
      <t>数</t>
    </r>
    <r>
      <rPr>
        <sz val="10"/>
        <color indexed="8"/>
        <rFont val="Lantinghei TC Demibold"/>
        <family val="1"/>
      </rPr>
      <t>字</t>
    </r>
    <r>
      <rPr>
        <sz val="10"/>
        <color indexed="8"/>
        <rFont val="Lantinghei SC Heavy"/>
        <family val="1"/>
      </rPr>
      <t>调</t>
    </r>
    <r>
      <rPr>
        <sz val="10"/>
        <color indexed="8"/>
        <rFont val="Lantinghei TC Demibold"/>
        <family val="1"/>
      </rPr>
      <t>音台</t>
    </r>
    <phoneticPr fontId="19" type="noConversion"/>
  </si>
  <si>
    <t>IV A9</t>
  </si>
  <si>
    <t>IV A10</t>
  </si>
  <si>
    <t>IV A11</t>
  </si>
  <si>
    <t>IV A12</t>
  </si>
  <si>
    <t>IV A13</t>
  </si>
  <si>
    <t>IV A14</t>
  </si>
  <si>
    <r>
      <t xml:space="preserve"> LED Display Local Made </t>
    </r>
    <r>
      <rPr>
        <sz val="10"/>
        <color indexed="8"/>
        <rFont val="宋体"/>
        <family val="3"/>
        <charset val="134"/>
      </rPr>
      <t>处理器</t>
    </r>
    <phoneticPr fontId="19" type="noConversion"/>
  </si>
  <si>
    <r>
      <rPr>
        <sz val="11"/>
        <color theme="1"/>
        <rFont val="Lantinghei TC Demibold"/>
        <family val="1"/>
      </rPr>
      <t>Vendor: 北京</t>
    </r>
    <r>
      <rPr>
        <sz val="11"/>
        <color theme="1"/>
        <rFont val="Lantinghei SC Heavy"/>
        <family val="1"/>
      </rPr>
      <t>爱</t>
    </r>
    <r>
      <rPr>
        <sz val="11"/>
        <color theme="1"/>
        <rFont val="Lantinghei TC Demibold"/>
        <family val="1"/>
      </rPr>
      <t>科普</t>
    </r>
    <r>
      <rPr>
        <sz val="11"/>
        <color theme="1"/>
        <rFont val="Lantinghei SC Heavy"/>
        <family val="1"/>
      </rPr>
      <t>兰</t>
    </r>
    <r>
      <rPr>
        <sz val="11"/>
        <color theme="1"/>
        <rFont val="Lantinghei TC Demibold"/>
        <family val="1"/>
      </rPr>
      <t>文化</t>
    </r>
    <r>
      <rPr>
        <sz val="11"/>
        <color theme="1"/>
        <rFont val="Lantinghei SC Heavy"/>
        <family val="1"/>
      </rPr>
      <t>传</t>
    </r>
    <r>
      <rPr>
        <sz val="11"/>
        <color theme="1"/>
        <rFont val="Lantinghei TC Demibold"/>
        <family val="1"/>
      </rPr>
      <t>播有限公司</t>
    </r>
    <phoneticPr fontId="19" type="noConversion"/>
  </si>
  <si>
    <r>
      <t xml:space="preserve">BARCO PDS-902 3G Switcher </t>
    </r>
    <r>
      <rPr>
        <sz val="10"/>
        <color indexed="8"/>
        <rFont val="Lantinghei TC Demibold"/>
        <family val="1"/>
      </rPr>
      <t>无</t>
    </r>
    <r>
      <rPr>
        <sz val="10"/>
        <color indexed="8"/>
        <rFont val="Lantinghei SC Heavy"/>
        <family val="1"/>
      </rPr>
      <t>缝</t>
    </r>
    <r>
      <rPr>
        <sz val="10"/>
        <color indexed="8"/>
        <rFont val="Lantinghei TC Demibold"/>
        <family val="1"/>
      </rPr>
      <t>切</t>
    </r>
    <r>
      <rPr>
        <sz val="10"/>
        <color indexed="8"/>
        <rFont val="Lantinghei SC Heavy"/>
        <family val="1"/>
      </rPr>
      <t>换</t>
    </r>
    <r>
      <rPr>
        <sz val="10"/>
        <color indexed="8"/>
        <rFont val="Lantinghei TC Demibold"/>
        <family val="1"/>
      </rPr>
      <t>器</t>
    </r>
    <phoneticPr fontId="19" type="noConversion"/>
  </si>
  <si>
    <r>
      <t xml:space="preserve">PHILIPS  Monitor  </t>
    </r>
    <r>
      <rPr>
        <sz val="10"/>
        <color indexed="8"/>
        <rFont val="Lantinghei SC Heavy"/>
        <family val="1"/>
      </rPr>
      <t>监</t>
    </r>
    <r>
      <rPr>
        <sz val="10"/>
        <color indexed="8"/>
        <rFont val="Lantinghei TC Demibold"/>
        <family val="1"/>
      </rPr>
      <t>视器</t>
    </r>
    <r>
      <rPr>
        <sz val="10"/>
        <color indexed="8"/>
        <rFont val="BMW Group Condensed Regular"/>
      </rPr>
      <t>(</t>
    </r>
    <r>
      <rPr>
        <sz val="10"/>
        <color indexed="8"/>
        <rFont val="Lantinghei TC Demibold"/>
        <family val="1"/>
      </rPr>
      <t>液晶</t>
    </r>
    <r>
      <rPr>
        <sz val="10"/>
        <color indexed="8"/>
        <rFont val="BMW Group Condensed Regular"/>
      </rPr>
      <t xml:space="preserve">  </t>
    </r>
    <r>
      <rPr>
        <sz val="10"/>
        <color indexed="8"/>
        <rFont val="Lantinghei TC Demibold"/>
        <family val="1"/>
      </rPr>
      <t>，</t>
    </r>
    <r>
      <rPr>
        <sz val="10"/>
        <color indexed="8"/>
        <rFont val="BMW Group Condensed Regular"/>
      </rPr>
      <t>20")</t>
    </r>
    <phoneticPr fontId="19" type="noConversion"/>
  </si>
  <si>
    <r>
      <t xml:space="preserve">Power  Distributor  Cabinet  </t>
    </r>
    <r>
      <rPr>
        <sz val="10"/>
        <color indexed="8"/>
        <rFont val="Lantinghei TC Demibold"/>
        <family val="1"/>
      </rPr>
      <t>配电箱</t>
    </r>
    <r>
      <rPr>
        <sz val="10"/>
        <color indexed="8"/>
        <rFont val="BMW Group Condensed Regular"/>
      </rPr>
      <t>(</t>
    </r>
    <r>
      <rPr>
        <sz val="10"/>
        <color indexed="8"/>
        <rFont val="Lantinghei SC Heavy"/>
        <family val="1"/>
      </rPr>
      <t>单</t>
    </r>
    <r>
      <rPr>
        <sz val="10"/>
        <color indexed="8"/>
        <rFont val="Lantinghei TC Demibold"/>
        <family val="1"/>
      </rPr>
      <t>相</t>
    </r>
    <r>
      <rPr>
        <sz val="10"/>
        <color indexed="8"/>
        <rFont val="BMW Group Condensed Regular"/>
      </rPr>
      <t>,32 A)</t>
    </r>
    <phoneticPr fontId="19" type="noConversion"/>
  </si>
  <si>
    <r>
      <t xml:space="preserve">EXTRON DVI104 Tx/Rx DVI Fiber Optic Extender </t>
    </r>
    <r>
      <rPr>
        <sz val="10"/>
        <color indexed="8"/>
        <rFont val="Lantinghei TC Demibold"/>
        <family val="1"/>
      </rPr>
      <t>光纤延长器</t>
    </r>
    <phoneticPr fontId="19" type="noConversion"/>
  </si>
  <si>
    <r>
      <t xml:space="preserve">d&amp;b  D20 Digital Power Amplifier  </t>
    </r>
    <r>
      <rPr>
        <sz val="10"/>
        <color indexed="8"/>
        <rFont val="Lantinghei SC Heavy"/>
        <family val="1"/>
      </rPr>
      <t>数</t>
    </r>
    <r>
      <rPr>
        <sz val="10"/>
        <color indexed="8"/>
        <rFont val="Lantinghei TC Demibold"/>
        <family val="1"/>
      </rPr>
      <t>字功放</t>
    </r>
    <phoneticPr fontId="19" type="noConversion"/>
  </si>
  <si>
    <r>
      <t xml:space="preserve">SHURE UA845/UA874 WB Antenna Amplifier </t>
    </r>
    <r>
      <rPr>
        <sz val="10"/>
        <color indexed="8"/>
        <rFont val="Lantinghei TC Demibold"/>
        <family val="1"/>
      </rPr>
      <t>天</t>
    </r>
    <r>
      <rPr>
        <sz val="10"/>
        <color indexed="8"/>
        <rFont val="Lantinghei SC Heavy"/>
        <family val="1"/>
      </rPr>
      <t>线</t>
    </r>
    <r>
      <rPr>
        <sz val="10"/>
        <color indexed="8"/>
        <rFont val="Lantinghei TC Demibold"/>
        <family val="1"/>
      </rPr>
      <t>放大器及天</t>
    </r>
    <r>
      <rPr>
        <sz val="10"/>
        <color indexed="8"/>
        <rFont val="Lantinghei SC Heavy"/>
        <family val="1"/>
      </rPr>
      <t>线</t>
    </r>
    <phoneticPr fontId="19" type="noConversion"/>
  </si>
  <si>
    <t>IV A15</t>
  </si>
  <si>
    <t>IV A16</t>
  </si>
  <si>
    <r>
      <rPr>
        <sz val="11"/>
        <color theme="1"/>
        <rFont val="BMW Group Condensed Bold"/>
      </rPr>
      <t xml:space="preserve">Vendor: </t>
    </r>
    <r>
      <rPr>
        <sz val="11"/>
        <color theme="1"/>
        <rFont val="宋体"/>
        <family val="3"/>
        <charset val="134"/>
      </rPr>
      <t>沧州中方企誉文化传播有限公司</t>
    </r>
    <phoneticPr fontId="19" type="noConversion"/>
  </si>
  <si>
    <t>Hilton Hotel. From 0:00 12th, Jun to 24:00 12th, Jun. Venue fee included in the meeting package.</t>
    <phoneticPr fontId="4" type="noConversion"/>
  </si>
  <si>
    <t>Jun. 12</t>
    <phoneticPr fontId="4" type="noConversion"/>
  </si>
  <si>
    <t>Invitation and registration, manpower cost</t>
    <phoneticPr fontId="19" type="noConversion"/>
  </si>
  <si>
    <t xml:space="preserve">Meeting Package cost. Include  Venue fee, One buffet lunch and two tea break. </t>
    <phoneticPr fontId="19" type="noConversion"/>
  </si>
  <si>
    <t>Bill Date</t>
    <phoneticPr fontId="4" type="noConversion"/>
  </si>
  <si>
    <t>Bill Version</t>
    <phoneticPr fontId="4" type="noConversion"/>
  </si>
  <si>
    <t>V1</t>
    <phoneticPr fontId="4" type="noConversion"/>
  </si>
  <si>
    <t>Invoice</t>
    <phoneticPr fontId="19" type="noConversion"/>
  </si>
  <si>
    <t>Invoice01+Invoice02</t>
    <phoneticPr fontId="19" type="noConversion"/>
  </si>
  <si>
    <t>Invoice03</t>
    <phoneticPr fontId="19" type="noConversion"/>
  </si>
  <si>
    <t>Invoice04+Invoice05</t>
    <phoneticPr fontId="19" type="noConversion"/>
  </si>
  <si>
    <t>Invoice06+ Invoice07</t>
    <phoneticPr fontId="19" type="noConversion"/>
  </si>
  <si>
    <t xml:space="preserve"> Invoice08</t>
    <phoneticPr fontId="19" type="noConversion"/>
  </si>
  <si>
    <t>Invoice05</t>
    <phoneticPr fontId="19" type="noConversion"/>
  </si>
  <si>
    <t>Invoice09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</si>
</sst>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76" formatCode="_(* #,##0_);_(* \(#,##0\);_(* &quot;-&quot;??_);_(@_)"/>
    <numFmt numFmtId="177" formatCode="[$¥-804]#,##0.00"/>
    <numFmt numFmtId="178" formatCode="[$¥-804]#,##0"/>
    <numFmt numFmtId="179" formatCode="_ [$¥-804]* #,##0.00_ ;_ [$¥-804]* \-#,##0.00_ ;_ [$¥-804]* &quot;-&quot;??_ ;_ @_ "/>
    <numFmt numFmtId="180" formatCode="&quot; &quot;* #,##0&quot; &quot;;&quot; &quot;* \(#,##0\);&quot; &quot;* &quot;-&quot;??&quot; &quot;"/>
    <numFmt numFmtId="181" formatCode="[$￥-804]\ #,##0"/>
    <numFmt numFmtId="182" formatCode="0_ "/>
    <numFmt numFmtId="183" formatCode="[$¥-411]#,##0"/>
    <numFmt numFmtId="184" formatCode="[$￥-804]#,##0"/>
    <numFmt numFmtId="185" formatCode="[$¥-411]#,##0.00"/>
  </numFmts>
  <fonts count="55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4"/>
      <color theme="0"/>
      <name val="BMW Group Condensed Regular"/>
    </font>
    <font>
      <sz val="9"/>
      <name val="等线"/>
      <family val="2"/>
      <charset val="134"/>
      <scheme val="minor"/>
    </font>
    <font>
      <b/>
      <sz val="12"/>
      <color theme="0"/>
      <name val="BMW Group Condensed Regular"/>
    </font>
    <font>
      <sz val="10"/>
      <name val="Verdana"/>
      <family val="2"/>
    </font>
    <font>
      <b/>
      <sz val="11"/>
      <color theme="0"/>
      <name val="BMW Group Condensed Regular"/>
    </font>
    <font>
      <sz val="11"/>
      <color theme="1"/>
      <name val="等线"/>
      <family val="2"/>
      <scheme val="minor"/>
    </font>
    <font>
      <sz val="11"/>
      <color theme="1"/>
      <name val="BMW Group Condensed Regular"/>
    </font>
    <font>
      <b/>
      <sz val="12"/>
      <name val="BMW Group Condensed Regular"/>
    </font>
    <font>
      <b/>
      <sz val="14"/>
      <color theme="1"/>
      <name val="BMW Group Condensed Regular"/>
    </font>
    <font>
      <b/>
      <sz val="11"/>
      <color theme="1"/>
      <name val="BMW Group Condensed Regular"/>
    </font>
    <font>
      <b/>
      <sz val="11"/>
      <name val="BMW Group Condensed Regular"/>
    </font>
    <font>
      <sz val="11"/>
      <color theme="1"/>
      <name val="等线"/>
      <family val="3"/>
      <charset val="134"/>
      <scheme val="minor"/>
    </font>
    <font>
      <b/>
      <sz val="10"/>
      <name val="BMW Group Condensed Regular"/>
    </font>
    <font>
      <sz val="12"/>
      <name val="Times New Roman"/>
      <family val="1"/>
    </font>
    <font>
      <sz val="10"/>
      <name val="BMW Group Condensed Regular"/>
    </font>
    <font>
      <sz val="10"/>
      <name val="Arial"/>
      <family val="2"/>
    </font>
    <font>
      <b/>
      <sz val="11"/>
      <color theme="0"/>
      <name val="BMW Type Global Regular"/>
      <family val="3"/>
      <charset val="134"/>
    </font>
    <font>
      <sz val="10"/>
      <color theme="1"/>
      <name val="BMW Group Condensed Regular"/>
    </font>
    <font>
      <sz val="11"/>
      <name val="BMW Group Condensed Regular"/>
    </font>
    <font>
      <sz val="11"/>
      <color indexed="8"/>
      <name val="BMW Group Condensed Regular"/>
    </font>
    <font>
      <sz val="10"/>
      <color indexed="8"/>
      <name val="BMW Group Condensed Regular"/>
    </font>
    <font>
      <b/>
      <sz val="10"/>
      <color theme="1"/>
      <name val="Segoe UI"/>
      <family val="2"/>
    </font>
    <font>
      <b/>
      <sz val="14"/>
      <color rgb="FFFF0000"/>
      <name val="BMW Group"/>
    </font>
    <font>
      <sz val="12"/>
      <name val="宋体"/>
      <family val="3"/>
      <charset val="134"/>
    </font>
    <font>
      <b/>
      <sz val="10"/>
      <color indexed="8"/>
      <name val="BMW Group Condensed Regular"/>
    </font>
    <font>
      <b/>
      <sz val="11"/>
      <color indexed="8"/>
      <name val="BMW Group Condensed Regular"/>
    </font>
    <font>
      <sz val="14"/>
      <color theme="1"/>
      <name val="BMW Group Condensed Regular"/>
    </font>
    <font>
      <sz val="12"/>
      <name val="BMW Group Condensed Regular"/>
    </font>
    <font>
      <sz val="9"/>
      <name val="BMW Group Condensed Regular"/>
    </font>
    <font>
      <u/>
      <sz val="10"/>
      <color indexed="12"/>
      <name val="Verdana"/>
      <family val="2"/>
    </font>
    <font>
      <sz val="11"/>
      <color indexed="0"/>
      <name val="Helvetica Neue"/>
      <family val="2"/>
    </font>
    <font>
      <b/>
      <sz val="16"/>
      <color theme="1"/>
      <name val="BMW Group Condensed"/>
      <family val="2"/>
    </font>
    <font>
      <sz val="12"/>
      <color theme="1"/>
      <name val="BMW Group Condensed"/>
      <family val="2"/>
    </font>
    <font>
      <b/>
      <sz val="12"/>
      <color theme="1"/>
      <name val="BMW Group Condensed"/>
      <family val="2"/>
    </font>
    <font>
      <b/>
      <sz val="12"/>
      <name val="BMW Group Condensed"/>
      <family val="2"/>
    </font>
    <font>
      <sz val="9"/>
      <name val="等线"/>
      <family val="2"/>
      <scheme val="minor"/>
    </font>
    <font>
      <sz val="12"/>
      <name val="BMW Group Condensed"/>
      <family val="2"/>
    </font>
    <font>
      <sz val="12"/>
      <color theme="1"/>
      <name val="BMW Group"/>
    </font>
    <font>
      <b/>
      <sz val="12"/>
      <color rgb="FFFF0000"/>
      <name val="BMW Group Condensed"/>
      <family val="2"/>
    </font>
    <font>
      <sz val="12"/>
      <color rgb="FFFF0000"/>
      <name val="BMW Group Condensed"/>
      <family val="2"/>
    </font>
    <font>
      <sz val="12"/>
      <color rgb="FFFF0000"/>
      <name val="BMW Group"/>
    </font>
    <font>
      <sz val="11"/>
      <color indexed="8"/>
      <name val="宋体"/>
      <family val="2"/>
      <charset val="134"/>
    </font>
    <font>
      <u/>
      <sz val="12"/>
      <color theme="11"/>
      <name val="等线"/>
      <family val="2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theme="1"/>
      <name val="Lantinghei TC Demibold"/>
      <family val="1"/>
    </font>
    <font>
      <sz val="11"/>
      <color theme="1"/>
      <name val="Lantinghei SC Heavy"/>
      <family val="1"/>
    </font>
    <font>
      <sz val="11"/>
      <color theme="1"/>
      <name val="宋体"/>
      <family val="3"/>
      <charset val="134"/>
    </font>
    <font>
      <sz val="11"/>
      <color theme="1"/>
      <name val="BMW Group Condensed Bold"/>
    </font>
    <font>
      <sz val="10"/>
      <color indexed="8"/>
      <name val="Lantinghei SC Heavy"/>
      <family val="1"/>
    </font>
    <font>
      <sz val="10"/>
      <color indexed="8"/>
      <name val="Lantinghei TC Demibold"/>
      <family val="1"/>
    </font>
    <font>
      <sz val="10"/>
      <color rgb="FF000000"/>
      <name val="BMW Group Condensed Regula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178" fontId="6" fillId="0" borderId="0"/>
    <xf numFmtId="178" fontId="8" fillId="0" borderId="0"/>
    <xf numFmtId="177" fontId="6" fillId="0" borderId="0"/>
    <xf numFmtId="177" fontId="14" fillId="0" borderId="0"/>
    <xf numFmtId="177" fontId="16" fillId="0" borderId="0"/>
    <xf numFmtId="177" fontId="6" fillId="0" borderId="0"/>
    <xf numFmtId="179" fontId="18" fillId="0" borderId="0"/>
    <xf numFmtId="178" fontId="8" fillId="0" borderId="0"/>
    <xf numFmtId="178" fontId="18" fillId="0" borderId="0"/>
    <xf numFmtId="179" fontId="26" fillId="0" borderId="0"/>
    <xf numFmtId="179" fontId="32" fillId="0" borderId="0" applyNumberFormat="0" applyFill="0" applyBorder="0" applyAlignment="0" applyProtection="0">
      <alignment vertical="top"/>
      <protection locked="0"/>
    </xf>
    <xf numFmtId="179" fontId="33" fillId="0" borderId="0" applyNumberFormat="0" applyFill="0" applyBorder="0" applyProtection="0">
      <alignment vertical="top"/>
    </xf>
    <xf numFmtId="179" fontId="26" fillId="0" borderId="0"/>
    <xf numFmtId="179" fontId="6" fillId="0" borderId="0"/>
    <xf numFmtId="179" fontId="6" fillId="0" borderId="0"/>
    <xf numFmtId="178" fontId="6" fillId="0" borderId="0"/>
    <xf numFmtId="0" fontId="44" fillId="0" borderId="0" applyNumberFormat="0" applyFill="0" applyBorder="0" applyProtection="0"/>
    <xf numFmtId="9" fontId="1" fillId="0" borderId="0" applyFont="0" applyFill="0" applyBorder="0" applyAlignment="0" applyProtection="0"/>
    <xf numFmtId="184" fontId="8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178" fontId="40" fillId="0" borderId="0" xfId="3" applyFont="1" applyAlignment="1">
      <alignment vertical="center"/>
    </xf>
    <xf numFmtId="3" fontId="39" fillId="0" borderId="1" xfId="0" applyNumberFormat="1" applyFont="1" applyFill="1" applyBorder="1" applyAlignment="1">
      <alignment vertical="center" wrapText="1"/>
    </xf>
    <xf numFmtId="3" fontId="39" fillId="0" borderId="1" xfId="0" applyNumberFormat="1" applyFont="1" applyBorder="1" applyAlignment="1">
      <alignment horizontal="left" vertical="center" wrapText="1"/>
    </xf>
    <xf numFmtId="178" fontId="35" fillId="0" borderId="0" xfId="3" applyFont="1" applyBorder="1" applyAlignment="1">
      <alignment vertical="center" wrapText="1"/>
    </xf>
    <xf numFmtId="3" fontId="35" fillId="0" borderId="0" xfId="3" applyNumberFormat="1" applyFont="1" applyBorder="1" applyAlignment="1">
      <alignment horizontal="left" vertical="center" wrapText="1"/>
    </xf>
    <xf numFmtId="178" fontId="35" fillId="0" borderId="2" xfId="3" applyFont="1" applyBorder="1" applyAlignment="1">
      <alignment vertical="center" wrapText="1"/>
    </xf>
    <xf numFmtId="178" fontId="35" fillId="0" borderId="1" xfId="3" applyFont="1" applyBorder="1" applyAlignment="1">
      <alignment vertical="center" wrapText="1"/>
    </xf>
    <xf numFmtId="178" fontId="35" fillId="0" borderId="0" xfId="3" applyFont="1" applyAlignment="1">
      <alignment vertical="center" wrapText="1"/>
    </xf>
    <xf numFmtId="3" fontId="35" fillId="0" borderId="0" xfId="3" applyNumberFormat="1" applyFont="1" applyAlignment="1">
      <alignment vertical="center" wrapText="1"/>
    </xf>
    <xf numFmtId="183" fontId="35" fillId="0" borderId="2" xfId="3" applyNumberFormat="1" applyFont="1" applyBorder="1" applyAlignment="1">
      <alignment vertical="center" wrapText="1"/>
    </xf>
    <xf numFmtId="178" fontId="36" fillId="5" borderId="1" xfId="3" applyFont="1" applyFill="1" applyBorder="1" applyAlignment="1">
      <alignment vertical="center" wrapText="1"/>
    </xf>
    <xf numFmtId="178" fontId="41" fillId="5" borderId="1" xfId="3" applyFont="1" applyFill="1" applyBorder="1" applyAlignment="1">
      <alignment vertical="center" wrapText="1"/>
    </xf>
    <xf numFmtId="183" fontId="35" fillId="0" borderId="0" xfId="3" applyNumberFormat="1" applyFont="1" applyAlignment="1">
      <alignment vertical="center" wrapText="1"/>
    </xf>
    <xf numFmtId="178" fontId="43" fillId="0" borderId="0" xfId="3" applyFont="1" applyAlignment="1">
      <alignment vertical="center" wrapText="1"/>
    </xf>
    <xf numFmtId="178" fontId="40" fillId="0" borderId="0" xfId="3" applyFont="1" applyAlignment="1">
      <alignment vertical="center" wrapText="1"/>
    </xf>
    <xf numFmtId="3" fontId="40" fillId="0" borderId="0" xfId="3" applyNumberFormat="1" applyFont="1" applyAlignment="1">
      <alignment vertical="center" wrapText="1"/>
    </xf>
    <xf numFmtId="3" fontId="36" fillId="5" borderId="1" xfId="3" applyNumberFormat="1" applyFont="1" applyFill="1" applyBorder="1" applyAlignment="1">
      <alignment horizontal="left" vertical="center" wrapText="1"/>
    </xf>
    <xf numFmtId="179" fontId="35" fillId="0" borderId="1" xfId="14" applyNumberFormat="1" applyFont="1" applyBorder="1" applyAlignment="1">
      <alignment horizontal="left" vertical="center" wrapText="1"/>
    </xf>
    <xf numFmtId="178" fontId="35" fillId="0" borderId="1" xfId="3" applyFont="1" applyFill="1" applyBorder="1" applyAlignment="1">
      <alignment vertical="center" wrapText="1"/>
    </xf>
    <xf numFmtId="14" fontId="35" fillId="0" borderId="1" xfId="14" applyNumberFormat="1" applyFont="1" applyBorder="1" applyAlignment="1">
      <alignment horizontal="left" vertical="center"/>
    </xf>
    <xf numFmtId="3" fontId="35" fillId="5" borderId="1" xfId="3" applyNumberFormat="1" applyFont="1" applyFill="1" applyBorder="1" applyAlignment="1">
      <alignment vertical="center" wrapText="1"/>
    </xf>
    <xf numFmtId="179" fontId="35" fillId="0" borderId="1" xfId="14" applyNumberFormat="1" applyFont="1" applyBorder="1" applyAlignment="1">
      <alignment horizontal="left" vertical="center"/>
    </xf>
    <xf numFmtId="182" fontId="35" fillId="0" borderId="1" xfId="14" applyNumberFormat="1" applyFont="1" applyBorder="1" applyAlignment="1">
      <alignment horizontal="left" vertical="center"/>
    </xf>
    <xf numFmtId="179" fontId="32" fillId="0" borderId="1" xfId="12" applyNumberFormat="1" applyBorder="1" applyAlignment="1" applyProtection="1">
      <alignment horizontal="left" vertical="center"/>
    </xf>
    <xf numFmtId="3" fontId="36" fillId="5" borderId="1" xfId="3" applyNumberFormat="1" applyFont="1" applyFill="1" applyBorder="1" applyAlignment="1">
      <alignment horizontal="right" vertical="center" wrapText="1"/>
    </xf>
    <xf numFmtId="178" fontId="9" fillId="0" borderId="0" xfId="3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8" fontId="12" fillId="0" borderId="0" xfId="3" applyFont="1" applyFill="1" applyAlignment="1">
      <alignment horizontal="left" vertical="center"/>
    </xf>
    <xf numFmtId="178" fontId="9" fillId="0" borderId="0" xfId="3" applyFont="1" applyAlignment="1">
      <alignment horizontal="left" vertical="center"/>
    </xf>
    <xf numFmtId="176" fontId="9" fillId="0" borderId="0" xfId="1" applyNumberFormat="1" applyFont="1" applyAlignment="1">
      <alignment horizontal="center" vertical="center"/>
    </xf>
    <xf numFmtId="40" fontId="9" fillId="0" borderId="0" xfId="3" applyNumberFormat="1" applyFont="1" applyAlignment="1">
      <alignment horizontal="left" vertical="center"/>
    </xf>
    <xf numFmtId="49" fontId="9" fillId="0" borderId="0" xfId="3" applyNumberFormat="1" applyFont="1" applyAlignment="1">
      <alignment horizontal="center" vertical="center"/>
    </xf>
    <xf numFmtId="40" fontId="9" fillId="0" borderId="0" xfId="3" applyNumberFormat="1" applyFont="1" applyAlignment="1">
      <alignment horizontal="right" vertical="center"/>
    </xf>
    <xf numFmtId="177" fontId="10" fillId="3" borderId="3" xfId="4" applyFont="1" applyFill="1" applyBorder="1" applyAlignment="1">
      <alignment horizontal="center" vertical="center"/>
    </xf>
    <xf numFmtId="176" fontId="10" fillId="3" borderId="3" xfId="1" applyNumberFormat="1" applyFont="1" applyFill="1" applyBorder="1" applyAlignment="1">
      <alignment horizontal="center" vertical="center"/>
    </xf>
    <xf numFmtId="176" fontId="10" fillId="3" borderId="3" xfId="1" applyNumberFormat="1" applyFont="1" applyFill="1" applyBorder="1" applyAlignment="1">
      <alignment horizontal="center" vertical="center" wrapText="1"/>
    </xf>
    <xf numFmtId="40" fontId="10" fillId="3" borderId="3" xfId="4" applyNumberFormat="1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vertical="center"/>
    </xf>
    <xf numFmtId="176" fontId="11" fillId="4" borderId="3" xfId="1" applyNumberFormat="1" applyFont="1" applyFill="1" applyBorder="1" applyAlignment="1">
      <alignment horizontal="center" vertical="center"/>
    </xf>
    <xf numFmtId="176" fontId="12" fillId="4" borderId="3" xfId="1" applyNumberFormat="1" applyFont="1" applyFill="1" applyBorder="1" applyAlignment="1">
      <alignment horizontal="center" vertical="center"/>
    </xf>
    <xf numFmtId="40" fontId="12" fillId="4" borderId="3" xfId="0" applyNumberFormat="1" applyFont="1" applyFill="1" applyBorder="1" applyAlignment="1">
      <alignment horizontal="right" vertical="center"/>
    </xf>
    <xf numFmtId="177" fontId="15" fillId="5" borderId="3" xfId="6" applyFont="1" applyFill="1" applyBorder="1" applyAlignment="1">
      <alignment vertical="center"/>
    </xf>
    <xf numFmtId="176" fontId="15" fillId="5" borderId="3" xfId="1" applyNumberFormat="1" applyFont="1" applyFill="1" applyBorder="1" applyAlignment="1">
      <alignment horizontal="center" vertical="center"/>
    </xf>
    <xf numFmtId="176" fontId="15" fillId="5" borderId="3" xfId="1" applyNumberFormat="1" applyFont="1" applyFill="1" applyBorder="1" applyAlignment="1">
      <alignment horizontal="center" vertical="center" wrapText="1"/>
    </xf>
    <xf numFmtId="40" fontId="15" fillId="5" borderId="3" xfId="7" applyNumberFormat="1" applyFont="1" applyFill="1" applyBorder="1" applyAlignment="1">
      <alignment horizontal="right" vertical="center" wrapText="1"/>
    </xf>
    <xf numFmtId="179" fontId="17" fillId="0" borderId="3" xfId="8" applyNumberFormat="1" applyFont="1" applyBorder="1" applyAlignment="1">
      <alignment horizontal="left" vertical="center" wrapText="1"/>
    </xf>
    <xf numFmtId="176" fontId="17" fillId="0" borderId="3" xfId="1" applyNumberFormat="1" applyFont="1" applyFill="1" applyBorder="1" applyAlignment="1">
      <alignment horizontal="center" vertical="center" wrapText="1"/>
    </xf>
    <xf numFmtId="40" fontId="17" fillId="5" borderId="3" xfId="10" applyNumberFormat="1" applyFont="1" applyFill="1" applyBorder="1" applyAlignment="1">
      <alignment horizontal="right" vertical="center" wrapText="1"/>
    </xf>
    <xf numFmtId="178" fontId="15" fillId="3" borderId="3" xfId="2" applyFont="1" applyFill="1" applyBorder="1" applyAlignment="1">
      <alignment horizontal="left" vertical="center"/>
    </xf>
    <xf numFmtId="176" fontId="15" fillId="3" borderId="3" xfId="1" applyNumberFormat="1" applyFont="1" applyFill="1" applyBorder="1" applyAlignment="1">
      <alignment horizontal="center" vertical="center"/>
    </xf>
    <xf numFmtId="176" fontId="15" fillId="3" borderId="3" xfId="1" applyNumberFormat="1" applyFont="1" applyFill="1" applyBorder="1" applyAlignment="1">
      <alignment horizontal="center" vertical="center" wrapText="1"/>
    </xf>
    <xf numFmtId="40" fontId="15" fillId="3" borderId="3" xfId="2" applyNumberFormat="1" applyFont="1" applyFill="1" applyBorder="1" applyAlignment="1">
      <alignment horizontal="right" vertical="center" wrapText="1"/>
    </xf>
    <xf numFmtId="178" fontId="9" fillId="0" borderId="3" xfId="3" applyFont="1" applyBorder="1" applyAlignment="1">
      <alignment horizontal="left" vertical="center"/>
    </xf>
    <xf numFmtId="176" fontId="9" fillId="0" borderId="3" xfId="1" applyNumberFormat="1" applyFont="1" applyBorder="1" applyAlignment="1">
      <alignment horizontal="center" vertical="center"/>
    </xf>
    <xf numFmtId="40" fontId="9" fillId="0" borderId="3" xfId="3" applyNumberFormat="1" applyFont="1" applyBorder="1" applyAlignment="1">
      <alignment horizontal="right" vertical="center"/>
    </xf>
    <xf numFmtId="176" fontId="17" fillId="0" borderId="3" xfId="1" applyNumberFormat="1" applyFont="1" applyFill="1" applyBorder="1" applyAlignment="1">
      <alignment vertical="center" wrapText="1"/>
    </xf>
    <xf numFmtId="178" fontId="17" fillId="0" borderId="3" xfId="9" applyFont="1" applyFill="1" applyBorder="1" applyAlignment="1">
      <alignment vertical="center" wrapText="1"/>
    </xf>
    <xf numFmtId="49" fontId="23" fillId="6" borderId="3" xfId="0" applyNumberFormat="1" applyFont="1" applyFill="1" applyBorder="1" applyAlignment="1">
      <alignment horizontal="left" vertical="center" wrapText="1"/>
    </xf>
    <xf numFmtId="179" fontId="22" fillId="0" borderId="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179" fontId="17" fillId="0" borderId="3" xfId="11" applyNumberFormat="1" applyFont="1" applyFill="1" applyBorder="1" applyAlignment="1">
      <alignment horizontal="left" vertical="center" wrapText="1"/>
    </xf>
    <xf numFmtId="49" fontId="23" fillId="5" borderId="3" xfId="0" applyNumberFormat="1" applyFont="1" applyFill="1" applyBorder="1" applyAlignment="1">
      <alignment vertical="center"/>
    </xf>
    <xf numFmtId="180" fontId="23" fillId="5" borderId="3" xfId="0" applyNumberFormat="1" applyFont="1" applyFill="1" applyBorder="1" applyAlignment="1">
      <alignment horizontal="center" vertical="center"/>
    </xf>
    <xf numFmtId="180" fontId="23" fillId="5" borderId="3" xfId="0" applyNumberFormat="1" applyFont="1" applyFill="1" applyBorder="1" applyAlignment="1">
      <alignment horizontal="center" vertical="center" wrapText="1"/>
    </xf>
    <xf numFmtId="40" fontId="23" fillId="5" borderId="3" xfId="0" applyNumberFormat="1" applyFont="1" applyFill="1" applyBorder="1" applyAlignment="1">
      <alignment horizontal="right" vertical="center"/>
    </xf>
    <xf numFmtId="40" fontId="23" fillId="5" borderId="3" xfId="0" applyNumberFormat="1" applyFont="1" applyFill="1" applyBorder="1" applyAlignment="1">
      <alignment horizontal="right" vertical="center" wrapText="1"/>
    </xf>
    <xf numFmtId="180" fontId="23" fillId="6" borderId="3" xfId="0" applyNumberFormat="1" applyFont="1" applyFill="1" applyBorder="1" applyAlignment="1">
      <alignment horizontal="center" vertical="center" wrapText="1"/>
    </xf>
    <xf numFmtId="40" fontId="23" fillId="6" borderId="3" xfId="0" applyNumberFormat="1" applyFont="1" applyFill="1" applyBorder="1" applyAlignment="1">
      <alignment horizontal="right" vertical="center"/>
    </xf>
    <xf numFmtId="40" fontId="17" fillId="0" borderId="3" xfId="9" applyNumberFormat="1" applyFont="1" applyFill="1" applyBorder="1" applyAlignment="1">
      <alignment horizontal="right" vertical="center"/>
    </xf>
    <xf numFmtId="49" fontId="27" fillId="5" borderId="3" xfId="0" applyNumberFormat="1" applyFont="1" applyFill="1" applyBorder="1" applyAlignment="1">
      <alignment horizontal="left" vertical="center"/>
    </xf>
    <xf numFmtId="180" fontId="27" fillId="5" borderId="3" xfId="0" applyNumberFormat="1" applyFont="1" applyFill="1" applyBorder="1" applyAlignment="1">
      <alignment horizontal="center" vertical="center"/>
    </xf>
    <xf numFmtId="180" fontId="27" fillId="5" borderId="3" xfId="0" applyNumberFormat="1" applyFont="1" applyFill="1" applyBorder="1" applyAlignment="1">
      <alignment horizontal="center" vertical="center" wrapText="1"/>
    </xf>
    <xf numFmtId="40" fontId="27" fillId="5" borderId="3" xfId="0" applyNumberFormat="1" applyFont="1" applyFill="1" applyBorder="1" applyAlignment="1">
      <alignment horizontal="right" vertical="center" wrapText="1"/>
    </xf>
    <xf numFmtId="0" fontId="29" fillId="4" borderId="3" xfId="0" applyFont="1" applyFill="1" applyBorder="1" applyAlignment="1">
      <alignment vertical="center"/>
    </xf>
    <xf numFmtId="176" fontId="29" fillId="4" borderId="3" xfId="1" applyNumberFormat="1" applyFont="1" applyFill="1" applyBorder="1" applyAlignment="1">
      <alignment horizontal="center" vertical="center"/>
    </xf>
    <xf numFmtId="176" fontId="9" fillId="4" borderId="3" xfId="1" applyNumberFormat="1" applyFont="1" applyFill="1" applyBorder="1" applyAlignment="1">
      <alignment horizontal="center" vertical="center"/>
    </xf>
    <xf numFmtId="40" fontId="9" fillId="4" borderId="3" xfId="0" applyNumberFormat="1" applyFont="1" applyFill="1" applyBorder="1" applyAlignment="1">
      <alignment horizontal="right" vertical="center"/>
    </xf>
    <xf numFmtId="177" fontId="30" fillId="3" borderId="3" xfId="4" applyFont="1" applyFill="1" applyBorder="1" applyAlignment="1">
      <alignment horizontal="center" vertical="center"/>
    </xf>
    <xf numFmtId="176" fontId="30" fillId="3" borderId="3" xfId="1" applyNumberFormat="1" applyFont="1" applyFill="1" applyBorder="1" applyAlignment="1">
      <alignment horizontal="center" vertical="center"/>
    </xf>
    <xf numFmtId="176" fontId="30" fillId="3" borderId="3" xfId="1" applyNumberFormat="1" applyFont="1" applyFill="1" applyBorder="1" applyAlignment="1">
      <alignment horizontal="center" vertical="center" wrapText="1"/>
    </xf>
    <xf numFmtId="40" fontId="30" fillId="3" borderId="3" xfId="4" applyNumberFormat="1" applyFont="1" applyFill="1" applyBorder="1" applyAlignment="1">
      <alignment horizontal="right" vertical="center" wrapText="1"/>
    </xf>
    <xf numFmtId="176" fontId="17" fillId="5" borderId="3" xfId="1" applyNumberFormat="1" applyFont="1" applyFill="1" applyBorder="1" applyAlignment="1">
      <alignment horizontal="center" vertical="center"/>
    </xf>
    <xf numFmtId="40" fontId="17" fillId="5" borderId="3" xfId="7" applyNumberFormat="1" applyFont="1" applyFill="1" applyBorder="1" applyAlignment="1">
      <alignment horizontal="right" vertical="center" wrapText="1"/>
    </xf>
    <xf numFmtId="179" fontId="31" fillId="0" borderId="3" xfId="11" applyNumberFormat="1" applyFont="1" applyFill="1" applyBorder="1" applyAlignment="1">
      <alignment horizontal="center" vertical="center"/>
    </xf>
    <xf numFmtId="177" fontId="17" fillId="5" borderId="3" xfId="6" applyFont="1" applyFill="1" applyBorder="1" applyAlignment="1">
      <alignment vertical="center"/>
    </xf>
    <xf numFmtId="176" fontId="17" fillId="5" borderId="3" xfId="1" applyNumberFormat="1" applyFont="1" applyFill="1" applyBorder="1" applyAlignment="1">
      <alignment horizontal="center" vertical="center" wrapText="1"/>
    </xf>
    <xf numFmtId="40" fontId="17" fillId="0" borderId="3" xfId="10" applyNumberFormat="1" applyFont="1" applyFill="1" applyBorder="1" applyAlignment="1">
      <alignment horizontal="right" vertical="center" wrapText="1"/>
    </xf>
    <xf numFmtId="17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176" fontId="5" fillId="2" borderId="5" xfId="1" applyNumberFormat="1" applyFont="1" applyFill="1" applyBorder="1" applyAlignment="1">
      <alignment horizontal="center" vertical="center"/>
    </xf>
    <xf numFmtId="40" fontId="5" fillId="2" borderId="5" xfId="0" applyNumberFormat="1" applyFont="1" applyFill="1" applyBorder="1" applyAlignment="1">
      <alignment horizontal="right" vertical="center"/>
    </xf>
    <xf numFmtId="178" fontId="7" fillId="2" borderId="6" xfId="2" applyFont="1" applyFill="1" applyBorder="1" applyAlignment="1">
      <alignment vertical="center" wrapText="1"/>
    </xf>
    <xf numFmtId="177" fontId="10" fillId="3" borderId="7" xfId="4" applyFont="1" applyFill="1" applyBorder="1" applyAlignment="1">
      <alignment horizontal="center" vertical="center"/>
    </xf>
    <xf numFmtId="177" fontId="10" fillId="3" borderId="8" xfId="4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left" vertical="center"/>
    </xf>
    <xf numFmtId="178" fontId="13" fillId="4" borderId="8" xfId="2" applyFont="1" applyFill="1" applyBorder="1" applyAlignment="1">
      <alignment vertical="center" wrapText="1"/>
    </xf>
    <xf numFmtId="49" fontId="15" fillId="5" borderId="7" xfId="5" applyNumberFormat="1" applyFont="1" applyFill="1" applyBorder="1" applyAlignment="1">
      <alignment horizontal="center" vertical="center"/>
    </xf>
    <xf numFmtId="49" fontId="15" fillId="5" borderId="8" xfId="5" applyNumberFormat="1" applyFont="1" applyFill="1" applyBorder="1" applyAlignment="1">
      <alignment horizontal="center" vertical="center"/>
    </xf>
    <xf numFmtId="178" fontId="15" fillId="3" borderId="7" xfId="2" applyFont="1" applyFill="1" applyBorder="1" applyAlignment="1">
      <alignment horizontal="center" vertical="center"/>
    </xf>
    <xf numFmtId="178" fontId="15" fillId="3" borderId="8" xfId="2" applyFont="1" applyFill="1" applyBorder="1" applyAlignment="1">
      <alignment horizontal="center" vertical="center" wrapText="1"/>
    </xf>
    <xf numFmtId="177" fontId="15" fillId="5" borderId="8" xfId="7" applyNumberFormat="1" applyFont="1" applyFill="1" applyBorder="1" applyAlignment="1">
      <alignment horizontal="center" vertical="center" wrapText="1"/>
    </xf>
    <xf numFmtId="179" fontId="20" fillId="0" borderId="8" xfId="8" applyNumberFormat="1" applyFont="1" applyFill="1" applyBorder="1" applyAlignment="1">
      <alignment horizontal="left" vertical="center" wrapText="1"/>
    </xf>
    <xf numFmtId="49" fontId="9" fillId="0" borderId="7" xfId="3" applyNumberFormat="1" applyFont="1" applyBorder="1" applyAlignment="1">
      <alignment horizontal="center" vertical="center"/>
    </xf>
    <xf numFmtId="178" fontId="9" fillId="0" borderId="8" xfId="3" applyFont="1" applyBorder="1" applyAlignment="1">
      <alignment horizontal="left" vertical="center"/>
    </xf>
    <xf numFmtId="178" fontId="17" fillId="0" borderId="8" xfId="1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183" fontId="17" fillId="0" borderId="8" xfId="10" applyNumberFormat="1" applyFont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7" xfId="2" applyNumberFormat="1" applyFont="1" applyFill="1" applyBorder="1" applyAlignment="1">
      <alignment horizontal="center" vertical="center"/>
    </xf>
    <xf numFmtId="49" fontId="23" fillId="5" borderId="7" xfId="0" applyNumberFormat="1" applyFont="1" applyFill="1" applyBorder="1" applyAlignment="1">
      <alignment horizontal="center" vertical="center"/>
    </xf>
    <xf numFmtId="181" fontId="27" fillId="5" borderId="7" xfId="0" applyNumberFormat="1" applyFont="1" applyFill="1" applyBorder="1" applyAlignment="1">
      <alignment horizontal="center" vertical="center"/>
    </xf>
    <xf numFmtId="181" fontId="28" fillId="5" borderId="8" xfId="0" applyNumberFormat="1" applyFont="1" applyFill="1" applyBorder="1" applyAlignment="1">
      <alignment horizontal="center" vertical="center" wrapText="1"/>
    </xf>
    <xf numFmtId="49" fontId="23" fillId="6" borderId="8" xfId="0" applyNumberFormat="1" applyFont="1" applyFill="1" applyBorder="1" applyAlignment="1">
      <alignment vertical="center" wrapText="1"/>
    </xf>
    <xf numFmtId="181" fontId="22" fillId="5" borderId="8" xfId="0" applyNumberFormat="1" applyFont="1" applyFill="1" applyBorder="1" applyAlignment="1">
      <alignment horizontal="center" vertical="center" wrapText="1"/>
    </xf>
    <xf numFmtId="49" fontId="29" fillId="4" borderId="7" xfId="0" applyNumberFormat="1" applyFont="1" applyFill="1" applyBorder="1" applyAlignment="1">
      <alignment horizontal="left" vertical="center"/>
    </xf>
    <xf numFmtId="177" fontId="30" fillId="3" borderId="7" xfId="4" applyFont="1" applyFill="1" applyBorder="1" applyAlignment="1">
      <alignment horizontal="center" vertical="center"/>
    </xf>
    <xf numFmtId="177" fontId="30" fillId="3" borderId="8" xfId="4" applyNumberFormat="1" applyFont="1" applyFill="1" applyBorder="1" applyAlignment="1">
      <alignment horizontal="right" vertical="center" wrapText="1"/>
    </xf>
    <xf numFmtId="49" fontId="23" fillId="6" borderId="8" xfId="0" applyNumberFormat="1" applyFont="1" applyFill="1" applyBorder="1" applyAlignment="1">
      <alignment horizontal="left" vertical="center"/>
    </xf>
    <xf numFmtId="49" fontId="17" fillId="5" borderId="7" xfId="5" applyNumberFormat="1" applyFont="1" applyFill="1" applyBorder="1" applyAlignment="1">
      <alignment horizontal="center" vertical="center"/>
    </xf>
    <xf numFmtId="178" fontId="17" fillId="3" borderId="8" xfId="2" applyFont="1" applyFill="1" applyBorder="1" applyAlignment="1">
      <alignment horizontal="center" vertical="center" wrapText="1"/>
    </xf>
    <xf numFmtId="177" fontId="12" fillId="4" borderId="8" xfId="0" applyNumberFormat="1" applyFont="1" applyFill="1" applyBorder="1" applyAlignment="1">
      <alignment horizontal="right" vertical="center"/>
    </xf>
    <xf numFmtId="177" fontId="10" fillId="3" borderId="8" xfId="4" applyNumberFormat="1" applyFont="1" applyFill="1" applyBorder="1" applyAlignment="1">
      <alignment horizontal="right" vertical="center" wrapText="1"/>
    </xf>
    <xf numFmtId="0" fontId="21" fillId="0" borderId="7" xfId="10" applyNumberFormat="1" applyFont="1" applyFill="1" applyBorder="1" applyAlignment="1">
      <alignment horizontal="center" vertical="center"/>
    </xf>
    <xf numFmtId="179" fontId="9" fillId="0" borderId="8" xfId="12" applyNumberFormat="1" applyFont="1" applyFill="1" applyBorder="1" applyAlignment="1" applyProtection="1">
      <alignment horizontal="left" vertical="center" wrapText="1"/>
    </xf>
    <xf numFmtId="49" fontId="11" fillId="4" borderId="9" xfId="0" applyNumberFormat="1" applyFont="1" applyFill="1" applyBorder="1" applyAlignment="1">
      <alignment horizontal="left" vertical="center"/>
    </xf>
    <xf numFmtId="0" fontId="11" fillId="4" borderId="10" xfId="0" applyFont="1" applyFill="1" applyBorder="1" applyAlignment="1">
      <alignment vertical="center"/>
    </xf>
    <xf numFmtId="176" fontId="11" fillId="4" borderId="10" xfId="1" applyNumberFormat="1" applyFont="1" applyFill="1" applyBorder="1" applyAlignment="1">
      <alignment horizontal="center" vertical="center"/>
    </xf>
    <xf numFmtId="176" fontId="12" fillId="4" borderId="10" xfId="1" applyNumberFormat="1" applyFont="1" applyFill="1" applyBorder="1" applyAlignment="1">
      <alignment horizontal="center" vertical="center"/>
    </xf>
    <xf numFmtId="40" fontId="12" fillId="4" borderId="10" xfId="0" applyNumberFormat="1" applyFont="1" applyFill="1" applyBorder="1" applyAlignment="1">
      <alignment horizontal="right" vertical="center"/>
    </xf>
    <xf numFmtId="178" fontId="13" fillId="4" borderId="11" xfId="2" applyFont="1" applyFill="1" applyBorder="1" applyAlignment="1">
      <alignment vertical="center" wrapText="1"/>
    </xf>
    <xf numFmtId="40" fontId="15" fillId="5" borderId="3" xfId="6" applyNumberFormat="1" applyFont="1" applyFill="1" applyBorder="1" applyAlignment="1">
      <alignment horizontal="right" vertical="center"/>
    </xf>
    <xf numFmtId="40" fontId="17" fillId="5" borderId="3" xfId="6" applyNumberFormat="1" applyFont="1" applyFill="1" applyBorder="1" applyAlignment="1">
      <alignment horizontal="right" vertical="center"/>
    </xf>
    <xf numFmtId="183" fontId="17" fillId="0" borderId="7" xfId="2" applyNumberFormat="1" applyFont="1" applyFill="1" applyBorder="1" applyAlignment="1">
      <alignment horizontal="center" vertical="center"/>
    </xf>
    <xf numFmtId="183" fontId="21" fillId="0" borderId="7" xfId="10" applyNumberFormat="1" applyFont="1" applyFill="1" applyBorder="1" applyAlignment="1">
      <alignment horizontal="center" vertical="center"/>
    </xf>
    <xf numFmtId="3" fontId="17" fillId="5" borderId="3" xfId="10" applyNumberFormat="1" applyFont="1" applyFill="1" applyBorder="1" applyAlignment="1">
      <alignment horizontal="right" vertical="center" wrapText="1"/>
    </xf>
    <xf numFmtId="176" fontId="15" fillId="5" borderId="3" xfId="1" applyNumberFormat="1" applyFont="1" applyFill="1" applyBorder="1" applyAlignment="1">
      <alignment vertical="center" wrapText="1"/>
    </xf>
    <xf numFmtId="3" fontId="15" fillId="5" borderId="3" xfId="7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176" fontId="15" fillId="3" borderId="3" xfId="1" applyNumberFormat="1" applyFont="1" applyFill="1" applyBorder="1" applyAlignment="1">
      <alignment vertical="center" wrapText="1"/>
    </xf>
    <xf numFmtId="3" fontId="15" fillId="3" borderId="3" xfId="2" applyNumberFormat="1" applyFont="1" applyFill="1" applyBorder="1" applyAlignment="1">
      <alignment horizontal="right" vertical="center" wrapText="1"/>
    </xf>
    <xf numFmtId="183" fontId="15" fillId="5" borderId="8" xfId="7" applyNumberFormat="1" applyFont="1" applyFill="1" applyBorder="1" applyAlignment="1">
      <alignment horizontal="right" vertical="center" wrapText="1"/>
    </xf>
    <xf numFmtId="179" fontId="23" fillId="0" borderId="8" xfId="0" applyNumberFormat="1" applyFont="1" applyFill="1" applyBorder="1" applyAlignment="1">
      <alignment horizontal="left" vertical="center" wrapText="1"/>
    </xf>
    <xf numFmtId="179" fontId="17" fillId="0" borderId="8" xfId="0" applyNumberFormat="1" applyFont="1" applyFill="1" applyBorder="1" applyAlignment="1">
      <alignment horizontal="left" vertical="center" wrapText="1"/>
    </xf>
    <xf numFmtId="178" fontId="17" fillId="0" borderId="8" xfId="10" applyNumberFormat="1" applyFont="1" applyFill="1" applyBorder="1" applyAlignment="1">
      <alignment horizontal="left" vertical="center" wrapText="1"/>
    </xf>
    <xf numFmtId="183" fontId="17" fillId="0" borderId="3" xfId="0" applyNumberFormat="1" applyFont="1" applyFill="1" applyBorder="1" applyAlignment="1">
      <alignment vertical="center" wrapText="1"/>
    </xf>
    <xf numFmtId="49" fontId="22" fillId="6" borderId="3" xfId="0" applyNumberFormat="1" applyFont="1" applyFill="1" applyBorder="1" applyAlignment="1">
      <alignment horizontal="center" vertical="center" wrapText="1"/>
    </xf>
    <xf numFmtId="10" fontId="40" fillId="0" borderId="0" xfId="19" applyNumberFormat="1" applyFont="1" applyAlignment="1">
      <alignment vertical="center" wrapText="1"/>
    </xf>
    <xf numFmtId="185" fontId="35" fillId="0" borderId="1" xfId="3" applyNumberFormat="1" applyFont="1" applyBorder="1" applyAlignment="1">
      <alignment vertical="center" wrapText="1"/>
    </xf>
    <xf numFmtId="4" fontId="37" fillId="3" borderId="1" xfId="2" applyNumberFormat="1" applyFont="1" applyFill="1" applyBorder="1" applyAlignment="1">
      <alignment vertical="center" wrapText="1"/>
    </xf>
    <xf numFmtId="177" fontId="9" fillId="4" borderId="8" xfId="0" applyNumberFormat="1" applyFont="1" applyFill="1" applyBorder="1" applyAlignment="1">
      <alignment horizontal="left" vertical="center"/>
    </xf>
    <xf numFmtId="177" fontId="50" fillId="4" borderId="8" xfId="0" applyNumberFormat="1" applyFont="1" applyFill="1" applyBorder="1" applyAlignment="1">
      <alignment horizontal="left" vertical="center"/>
    </xf>
    <xf numFmtId="40" fontId="17" fillId="7" borderId="3" xfId="9" applyNumberFormat="1" applyFont="1" applyFill="1" applyBorder="1" applyAlignment="1">
      <alignment horizontal="right" vertical="center"/>
    </xf>
    <xf numFmtId="40" fontId="23" fillId="7" borderId="3" xfId="0" applyNumberFormat="1" applyFont="1" applyFill="1" applyBorder="1" applyAlignment="1">
      <alignment horizontal="right" vertical="center"/>
    </xf>
    <xf numFmtId="178" fontId="7" fillId="2" borderId="6" xfId="2" applyFont="1" applyFill="1" applyBorder="1" applyAlignment="1">
      <alignment horizontal="center" vertical="center" wrapText="1"/>
    </xf>
    <xf numFmtId="178" fontId="13" fillId="4" borderId="8" xfId="2" applyFont="1" applyFill="1" applyBorder="1" applyAlignment="1">
      <alignment horizontal="center" vertical="center" wrapText="1"/>
    </xf>
    <xf numFmtId="183" fontId="17" fillId="0" borderId="8" xfId="10" applyNumberFormat="1" applyFont="1" applyBorder="1" applyAlignment="1">
      <alignment horizontal="center" vertical="center" wrapText="1"/>
    </xf>
    <xf numFmtId="179" fontId="20" fillId="0" borderId="8" xfId="8" applyNumberFormat="1" applyFont="1" applyFill="1" applyBorder="1" applyAlignment="1">
      <alignment horizontal="center" vertical="center" wrapText="1"/>
    </xf>
    <xf numFmtId="178" fontId="9" fillId="0" borderId="8" xfId="3" applyFont="1" applyBorder="1" applyAlignment="1">
      <alignment horizontal="center" vertical="center"/>
    </xf>
    <xf numFmtId="178" fontId="17" fillId="0" borderId="8" xfId="10" applyNumberFormat="1" applyFont="1" applyFill="1" applyBorder="1" applyAlignment="1">
      <alignment horizontal="center" vertical="center" wrapText="1"/>
    </xf>
    <xf numFmtId="179" fontId="17" fillId="0" borderId="8" xfId="0" applyNumberFormat="1" applyFont="1" applyFill="1" applyBorder="1" applyAlignment="1">
      <alignment horizontal="center" vertical="center" wrapText="1"/>
    </xf>
    <xf numFmtId="179" fontId="23" fillId="0" borderId="8" xfId="0" applyNumberFormat="1" applyFont="1" applyFill="1" applyBorder="1" applyAlignment="1">
      <alignment horizontal="center" vertical="center" wrapText="1"/>
    </xf>
    <xf numFmtId="178" fontId="17" fillId="0" borderId="3" xfId="9" applyFont="1" applyFill="1" applyBorder="1" applyAlignment="1">
      <alignment horizontal="center" vertical="center" wrapText="1"/>
    </xf>
    <xf numFmtId="177" fontId="50" fillId="4" borderId="8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8" fontId="17" fillId="0" borderId="8" xfId="10" applyNumberFormat="1" applyFont="1" applyBorder="1" applyAlignment="1">
      <alignment horizontal="center" vertical="center" wrapText="1"/>
    </xf>
    <xf numFmtId="177" fontId="9" fillId="4" borderId="8" xfId="0" applyNumberFormat="1" applyFont="1" applyFill="1" applyBorder="1" applyAlignment="1">
      <alignment horizontal="center" vertical="center"/>
    </xf>
    <xf numFmtId="177" fontId="30" fillId="3" borderId="8" xfId="4" applyNumberFormat="1" applyFont="1" applyFill="1" applyBorder="1" applyAlignment="1">
      <alignment horizontal="center" vertical="center" wrapText="1"/>
    </xf>
    <xf numFmtId="183" fontId="15" fillId="5" borderId="8" xfId="7" applyNumberFormat="1" applyFont="1" applyFill="1" applyBorder="1" applyAlignment="1">
      <alignment horizontal="center" vertical="center" wrapText="1"/>
    </xf>
    <xf numFmtId="49" fontId="23" fillId="6" borderId="8" xfId="0" applyNumberFormat="1" applyFont="1" applyFill="1" applyBorder="1" applyAlignment="1">
      <alignment horizontal="center" vertical="center" wrapText="1"/>
    </xf>
    <xf numFmtId="49" fontId="23" fillId="6" borderId="8" xfId="0" applyNumberFormat="1" applyFont="1" applyFill="1" applyBorder="1" applyAlignment="1">
      <alignment horizontal="center" vertical="center"/>
    </xf>
    <xf numFmtId="177" fontId="12" fillId="4" borderId="8" xfId="0" applyNumberFormat="1" applyFont="1" applyFill="1" applyBorder="1" applyAlignment="1">
      <alignment horizontal="center" vertical="center"/>
    </xf>
    <xf numFmtId="177" fontId="10" fillId="3" borderId="8" xfId="4" applyNumberFormat="1" applyFont="1" applyFill="1" applyBorder="1" applyAlignment="1">
      <alignment horizontal="center" vertical="center" wrapText="1"/>
    </xf>
    <xf numFmtId="179" fontId="9" fillId="0" borderId="8" xfId="12" applyNumberFormat="1" applyFont="1" applyFill="1" applyBorder="1" applyAlignment="1" applyProtection="1">
      <alignment horizontal="center" vertical="center" wrapText="1"/>
    </xf>
    <xf numFmtId="178" fontId="13" fillId="4" borderId="11" xfId="2" applyFont="1" applyFill="1" applyBorder="1" applyAlignment="1">
      <alignment horizontal="center" vertical="center" wrapText="1"/>
    </xf>
    <xf numFmtId="178" fontId="9" fillId="0" borderId="0" xfId="3" applyFont="1" applyAlignment="1">
      <alignment horizontal="center" vertical="center"/>
    </xf>
    <xf numFmtId="179" fontId="54" fillId="0" borderId="8" xfId="0" applyNumberFormat="1" applyFont="1" applyBorder="1" applyAlignment="1">
      <alignment horizontal="center" vertical="center" wrapText="1"/>
    </xf>
    <xf numFmtId="178" fontId="34" fillId="0" borderId="0" xfId="3" applyFont="1" applyAlignment="1">
      <alignment horizontal="center" vertical="center"/>
    </xf>
    <xf numFmtId="178" fontId="42" fillId="0" borderId="0" xfId="3" applyFont="1" applyAlignment="1">
      <alignment horizontal="left" vertical="center" wrapText="1"/>
    </xf>
  </cellXfs>
  <cellStyles count="43">
    <cellStyle name="Normal 2" xfId="3" xr:uid="{00000000-0005-0000-0000-000000000000}"/>
    <cellStyle name="Normal 2 2" xfId="2" xr:uid="{00000000-0005-0000-0000-000001000000}"/>
    <cellStyle name="Normal 2 2 2" xfId="16" xr:uid="{00000000-0005-0000-0000-000002000000}"/>
    <cellStyle name="Normal 2 2 2 3" xfId="4" xr:uid="{00000000-0005-0000-0000-000003000000}"/>
    <cellStyle name="Normal 2 2 2 4" xfId="17" xr:uid="{00000000-0005-0000-0000-000004000000}"/>
    <cellStyle name="Normal 2 2 3 2" xfId="7" xr:uid="{00000000-0005-0000-0000-000005000000}"/>
    <cellStyle name="Normal 3" xfId="9" xr:uid="{00000000-0005-0000-0000-000006000000}"/>
    <cellStyle name="Normal 4" xfId="15" xr:uid="{00000000-0005-0000-0000-000007000000}"/>
    <cellStyle name="Normal_mck_ceocircle_20060228" xfId="8" xr:uid="{00000000-0005-0000-0000-000008000000}"/>
    <cellStyle name="Normal_mck_ceocircle_20060228 2" xfId="10" xr:uid="{00000000-0005-0000-0000-000009000000}"/>
    <cellStyle name="百分比" xfId="19" builtinId="5"/>
    <cellStyle name="常规" xfId="0" builtinId="0"/>
    <cellStyle name="常规 2" xfId="13" xr:uid="{00000000-0005-0000-0000-00000B000000}"/>
    <cellStyle name="常规 2 3 2" xfId="11" xr:uid="{00000000-0005-0000-0000-00000C000000}"/>
    <cellStyle name="常规 3 2" xfId="20" xr:uid="{00000000-0005-0000-0000-00000D000000}"/>
    <cellStyle name="常规 5 2 2" xfId="5" xr:uid="{00000000-0005-0000-0000-00000E000000}"/>
    <cellStyle name="超链接" xfId="12" builtinId="8"/>
    <cellStyle name="普通 2" xfId="14" xr:uid="{00000000-0005-0000-0000-000028000000}"/>
    <cellStyle name="普通 3" xfId="18" xr:uid="{00000000-0005-0000-0000-000029000000}"/>
    <cellStyle name="千位分隔" xfId="1" builtinId="3"/>
    <cellStyle name="样式 1 2 2 2" xfId="6" xr:uid="{00000000-0005-0000-0000-00002A000000}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workbookViewId="0">
      <selection activeCell="B9" sqref="B9"/>
    </sheetView>
  </sheetViews>
  <sheetFormatPr baseColWidth="10" defaultColWidth="9" defaultRowHeight="16"/>
  <cols>
    <col min="1" max="1" width="39" style="15" bestFit="1" customWidth="1"/>
    <col min="2" max="2" width="66.5" style="16" customWidth="1"/>
    <col min="3" max="3" width="18.5" style="1" bestFit="1" customWidth="1"/>
    <col min="4" max="16384" width="9" style="1"/>
  </cols>
  <sheetData>
    <row r="1" spans="1:2" ht="20">
      <c r="A1" s="182" t="s">
        <v>46</v>
      </c>
      <c r="B1" s="182"/>
    </row>
    <row r="2" spans="1:2" ht="17">
      <c r="A2" s="11" t="s">
        <v>47</v>
      </c>
      <c r="B2" s="17" t="s">
        <v>86</v>
      </c>
    </row>
    <row r="3" spans="1:2" ht="32">
      <c r="A3" s="7" t="s">
        <v>48</v>
      </c>
      <c r="B3" s="18" t="s">
        <v>131</v>
      </c>
    </row>
    <row r="4" spans="1:2" ht="34">
      <c r="A4" s="19" t="s">
        <v>75</v>
      </c>
      <c r="B4" s="2" t="s">
        <v>132</v>
      </c>
    </row>
    <row r="5" spans="1:2">
      <c r="A5" s="7" t="s">
        <v>187</v>
      </c>
      <c r="B5" s="20">
        <v>43638</v>
      </c>
    </row>
    <row r="6" spans="1:2" ht="17">
      <c r="A6" s="7" t="s">
        <v>188</v>
      </c>
      <c r="B6" s="3" t="s">
        <v>189</v>
      </c>
    </row>
    <row r="7" spans="1:2">
      <c r="A7" s="7" t="s">
        <v>49</v>
      </c>
      <c r="B7" s="20" t="s">
        <v>184</v>
      </c>
    </row>
    <row r="8" spans="1:2">
      <c r="A8" s="7" t="s">
        <v>50</v>
      </c>
      <c r="B8" s="7" t="s">
        <v>139</v>
      </c>
    </row>
    <row r="9" spans="1:2">
      <c r="A9" s="4"/>
      <c r="B9" s="5"/>
    </row>
    <row r="10" spans="1:2" ht="17">
      <c r="A10" s="11" t="s">
        <v>51</v>
      </c>
      <c r="B10" s="21"/>
    </row>
    <row r="11" spans="1:2">
      <c r="A11" s="7" t="s">
        <v>52</v>
      </c>
      <c r="B11" s="22" t="s">
        <v>133</v>
      </c>
    </row>
    <row r="12" spans="1:2">
      <c r="A12" s="7" t="s">
        <v>53</v>
      </c>
      <c r="B12" s="22" t="s">
        <v>134</v>
      </c>
    </row>
    <row r="13" spans="1:2">
      <c r="A13" s="7" t="s">
        <v>54</v>
      </c>
      <c r="B13" s="22" t="s">
        <v>135</v>
      </c>
    </row>
    <row r="14" spans="1:2">
      <c r="A14" s="7" t="s">
        <v>55</v>
      </c>
      <c r="B14" s="23" t="s">
        <v>136</v>
      </c>
    </row>
    <row r="15" spans="1:2">
      <c r="A15" s="7" t="s">
        <v>56</v>
      </c>
      <c r="B15" s="22" t="s">
        <v>137</v>
      </c>
    </row>
    <row r="16" spans="1:2">
      <c r="A16" s="7" t="s">
        <v>57</v>
      </c>
      <c r="B16" s="24" t="s">
        <v>138</v>
      </c>
    </row>
    <row r="17" spans="1:2">
      <c r="A17" s="8"/>
      <c r="B17" s="9"/>
    </row>
    <row r="18" spans="1:2" ht="17">
      <c r="A18" s="11" t="s">
        <v>76</v>
      </c>
      <c r="B18" s="25"/>
    </row>
    <row r="19" spans="1:2">
      <c r="A19" s="7" t="s">
        <v>77</v>
      </c>
      <c r="B19" s="152">
        <f>'Bill details'!G15</f>
        <v>8200</v>
      </c>
    </row>
    <row r="20" spans="1:2">
      <c r="A20" s="7" t="s">
        <v>78</v>
      </c>
      <c r="B20" s="152">
        <f>'Bill details'!G28</f>
        <v>29494</v>
      </c>
    </row>
    <row r="21" spans="1:2">
      <c r="A21" s="7" t="s">
        <v>79</v>
      </c>
      <c r="B21" s="152">
        <f>'Bill details'!G42</f>
        <v>18100</v>
      </c>
    </row>
    <row r="22" spans="1:2">
      <c r="A22" s="7" t="s">
        <v>80</v>
      </c>
      <c r="B22" s="152">
        <f>'Bill details'!G73</f>
        <v>24950</v>
      </c>
    </row>
    <row r="23" spans="1:2">
      <c r="A23" s="7" t="s">
        <v>81</v>
      </c>
      <c r="B23" s="152">
        <f>'Bill details'!G80</f>
        <v>2830.19</v>
      </c>
    </row>
    <row r="24" spans="1:2">
      <c r="A24" s="6"/>
      <c r="B24" s="10"/>
    </row>
    <row r="25" spans="1:2" ht="17">
      <c r="A25" s="11" t="s">
        <v>58</v>
      </c>
      <c r="B25" s="153">
        <f>SUM(B19:B23)</f>
        <v>83574.19</v>
      </c>
    </row>
    <row r="26" spans="1:2" ht="17">
      <c r="A26" s="12" t="s">
        <v>82</v>
      </c>
      <c r="B26" s="153">
        <f>B25*0.06</f>
        <v>5014.4513999999999</v>
      </c>
    </row>
    <row r="27" spans="1:2" ht="17">
      <c r="A27" s="11" t="s">
        <v>83</v>
      </c>
      <c r="B27" s="153">
        <f>SUM(B25:B26)</f>
        <v>88588.641400000008</v>
      </c>
    </row>
    <row r="28" spans="1:2">
      <c r="A28" s="8"/>
      <c r="B28" s="13"/>
    </row>
    <row r="29" spans="1:2" s="14" customFormat="1">
      <c r="A29" s="183" t="s">
        <v>84</v>
      </c>
      <c r="B29" s="183"/>
    </row>
    <row r="30" spans="1:2" s="14" customFormat="1">
      <c r="A30" s="183" t="s">
        <v>85</v>
      </c>
      <c r="B30" s="183"/>
    </row>
    <row r="34" spans="2:2">
      <c r="B34" s="151"/>
    </row>
    <row r="36" spans="2:2">
      <c r="B36" s="151"/>
    </row>
  </sheetData>
  <mergeCells count="3">
    <mergeCell ref="A1:B1"/>
    <mergeCell ref="A29:B29"/>
    <mergeCell ref="A30:B30"/>
  </mergeCells>
  <phoneticPr fontId="4" type="noConversion"/>
  <pageMargins left="0.7" right="0.7" top="0.75" bottom="0.75" header="0.3" footer="0.3"/>
  <pageSetup paperSize="9" scale="66" orientation="portrait" horizontalDpi="4294967292" verticalDpi="4294967292"/>
  <colBreaks count="1" manualBreakCount="1">
    <brk id="2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1"/>
  <sheetViews>
    <sheetView tabSelected="1" zoomScale="75" zoomScaleNormal="80" zoomScalePageLayoutView="80" workbookViewId="0">
      <selection activeCell="O43" sqref="O43"/>
    </sheetView>
  </sheetViews>
  <sheetFormatPr baseColWidth="10" defaultColWidth="9" defaultRowHeight="14" outlineLevelRow="2"/>
  <cols>
    <col min="1" max="1" width="6.5" style="33" customWidth="1"/>
    <col min="2" max="2" width="48.5" style="30" customWidth="1"/>
    <col min="3" max="3" width="12.83203125" style="31" customWidth="1"/>
    <col min="4" max="4" width="10.5" style="31" customWidth="1"/>
    <col min="5" max="5" width="9" style="31" customWidth="1"/>
    <col min="6" max="6" width="15" style="34" customWidth="1"/>
    <col min="7" max="7" width="18" style="34" customWidth="1"/>
    <col min="8" max="8" width="57.6640625" style="30" customWidth="1"/>
    <col min="9" max="9" width="37" style="180" customWidth="1"/>
    <col min="10" max="10" width="5.83203125" style="26" customWidth="1"/>
    <col min="11" max="11" width="10" style="26" customWidth="1"/>
    <col min="12" max="16384" width="9" style="26"/>
  </cols>
  <sheetData>
    <row r="1" spans="1:9" ht="18">
      <c r="A1" s="92"/>
      <c r="B1" s="93" t="s">
        <v>0</v>
      </c>
      <c r="C1" s="94"/>
      <c r="D1" s="94"/>
      <c r="E1" s="94"/>
      <c r="F1" s="95"/>
      <c r="G1" s="95">
        <f>G15+G28+G42+G73+G80</f>
        <v>83574.19</v>
      </c>
      <c r="H1" s="96"/>
      <c r="I1" s="158"/>
    </row>
    <row r="2" spans="1:9" ht="17">
      <c r="A2" s="97" t="s">
        <v>1</v>
      </c>
      <c r="B2" s="35" t="s">
        <v>2</v>
      </c>
      <c r="C2" s="36" t="s">
        <v>3</v>
      </c>
      <c r="D2" s="37" t="s">
        <v>4</v>
      </c>
      <c r="E2" s="37" t="s">
        <v>5</v>
      </c>
      <c r="F2" s="38" t="s">
        <v>6</v>
      </c>
      <c r="G2" s="38" t="s">
        <v>7</v>
      </c>
      <c r="H2" s="98" t="s">
        <v>8</v>
      </c>
      <c r="I2" s="98" t="s">
        <v>190</v>
      </c>
    </row>
    <row r="3" spans="1:9" ht="18" outlineLevel="1">
      <c r="A3" s="99" t="s">
        <v>9</v>
      </c>
      <c r="B3" s="39" t="s">
        <v>10</v>
      </c>
      <c r="C3" s="40"/>
      <c r="D3" s="41"/>
      <c r="E3" s="41"/>
      <c r="F3" s="42"/>
      <c r="G3" s="42"/>
      <c r="H3" s="100"/>
      <c r="I3" s="159"/>
    </row>
    <row r="4" spans="1:9" outlineLevel="2">
      <c r="A4" s="101" t="s">
        <v>11</v>
      </c>
      <c r="B4" s="43" t="s">
        <v>12</v>
      </c>
      <c r="C4" s="44"/>
      <c r="D4" s="45"/>
      <c r="E4" s="44"/>
      <c r="F4" s="135"/>
      <c r="G4" s="46"/>
      <c r="H4" s="102"/>
      <c r="I4" s="102"/>
    </row>
    <row r="5" spans="1:9" outlineLevel="2">
      <c r="A5" s="137" t="s">
        <v>65</v>
      </c>
      <c r="B5" s="47" t="s">
        <v>101</v>
      </c>
      <c r="C5" s="48" t="s">
        <v>13</v>
      </c>
      <c r="D5" s="48">
        <v>1</v>
      </c>
      <c r="E5" s="48">
        <v>0.5</v>
      </c>
      <c r="F5" s="156">
        <v>1000</v>
      </c>
      <c r="G5" s="49">
        <f>D5*E5*F5</f>
        <v>500</v>
      </c>
      <c r="H5" s="111" t="s">
        <v>60</v>
      </c>
      <c r="I5" s="160"/>
    </row>
    <row r="6" spans="1:9" outlineLevel="2">
      <c r="A6" s="137" t="s">
        <v>66</v>
      </c>
      <c r="B6" s="47" t="s">
        <v>14</v>
      </c>
      <c r="C6" s="48" t="s">
        <v>13</v>
      </c>
      <c r="D6" s="48">
        <v>1</v>
      </c>
      <c r="E6" s="48">
        <v>0.5</v>
      </c>
      <c r="F6" s="156">
        <v>800</v>
      </c>
      <c r="G6" s="49">
        <f>D6*E6*F6</f>
        <v>400</v>
      </c>
      <c r="H6" s="111" t="s">
        <v>61</v>
      </c>
      <c r="I6" s="160"/>
    </row>
    <row r="7" spans="1:9" outlineLevel="2">
      <c r="A7" s="137" t="s">
        <v>67</v>
      </c>
      <c r="B7" s="47" t="s">
        <v>59</v>
      </c>
      <c r="C7" s="48" t="s">
        <v>13</v>
      </c>
      <c r="D7" s="48">
        <v>1</v>
      </c>
      <c r="E7" s="48">
        <v>1</v>
      </c>
      <c r="F7" s="156">
        <v>500</v>
      </c>
      <c r="G7" s="49">
        <f>D7*E7*F7</f>
        <v>500</v>
      </c>
      <c r="H7" s="111" t="s">
        <v>62</v>
      </c>
      <c r="I7" s="160"/>
    </row>
    <row r="8" spans="1:9" ht="28" outlineLevel="2">
      <c r="A8" s="137" t="s">
        <v>68</v>
      </c>
      <c r="B8" s="47" t="s">
        <v>87</v>
      </c>
      <c r="C8" s="48" t="s">
        <v>13</v>
      </c>
      <c r="D8" s="48">
        <v>1</v>
      </c>
      <c r="E8" s="48">
        <v>2</v>
      </c>
      <c r="F8" s="156">
        <v>2500</v>
      </c>
      <c r="G8" s="49">
        <f t="shared" ref="G8" si="0">D8*E8*F8</f>
        <v>5000</v>
      </c>
      <c r="H8" s="111" t="s">
        <v>63</v>
      </c>
      <c r="I8" s="160"/>
    </row>
    <row r="9" spans="1:9" outlineLevel="1">
      <c r="A9" s="103"/>
      <c r="B9" s="50" t="s">
        <v>15</v>
      </c>
      <c r="C9" s="51"/>
      <c r="D9" s="52"/>
      <c r="E9" s="52"/>
      <c r="F9" s="53"/>
      <c r="G9" s="53">
        <f>SUM(G5:G8)</f>
        <v>6400</v>
      </c>
      <c r="H9" s="104"/>
      <c r="I9" s="104"/>
    </row>
    <row r="10" spans="1:9" outlineLevel="2">
      <c r="A10" s="101" t="s">
        <v>16</v>
      </c>
      <c r="B10" s="43" t="s">
        <v>17</v>
      </c>
      <c r="C10" s="44"/>
      <c r="D10" s="45"/>
      <c r="E10" s="44"/>
      <c r="F10" s="135"/>
      <c r="G10" s="46"/>
      <c r="H10" s="105"/>
      <c r="I10" s="105"/>
    </row>
    <row r="11" spans="1:9" outlineLevel="2">
      <c r="A11" s="138" t="s">
        <v>71</v>
      </c>
      <c r="B11" s="47" t="s">
        <v>101</v>
      </c>
      <c r="C11" s="48" t="s">
        <v>13</v>
      </c>
      <c r="D11" s="48">
        <v>1</v>
      </c>
      <c r="E11" s="48">
        <v>0.5</v>
      </c>
      <c r="F11" s="156">
        <v>1000</v>
      </c>
      <c r="G11" s="49">
        <f t="shared" ref="G11:G13" si="1">D11*E11*F11</f>
        <v>500</v>
      </c>
      <c r="H11" s="111"/>
      <c r="I11" s="160"/>
    </row>
    <row r="12" spans="1:9" outlineLevel="2">
      <c r="A12" s="138" t="s">
        <v>72</v>
      </c>
      <c r="B12" s="58" t="s">
        <v>69</v>
      </c>
      <c r="C12" s="48" t="s">
        <v>13</v>
      </c>
      <c r="D12" s="48">
        <v>1</v>
      </c>
      <c r="E12" s="48">
        <v>1</v>
      </c>
      <c r="F12" s="156">
        <v>800</v>
      </c>
      <c r="G12" s="49">
        <f t="shared" si="1"/>
        <v>800</v>
      </c>
      <c r="H12" s="106"/>
      <c r="I12" s="161"/>
    </row>
    <row r="13" spans="1:9" outlineLevel="2">
      <c r="A13" s="138" t="s">
        <v>64</v>
      </c>
      <c r="B13" s="58" t="s">
        <v>70</v>
      </c>
      <c r="C13" s="48" t="s">
        <v>13</v>
      </c>
      <c r="D13" s="48">
        <v>1</v>
      </c>
      <c r="E13" s="48">
        <v>1</v>
      </c>
      <c r="F13" s="156">
        <v>500</v>
      </c>
      <c r="G13" s="49">
        <f t="shared" si="1"/>
        <v>500</v>
      </c>
      <c r="H13" s="106"/>
      <c r="I13" s="161"/>
    </row>
    <row r="14" spans="1:9" outlineLevel="1">
      <c r="A14" s="103"/>
      <c r="B14" s="50" t="s">
        <v>18</v>
      </c>
      <c r="C14" s="51"/>
      <c r="D14" s="52"/>
      <c r="E14" s="52"/>
      <c r="F14" s="53"/>
      <c r="G14" s="53">
        <f>SUM(G11:G13)</f>
        <v>1800</v>
      </c>
      <c r="H14" s="104"/>
      <c r="I14" s="104"/>
    </row>
    <row r="15" spans="1:9" ht="18">
      <c r="A15" s="99"/>
      <c r="B15" s="39" t="s">
        <v>19</v>
      </c>
      <c r="C15" s="40"/>
      <c r="D15" s="41"/>
      <c r="E15" s="41"/>
      <c r="F15" s="42"/>
      <c r="G15" s="42">
        <f>G9+G14</f>
        <v>8200</v>
      </c>
      <c r="H15" s="100"/>
      <c r="I15" s="159"/>
    </row>
    <row r="16" spans="1:9">
      <c r="A16" s="107"/>
      <c r="B16" s="54"/>
      <c r="C16" s="55"/>
      <c r="D16" s="55"/>
      <c r="E16" s="55"/>
      <c r="F16" s="56"/>
      <c r="G16" s="56"/>
      <c r="H16" s="108"/>
      <c r="I16" s="162"/>
    </row>
    <row r="17" spans="1:9">
      <c r="A17" s="107"/>
      <c r="B17" s="54"/>
      <c r="C17" s="55"/>
      <c r="D17" s="55"/>
      <c r="E17" s="55"/>
      <c r="F17" s="56"/>
      <c r="G17" s="56"/>
      <c r="H17" s="108"/>
      <c r="I17" s="162"/>
    </row>
    <row r="18" spans="1:9" ht="18" outlineLevel="1">
      <c r="A18" s="99" t="s">
        <v>20</v>
      </c>
      <c r="B18" s="39" t="s">
        <v>78</v>
      </c>
      <c r="C18" s="40"/>
      <c r="D18" s="41"/>
      <c r="E18" s="41"/>
      <c r="F18" s="42"/>
      <c r="G18" s="42"/>
      <c r="H18" s="100"/>
      <c r="I18" s="159"/>
    </row>
    <row r="19" spans="1:9" ht="17" outlineLevel="1">
      <c r="A19" s="97" t="s">
        <v>1</v>
      </c>
      <c r="B19" s="35" t="s">
        <v>2</v>
      </c>
      <c r="C19" s="36" t="s">
        <v>3</v>
      </c>
      <c r="D19" s="37" t="s">
        <v>4</v>
      </c>
      <c r="E19" s="37" t="s">
        <v>5</v>
      </c>
      <c r="F19" s="38" t="s">
        <v>6</v>
      </c>
      <c r="G19" s="38" t="s">
        <v>7</v>
      </c>
      <c r="H19" s="98" t="s">
        <v>23</v>
      </c>
      <c r="I19" s="98"/>
    </row>
    <row r="20" spans="1:9" ht="28" outlineLevel="2">
      <c r="A20" s="137" t="s">
        <v>73</v>
      </c>
      <c r="B20" s="58" t="s">
        <v>96</v>
      </c>
      <c r="C20" s="48" t="s">
        <v>22</v>
      </c>
      <c r="D20" s="57">
        <v>1</v>
      </c>
      <c r="E20" s="57">
        <v>1</v>
      </c>
      <c r="F20" s="71"/>
      <c r="G20" s="49">
        <f>D20*E20*F20</f>
        <v>0</v>
      </c>
      <c r="H20" s="148" t="s">
        <v>183</v>
      </c>
      <c r="I20" s="163"/>
    </row>
    <row r="21" spans="1:9" outlineLevel="2">
      <c r="A21" s="137" t="s">
        <v>94</v>
      </c>
      <c r="B21" s="58" t="s">
        <v>95</v>
      </c>
      <c r="C21" s="48" t="s">
        <v>22</v>
      </c>
      <c r="D21" s="57">
        <v>1</v>
      </c>
      <c r="E21" s="57">
        <v>1</v>
      </c>
      <c r="F21" s="156">
        <v>800</v>
      </c>
      <c r="G21" s="49">
        <f>D21*E21*F21</f>
        <v>800</v>
      </c>
      <c r="H21" s="148" t="s">
        <v>185</v>
      </c>
      <c r="I21" s="163"/>
    </row>
    <row r="22" spans="1:9" outlineLevel="2">
      <c r="A22" s="137" t="s">
        <v>104</v>
      </c>
      <c r="B22" s="149" t="s">
        <v>89</v>
      </c>
      <c r="C22" s="48" t="s">
        <v>21</v>
      </c>
      <c r="D22" s="57">
        <v>62</v>
      </c>
      <c r="E22" s="57">
        <v>1</v>
      </c>
      <c r="F22" s="156">
        <v>380</v>
      </c>
      <c r="G22" s="49">
        <f>D22*E22*F22</f>
        <v>23560</v>
      </c>
      <c r="H22" s="147" t="s">
        <v>186</v>
      </c>
      <c r="I22" s="164" t="s">
        <v>191</v>
      </c>
    </row>
    <row r="23" spans="1:9" outlineLevel="2">
      <c r="A23" s="137" t="s">
        <v>105</v>
      </c>
      <c r="B23" s="58" t="s">
        <v>130</v>
      </c>
      <c r="C23" s="48" t="s">
        <v>21</v>
      </c>
      <c r="D23" s="57">
        <v>62</v>
      </c>
      <c r="E23" s="57">
        <v>1</v>
      </c>
      <c r="F23" s="71">
        <v>2</v>
      </c>
      <c r="G23" s="139">
        <f t="shared" ref="G23" si="2">D23*E23*F23</f>
        <v>124</v>
      </c>
      <c r="H23" s="146" t="s">
        <v>24</v>
      </c>
      <c r="I23" s="165" t="s">
        <v>196</v>
      </c>
    </row>
    <row r="24" spans="1:9" outlineLevel="2">
      <c r="A24" s="137" t="s">
        <v>106</v>
      </c>
      <c r="B24" s="58" t="s">
        <v>100</v>
      </c>
      <c r="C24" s="48" t="s">
        <v>21</v>
      </c>
      <c r="D24" s="57">
        <v>3</v>
      </c>
      <c r="E24" s="57">
        <v>1</v>
      </c>
      <c r="F24" s="58">
        <v>1500</v>
      </c>
      <c r="G24" s="139">
        <f t="shared" ref="G24" si="3">D24*E24*F24</f>
        <v>4500</v>
      </c>
      <c r="H24" s="58" t="s">
        <v>102</v>
      </c>
      <c r="I24" s="166" t="s">
        <v>192</v>
      </c>
    </row>
    <row r="25" spans="1:9" s="30" customFormat="1" outlineLevel="2">
      <c r="A25" s="137" t="s">
        <v>107</v>
      </c>
      <c r="B25" s="58" t="s">
        <v>103</v>
      </c>
      <c r="C25" s="48" t="s">
        <v>74</v>
      </c>
      <c r="D25" s="57">
        <v>1</v>
      </c>
      <c r="E25" s="57">
        <v>1</v>
      </c>
      <c r="F25" s="71">
        <v>400</v>
      </c>
      <c r="G25" s="139">
        <f>D25*E25*F25</f>
        <v>400</v>
      </c>
      <c r="H25" s="111" t="s">
        <v>90</v>
      </c>
      <c r="I25" s="165" t="s">
        <v>197</v>
      </c>
    </row>
    <row r="26" spans="1:9" s="30" customFormat="1" outlineLevel="2">
      <c r="A26" s="137" t="s">
        <v>142</v>
      </c>
      <c r="B26" s="58" t="s">
        <v>140</v>
      </c>
      <c r="C26" s="48" t="s">
        <v>141</v>
      </c>
      <c r="D26" s="57">
        <v>3</v>
      </c>
      <c r="E26" s="57">
        <v>1</v>
      </c>
      <c r="F26" s="71">
        <v>20</v>
      </c>
      <c r="G26" s="139">
        <f>D26*E26*F26</f>
        <v>60</v>
      </c>
      <c r="H26" s="111"/>
      <c r="I26" s="165" t="s">
        <v>196</v>
      </c>
    </row>
    <row r="27" spans="1:9" s="30" customFormat="1" outlineLevel="2">
      <c r="A27" s="137" t="s">
        <v>143</v>
      </c>
      <c r="B27" s="58" t="s">
        <v>144</v>
      </c>
      <c r="C27" s="48" t="s">
        <v>141</v>
      </c>
      <c r="D27" s="57">
        <v>10</v>
      </c>
      <c r="E27" s="57">
        <v>1</v>
      </c>
      <c r="F27" s="71">
        <v>5</v>
      </c>
      <c r="G27" s="139">
        <f>D27*E27*F27</f>
        <v>50</v>
      </c>
      <c r="H27" s="111"/>
      <c r="I27" s="165" t="s">
        <v>196</v>
      </c>
    </row>
    <row r="28" spans="1:9" ht="18">
      <c r="A28" s="99"/>
      <c r="B28" s="39" t="s">
        <v>108</v>
      </c>
      <c r="C28" s="40"/>
      <c r="D28" s="41"/>
      <c r="E28" s="41"/>
      <c r="F28" s="42"/>
      <c r="G28" s="42">
        <f>SUM(G20:G27)</f>
        <v>29494</v>
      </c>
      <c r="H28" s="100"/>
      <c r="I28" s="159"/>
    </row>
    <row r="29" spans="1:9">
      <c r="A29" s="107"/>
      <c r="B29" s="54"/>
      <c r="C29" s="55"/>
      <c r="D29" s="55"/>
      <c r="E29" s="55"/>
      <c r="F29" s="56"/>
      <c r="G29" s="56"/>
      <c r="H29" s="108"/>
      <c r="I29" s="162"/>
    </row>
    <row r="30" spans="1:9" ht="18" outlineLevel="1">
      <c r="A30" s="99" t="s">
        <v>88</v>
      </c>
      <c r="B30" s="39" t="s">
        <v>26</v>
      </c>
      <c r="C30" s="40"/>
      <c r="D30" s="41"/>
      <c r="E30" s="41"/>
      <c r="F30" s="42"/>
      <c r="G30" s="42"/>
      <c r="H30" s="155" t="s">
        <v>182</v>
      </c>
      <c r="I30" s="167"/>
    </row>
    <row r="31" spans="1:9" ht="17" outlineLevel="1">
      <c r="A31" s="97" t="s">
        <v>1</v>
      </c>
      <c r="B31" s="35" t="s">
        <v>2</v>
      </c>
      <c r="C31" s="36" t="s">
        <v>3</v>
      </c>
      <c r="D31" s="37" t="s">
        <v>4</v>
      </c>
      <c r="E31" s="37" t="s">
        <v>5</v>
      </c>
      <c r="F31" s="38" t="s">
        <v>6</v>
      </c>
      <c r="G31" s="38" t="s">
        <v>7</v>
      </c>
      <c r="H31" s="98" t="s">
        <v>27</v>
      </c>
      <c r="I31" s="98"/>
    </row>
    <row r="32" spans="1:9" s="30" customFormat="1" outlineLevel="2">
      <c r="A32" s="101" t="s">
        <v>41</v>
      </c>
      <c r="B32" s="43" t="s">
        <v>28</v>
      </c>
      <c r="C32" s="44"/>
      <c r="D32" s="140"/>
      <c r="E32" s="44"/>
      <c r="F32" s="135"/>
      <c r="G32" s="141"/>
      <c r="H32" s="102"/>
      <c r="I32" s="102"/>
    </row>
    <row r="33" spans="1:12" s="30" customFormat="1" outlineLevel="2">
      <c r="A33" s="137" t="s">
        <v>110</v>
      </c>
      <c r="B33" s="58" t="s">
        <v>98</v>
      </c>
      <c r="C33" s="61" t="s">
        <v>21</v>
      </c>
      <c r="D33" s="48">
        <v>1</v>
      </c>
      <c r="E33" s="48">
        <v>1</v>
      </c>
      <c r="F33" s="71">
        <v>3000</v>
      </c>
      <c r="G33" s="49">
        <f t="shared" ref="G33" si="4">D33*E33*F33</f>
        <v>3000</v>
      </c>
      <c r="H33" s="146" t="s">
        <v>145</v>
      </c>
      <c r="I33" s="165"/>
    </row>
    <row r="34" spans="1:12" s="30" customFormat="1" outlineLevel="2">
      <c r="A34" s="137" t="s">
        <v>111</v>
      </c>
      <c r="B34" s="58" t="s">
        <v>97</v>
      </c>
      <c r="C34" s="61" t="s">
        <v>21</v>
      </c>
      <c r="D34" s="48">
        <v>1</v>
      </c>
      <c r="E34" s="48">
        <v>1</v>
      </c>
      <c r="F34" s="156">
        <v>5000</v>
      </c>
      <c r="G34" s="49">
        <f>D34*E34*F34</f>
        <v>5000</v>
      </c>
      <c r="H34" s="146" t="s">
        <v>146</v>
      </c>
      <c r="I34" s="165"/>
    </row>
    <row r="35" spans="1:12" s="142" customFormat="1" ht="15">
      <c r="A35" s="137" t="s">
        <v>112</v>
      </c>
      <c r="B35" s="58" t="s">
        <v>91</v>
      </c>
      <c r="C35" s="61" t="s">
        <v>21</v>
      </c>
      <c r="D35" s="48">
        <v>1</v>
      </c>
      <c r="E35" s="48">
        <v>1</v>
      </c>
      <c r="F35" s="156">
        <v>3000</v>
      </c>
      <c r="G35" s="49">
        <f t="shared" ref="G35:G36" si="5">D35*E35*F35</f>
        <v>3000</v>
      </c>
      <c r="H35" s="146" t="s">
        <v>147</v>
      </c>
      <c r="I35" s="165"/>
    </row>
    <row r="36" spans="1:12" s="142" customFormat="1" ht="15">
      <c r="A36" s="137" t="s">
        <v>113</v>
      </c>
      <c r="B36" s="58" t="s">
        <v>93</v>
      </c>
      <c r="C36" s="61" t="s">
        <v>21</v>
      </c>
      <c r="D36" s="48">
        <v>1</v>
      </c>
      <c r="E36" s="48">
        <v>1</v>
      </c>
      <c r="F36" s="71">
        <v>500</v>
      </c>
      <c r="G36" s="49">
        <f t="shared" si="5"/>
        <v>500</v>
      </c>
      <c r="H36" s="146"/>
      <c r="I36" s="165"/>
    </row>
    <row r="37" spans="1:12" s="30" customFormat="1" outlineLevel="2">
      <c r="A37" s="103"/>
      <c r="B37" s="50" t="str">
        <f>CONCATENATE("Subtotal ", B32)</f>
        <v>Subtotal Main Area</v>
      </c>
      <c r="C37" s="51"/>
      <c r="D37" s="143"/>
      <c r="E37" s="52"/>
      <c r="F37" s="53"/>
      <c r="G37" s="144">
        <f>SUM(G33:G36)</f>
        <v>11500</v>
      </c>
      <c r="H37" s="102"/>
      <c r="I37" s="102"/>
    </row>
    <row r="38" spans="1:12" s="27" customFormat="1">
      <c r="A38" s="114" t="s">
        <v>16</v>
      </c>
      <c r="B38" s="64" t="s">
        <v>29</v>
      </c>
      <c r="C38" s="65"/>
      <c r="D38" s="66"/>
      <c r="E38" s="65"/>
      <c r="F38" s="67"/>
      <c r="G38" s="68"/>
      <c r="H38" s="118"/>
      <c r="I38" s="118"/>
    </row>
    <row r="39" spans="1:12" outlineLevel="2">
      <c r="A39" s="137" t="s">
        <v>109</v>
      </c>
      <c r="B39" s="62" t="s">
        <v>148</v>
      </c>
      <c r="C39" s="61" t="s">
        <v>150</v>
      </c>
      <c r="D39" s="48">
        <v>6</v>
      </c>
      <c r="E39" s="48">
        <v>2</v>
      </c>
      <c r="F39" s="71">
        <v>300</v>
      </c>
      <c r="G39" s="49">
        <f>D39*E39*F39</f>
        <v>3600</v>
      </c>
      <c r="H39" s="110"/>
      <c r="I39" s="168"/>
    </row>
    <row r="40" spans="1:12" ht="17.25" customHeight="1" outlineLevel="2">
      <c r="A40" s="137" t="s">
        <v>114</v>
      </c>
      <c r="B40" s="62" t="s">
        <v>149</v>
      </c>
      <c r="C40" s="61" t="s">
        <v>151</v>
      </c>
      <c r="D40" s="48">
        <v>1</v>
      </c>
      <c r="E40" s="48">
        <v>2</v>
      </c>
      <c r="F40" s="71">
        <v>1500</v>
      </c>
      <c r="G40" s="49">
        <f>D40*E40*F40</f>
        <v>3000</v>
      </c>
      <c r="H40" s="112"/>
      <c r="I40" s="169"/>
    </row>
    <row r="41" spans="1:12" s="28" customFormat="1">
      <c r="A41" s="115"/>
      <c r="B41" s="72" t="s">
        <v>30</v>
      </c>
      <c r="C41" s="73"/>
      <c r="D41" s="74"/>
      <c r="E41" s="74"/>
      <c r="F41" s="75"/>
      <c r="G41" s="75">
        <f>SUM(G39:G40)</f>
        <v>6600</v>
      </c>
      <c r="H41" s="116"/>
      <c r="I41" s="116"/>
      <c r="K41" s="26"/>
      <c r="L41" s="26"/>
    </row>
    <row r="42" spans="1:12" ht="18">
      <c r="A42" s="99"/>
      <c r="B42" s="39" t="s">
        <v>31</v>
      </c>
      <c r="C42" s="40"/>
      <c r="D42" s="41"/>
      <c r="E42" s="41"/>
      <c r="F42" s="42"/>
      <c r="G42" s="42">
        <f>G37+G41</f>
        <v>18100</v>
      </c>
      <c r="H42" s="100"/>
      <c r="I42" s="165" t="s">
        <v>193</v>
      </c>
    </row>
    <row r="43" spans="1:12">
      <c r="A43" s="107"/>
      <c r="B43" s="54"/>
      <c r="C43" s="55"/>
      <c r="D43" s="55"/>
      <c r="E43" s="55"/>
      <c r="F43" s="56"/>
      <c r="G43" s="56"/>
      <c r="H43" s="109"/>
      <c r="I43" s="170"/>
    </row>
    <row r="44" spans="1:12" ht="18" outlineLevel="1">
      <c r="A44" s="119" t="s">
        <v>25</v>
      </c>
      <c r="B44" s="76" t="s">
        <v>32</v>
      </c>
      <c r="C44" s="77"/>
      <c r="D44" s="78"/>
      <c r="E44" s="78"/>
      <c r="F44" s="79"/>
      <c r="G44" s="79"/>
      <c r="H44" s="154" t="s">
        <v>173</v>
      </c>
      <c r="I44" s="171"/>
    </row>
    <row r="45" spans="1:12" ht="16" outlineLevel="1">
      <c r="A45" s="120" t="s">
        <v>1</v>
      </c>
      <c r="B45" s="80" t="s">
        <v>2</v>
      </c>
      <c r="C45" s="81" t="s">
        <v>3</v>
      </c>
      <c r="D45" s="82" t="s">
        <v>4</v>
      </c>
      <c r="E45" s="82" t="s">
        <v>5</v>
      </c>
      <c r="F45" s="83" t="s">
        <v>6</v>
      </c>
      <c r="G45" s="83" t="s">
        <v>7</v>
      </c>
      <c r="H45" s="121"/>
      <c r="I45" s="172"/>
    </row>
    <row r="46" spans="1:12" s="30" customFormat="1" outlineLevel="2">
      <c r="A46" s="101" t="s">
        <v>41</v>
      </c>
      <c r="B46" s="43" t="s">
        <v>28</v>
      </c>
      <c r="C46" s="44"/>
      <c r="D46" s="140"/>
      <c r="E46" s="44"/>
      <c r="F46" s="135"/>
      <c r="G46" s="141"/>
      <c r="H46" s="145"/>
      <c r="I46" s="173"/>
      <c r="K46" s="26"/>
      <c r="L46" s="26"/>
    </row>
    <row r="47" spans="1:12" outlineLevel="2">
      <c r="A47" s="137"/>
      <c r="B47" s="59" t="s">
        <v>162</v>
      </c>
      <c r="C47" s="61"/>
      <c r="D47" s="69"/>
      <c r="E47" s="69"/>
      <c r="F47" s="70"/>
      <c r="G47" s="68"/>
      <c r="H47" s="109"/>
      <c r="I47" s="170"/>
    </row>
    <row r="48" spans="1:12" ht="15" outlineLevel="2">
      <c r="A48" s="137" t="s">
        <v>115</v>
      </c>
      <c r="B48" s="59" t="s">
        <v>99</v>
      </c>
      <c r="C48" s="150" t="s">
        <v>152</v>
      </c>
      <c r="D48" s="69">
        <v>11</v>
      </c>
      <c r="E48" s="69">
        <v>1</v>
      </c>
      <c r="F48" s="157">
        <v>500</v>
      </c>
      <c r="G48" s="68">
        <f t="shared" ref="G48:G49" si="6">D48*E48*F48</f>
        <v>5500</v>
      </c>
      <c r="H48" s="117"/>
      <c r="I48" s="174"/>
    </row>
    <row r="49" spans="1:9" ht="17" outlineLevel="2">
      <c r="A49" s="137" t="s">
        <v>116</v>
      </c>
      <c r="B49" s="59" t="s">
        <v>172</v>
      </c>
      <c r="C49" s="150" t="s">
        <v>154</v>
      </c>
      <c r="D49" s="69">
        <v>1</v>
      </c>
      <c r="E49" s="69">
        <v>1</v>
      </c>
      <c r="F49" s="157">
        <v>1500</v>
      </c>
      <c r="G49" s="68">
        <f t="shared" si="6"/>
        <v>1500</v>
      </c>
      <c r="H49" s="122"/>
      <c r="I49" s="175"/>
    </row>
    <row r="50" spans="1:9" ht="17" outlineLevel="2">
      <c r="A50" s="137" t="s">
        <v>117</v>
      </c>
      <c r="B50" s="59" t="s">
        <v>174</v>
      </c>
      <c r="C50" s="61" t="s">
        <v>21</v>
      </c>
      <c r="D50" s="69">
        <v>1</v>
      </c>
      <c r="E50" s="69">
        <v>1</v>
      </c>
      <c r="F50" s="157">
        <v>1800</v>
      </c>
      <c r="G50" s="68">
        <f t="shared" ref="G50:G51" si="7">D50*E50*F50</f>
        <v>1800</v>
      </c>
      <c r="H50" s="122"/>
      <c r="I50" s="175"/>
    </row>
    <row r="51" spans="1:9" ht="17" outlineLevel="2">
      <c r="A51" s="137" t="s">
        <v>118</v>
      </c>
      <c r="B51" s="59" t="s">
        <v>177</v>
      </c>
      <c r="C51" s="61" t="s">
        <v>21</v>
      </c>
      <c r="D51" s="69">
        <v>2</v>
      </c>
      <c r="E51" s="69">
        <v>1</v>
      </c>
      <c r="F51" s="70">
        <v>1500</v>
      </c>
      <c r="G51" s="68">
        <f t="shared" si="7"/>
        <v>3000</v>
      </c>
      <c r="H51" s="122"/>
      <c r="I51" s="175"/>
    </row>
    <row r="52" spans="1:9" ht="17" outlineLevel="2">
      <c r="A52" s="137" t="s">
        <v>119</v>
      </c>
      <c r="B52" s="59" t="s">
        <v>175</v>
      </c>
      <c r="C52" s="61" t="s">
        <v>21</v>
      </c>
      <c r="D52" s="69">
        <v>1</v>
      </c>
      <c r="E52" s="69">
        <v>1</v>
      </c>
      <c r="F52" s="70">
        <v>800</v>
      </c>
      <c r="G52" s="68">
        <f t="shared" ref="G52" si="8">D52*E52*F52</f>
        <v>800</v>
      </c>
      <c r="H52" s="122"/>
      <c r="I52" s="175"/>
    </row>
    <row r="53" spans="1:9" ht="17" outlineLevel="2">
      <c r="A53" s="137" t="s">
        <v>120</v>
      </c>
      <c r="B53" s="59" t="s">
        <v>176</v>
      </c>
      <c r="C53" s="61" t="s">
        <v>21</v>
      </c>
      <c r="D53" s="69">
        <v>1</v>
      </c>
      <c r="E53" s="69">
        <v>1</v>
      </c>
      <c r="F53" s="157">
        <v>500</v>
      </c>
      <c r="G53" s="68">
        <f t="shared" ref="G53" si="9">D53*E53*F53</f>
        <v>500</v>
      </c>
      <c r="H53" s="122"/>
      <c r="I53" s="175"/>
    </row>
    <row r="54" spans="1:9" ht="17" outlineLevel="2">
      <c r="A54" s="137" t="s">
        <v>121</v>
      </c>
      <c r="B54" s="59" t="s">
        <v>153</v>
      </c>
      <c r="C54" s="61" t="s">
        <v>21</v>
      </c>
      <c r="D54" s="69">
        <v>1</v>
      </c>
      <c r="E54" s="69"/>
      <c r="F54" s="70" t="s">
        <v>155</v>
      </c>
      <c r="G54" s="68">
        <v>0</v>
      </c>
      <c r="H54" s="109"/>
      <c r="I54" s="170"/>
    </row>
    <row r="55" spans="1:9" outlineLevel="2">
      <c r="A55" s="137" t="s">
        <v>122</v>
      </c>
      <c r="B55" s="59" t="s">
        <v>161</v>
      </c>
      <c r="C55" s="61"/>
      <c r="D55" s="69"/>
      <c r="E55" s="69"/>
      <c r="F55" s="70"/>
      <c r="G55" s="68"/>
      <c r="H55" s="109"/>
      <c r="I55" s="170"/>
    </row>
    <row r="56" spans="1:9" outlineLevel="2">
      <c r="A56" s="137" t="s">
        <v>166</v>
      </c>
      <c r="B56" s="59" t="s">
        <v>157</v>
      </c>
      <c r="C56" s="61" t="s">
        <v>21</v>
      </c>
      <c r="D56" s="69">
        <v>2</v>
      </c>
      <c r="E56" s="69">
        <v>1</v>
      </c>
      <c r="F56" s="70">
        <v>800</v>
      </c>
      <c r="G56" s="68">
        <f t="shared" ref="G56:G62" si="10">D56*E56*F56</f>
        <v>1600</v>
      </c>
      <c r="H56" s="109"/>
      <c r="I56" s="170"/>
    </row>
    <row r="57" spans="1:9" ht="17" outlineLevel="2">
      <c r="A57" s="137" t="s">
        <v>167</v>
      </c>
      <c r="B57" s="59" t="s">
        <v>178</v>
      </c>
      <c r="C57" s="61" t="s">
        <v>21</v>
      </c>
      <c r="D57" s="69">
        <v>1</v>
      </c>
      <c r="E57" s="69">
        <v>1</v>
      </c>
      <c r="F57" s="70">
        <v>1500</v>
      </c>
      <c r="G57" s="68">
        <f t="shared" ref="G57" si="11">D57*E57*F57</f>
        <v>1500</v>
      </c>
      <c r="H57" s="109"/>
      <c r="I57" s="170"/>
    </row>
    <row r="58" spans="1:9" ht="17" outlineLevel="2">
      <c r="A58" s="137" t="s">
        <v>168</v>
      </c>
      <c r="B58" s="59" t="s">
        <v>165</v>
      </c>
      <c r="C58" s="61" t="s">
        <v>21</v>
      </c>
      <c r="D58" s="69">
        <v>1</v>
      </c>
      <c r="E58" s="69">
        <v>1</v>
      </c>
      <c r="F58" s="157">
        <v>2000</v>
      </c>
      <c r="G58" s="68">
        <f t="shared" si="10"/>
        <v>2000</v>
      </c>
      <c r="H58" s="109"/>
      <c r="I58" s="170"/>
    </row>
    <row r="59" spans="1:9" outlineLevel="2">
      <c r="A59" s="137" t="s">
        <v>169</v>
      </c>
      <c r="B59" s="59" t="s">
        <v>158</v>
      </c>
      <c r="C59" s="61" t="s">
        <v>21</v>
      </c>
      <c r="D59" s="69">
        <v>2</v>
      </c>
      <c r="E59" s="69">
        <v>1</v>
      </c>
      <c r="F59" s="70">
        <v>200</v>
      </c>
      <c r="G59" s="68">
        <f t="shared" si="10"/>
        <v>400</v>
      </c>
      <c r="H59" s="109"/>
      <c r="I59" s="170"/>
    </row>
    <row r="60" spans="1:9" ht="17" outlineLevel="2">
      <c r="A60" s="137" t="s">
        <v>170</v>
      </c>
      <c r="B60" s="59" t="s">
        <v>179</v>
      </c>
      <c r="C60" s="61" t="s">
        <v>21</v>
      </c>
      <c r="D60" s="69">
        <v>1</v>
      </c>
      <c r="E60" s="69">
        <v>1</v>
      </c>
      <c r="F60" s="70">
        <v>800</v>
      </c>
      <c r="G60" s="68">
        <f t="shared" ref="G60" si="12">D60*E60*F60</f>
        <v>800</v>
      </c>
      <c r="H60" s="109"/>
      <c r="I60" s="170"/>
    </row>
    <row r="61" spans="1:9" outlineLevel="2">
      <c r="A61" s="137" t="s">
        <v>171</v>
      </c>
      <c r="B61" s="59" t="s">
        <v>159</v>
      </c>
      <c r="C61" s="61" t="s">
        <v>21</v>
      </c>
      <c r="D61" s="69">
        <v>1</v>
      </c>
      <c r="E61" s="69">
        <v>1</v>
      </c>
      <c r="F61" s="70">
        <v>500</v>
      </c>
      <c r="G61" s="68">
        <f t="shared" si="10"/>
        <v>500</v>
      </c>
      <c r="H61" s="109"/>
      <c r="I61" s="170"/>
    </row>
    <row r="62" spans="1:9" ht="17" outlineLevel="2">
      <c r="A62" s="137" t="s">
        <v>180</v>
      </c>
      <c r="B62" s="59" t="s">
        <v>176</v>
      </c>
      <c r="C62" s="61" t="s">
        <v>21</v>
      </c>
      <c r="D62" s="69">
        <v>1</v>
      </c>
      <c r="E62" s="69">
        <v>1</v>
      </c>
      <c r="F62" s="157">
        <v>500</v>
      </c>
      <c r="G62" s="68">
        <f t="shared" si="10"/>
        <v>500</v>
      </c>
      <c r="H62" s="122"/>
      <c r="I62" s="175"/>
    </row>
    <row r="63" spans="1:9" ht="17" outlineLevel="2">
      <c r="A63" s="137" t="s">
        <v>181</v>
      </c>
      <c r="B63" s="59" t="s">
        <v>160</v>
      </c>
      <c r="C63" s="61"/>
      <c r="D63" s="69" t="s">
        <v>163</v>
      </c>
      <c r="E63" s="69">
        <v>1</v>
      </c>
      <c r="F63" s="70" t="s">
        <v>155</v>
      </c>
      <c r="G63" s="68">
        <v>0</v>
      </c>
      <c r="H63" s="109"/>
      <c r="I63" s="170"/>
    </row>
    <row r="64" spans="1:9" s="30" customFormat="1" outlineLevel="2">
      <c r="A64" s="103"/>
      <c r="B64" s="50" t="str">
        <f>CONCATENATE("Subtotal ", B46)</f>
        <v>Subtotal Main Area</v>
      </c>
      <c r="C64" s="51"/>
      <c r="D64" s="88"/>
      <c r="E64" s="84"/>
      <c r="F64" s="136"/>
      <c r="G64" s="75">
        <f>SUM(G47:G63)</f>
        <v>20400</v>
      </c>
      <c r="H64" s="102"/>
      <c r="I64" s="102"/>
    </row>
    <row r="65" spans="1:9" outlineLevel="2">
      <c r="A65" s="123" t="s">
        <v>16</v>
      </c>
      <c r="B65" s="87" t="s">
        <v>29</v>
      </c>
      <c r="C65" s="84"/>
      <c r="D65" s="88"/>
      <c r="E65" s="84"/>
      <c r="F65" s="136"/>
      <c r="G65" s="85"/>
      <c r="H65" s="124"/>
      <c r="I65" s="124"/>
    </row>
    <row r="66" spans="1:9" outlineLevel="2">
      <c r="A66" s="137" t="s">
        <v>123</v>
      </c>
      <c r="B66" s="63" t="s">
        <v>33</v>
      </c>
      <c r="C66" s="86" t="s">
        <v>164</v>
      </c>
      <c r="D66" s="69">
        <v>1</v>
      </c>
      <c r="E66" s="69">
        <v>2</v>
      </c>
      <c r="F66" s="157">
        <v>800</v>
      </c>
      <c r="G66" s="49">
        <f t="shared" ref="G66:G71" si="13">D66*E66*F66</f>
        <v>1600</v>
      </c>
      <c r="H66" s="110"/>
      <c r="I66" s="168"/>
    </row>
    <row r="67" spans="1:9" outlineLevel="2">
      <c r="A67" s="137" t="s">
        <v>124</v>
      </c>
      <c r="B67" s="63" t="s">
        <v>34</v>
      </c>
      <c r="C67" s="86" t="s">
        <v>164</v>
      </c>
      <c r="D67" s="69">
        <v>1</v>
      </c>
      <c r="E67" s="69">
        <v>1</v>
      </c>
      <c r="F67" s="157">
        <v>800</v>
      </c>
      <c r="G67" s="49">
        <f t="shared" si="13"/>
        <v>800</v>
      </c>
      <c r="H67" s="110"/>
      <c r="I67" s="168"/>
    </row>
    <row r="68" spans="1:9" outlineLevel="2">
      <c r="A68" s="137" t="s">
        <v>125</v>
      </c>
      <c r="B68" s="63" t="s">
        <v>35</v>
      </c>
      <c r="C68" s="86" t="s">
        <v>164</v>
      </c>
      <c r="D68" s="69">
        <v>1</v>
      </c>
      <c r="E68" s="69">
        <v>1</v>
      </c>
      <c r="F68" s="157">
        <v>600</v>
      </c>
      <c r="G68" s="49">
        <f t="shared" si="13"/>
        <v>600</v>
      </c>
      <c r="H68" s="110"/>
      <c r="I68" s="168"/>
    </row>
    <row r="69" spans="1:9" outlineLevel="2">
      <c r="A69" s="137" t="s">
        <v>126</v>
      </c>
      <c r="B69" s="63" t="s">
        <v>36</v>
      </c>
      <c r="C69" s="86" t="s">
        <v>164</v>
      </c>
      <c r="D69" s="69">
        <v>1</v>
      </c>
      <c r="E69" s="69">
        <v>1</v>
      </c>
      <c r="F69" s="157">
        <v>600</v>
      </c>
      <c r="G69" s="49">
        <f t="shared" si="13"/>
        <v>600</v>
      </c>
      <c r="H69" s="110"/>
      <c r="I69" s="168"/>
    </row>
    <row r="70" spans="1:9" outlineLevel="2">
      <c r="A70" s="137" t="s">
        <v>127</v>
      </c>
      <c r="B70" s="63" t="s">
        <v>37</v>
      </c>
      <c r="C70" s="86" t="s">
        <v>164</v>
      </c>
      <c r="D70" s="69">
        <v>1</v>
      </c>
      <c r="E70" s="69">
        <v>1</v>
      </c>
      <c r="F70" s="157">
        <v>600</v>
      </c>
      <c r="G70" s="49">
        <f t="shared" si="13"/>
        <v>600</v>
      </c>
      <c r="H70" s="110"/>
      <c r="I70" s="168"/>
    </row>
    <row r="71" spans="1:9" outlineLevel="2">
      <c r="A71" s="137" t="s">
        <v>128</v>
      </c>
      <c r="B71" s="63" t="s">
        <v>38</v>
      </c>
      <c r="C71" s="86" t="s">
        <v>164</v>
      </c>
      <c r="D71" s="69">
        <v>1</v>
      </c>
      <c r="E71" s="69">
        <v>1</v>
      </c>
      <c r="F71" s="157">
        <v>350</v>
      </c>
      <c r="G71" s="49">
        <f t="shared" si="13"/>
        <v>350</v>
      </c>
      <c r="H71" s="110"/>
      <c r="I71" s="168"/>
    </row>
    <row r="72" spans="1:9" s="29" customFormat="1" outlineLevel="1">
      <c r="A72" s="103"/>
      <c r="B72" s="50" t="str">
        <f>CONCATENATE("Subtotal ", B65)</f>
        <v>Subtotal Manpower &amp; related cost</v>
      </c>
      <c r="C72" s="51"/>
      <c r="D72" s="52"/>
      <c r="E72" s="52"/>
      <c r="F72" s="53"/>
      <c r="G72" s="53">
        <f>SUM(G66:G71)</f>
        <v>4550</v>
      </c>
      <c r="H72" s="104"/>
      <c r="I72" s="104"/>
    </row>
    <row r="73" spans="1:9" ht="18">
      <c r="A73" s="119"/>
      <c r="B73" s="76" t="s">
        <v>39</v>
      </c>
      <c r="C73" s="40"/>
      <c r="D73" s="41"/>
      <c r="E73" s="41"/>
      <c r="F73" s="42"/>
      <c r="G73" s="42">
        <f>G64+G72</f>
        <v>24950</v>
      </c>
      <c r="H73" s="100"/>
      <c r="I73" s="165" t="s">
        <v>194</v>
      </c>
    </row>
    <row r="74" spans="1:9">
      <c r="A74" s="113"/>
      <c r="B74" s="58"/>
      <c r="C74" s="48"/>
      <c r="D74" s="48"/>
      <c r="E74" s="48"/>
      <c r="F74" s="71"/>
      <c r="G74" s="89"/>
      <c r="H74" s="109"/>
      <c r="I74" s="170"/>
    </row>
    <row r="75" spans="1:9" ht="18" outlineLevel="1">
      <c r="A75" s="99" t="s">
        <v>92</v>
      </c>
      <c r="B75" s="39" t="s">
        <v>40</v>
      </c>
      <c r="C75" s="40"/>
      <c r="D75" s="41"/>
      <c r="E75" s="41"/>
      <c r="F75" s="42"/>
      <c r="G75" s="42"/>
      <c r="H75" s="125"/>
      <c r="I75" s="176"/>
    </row>
    <row r="76" spans="1:9" ht="29.5" customHeight="1" outlineLevel="1">
      <c r="A76" s="97" t="s">
        <v>1</v>
      </c>
      <c r="B76" s="35" t="s">
        <v>2</v>
      </c>
      <c r="C76" s="36" t="s">
        <v>3</v>
      </c>
      <c r="D76" s="37" t="s">
        <v>4</v>
      </c>
      <c r="E76" s="37" t="s">
        <v>5</v>
      </c>
      <c r="F76" s="38" t="s">
        <v>6</v>
      </c>
      <c r="G76" s="38" t="s">
        <v>7</v>
      </c>
      <c r="H76" s="126"/>
      <c r="I76" s="177"/>
    </row>
    <row r="77" spans="1:9" outlineLevel="2">
      <c r="A77" s="103" t="s">
        <v>11</v>
      </c>
      <c r="B77" s="50" t="s">
        <v>43</v>
      </c>
      <c r="C77" s="51"/>
      <c r="D77" s="52"/>
      <c r="E77" s="52"/>
      <c r="F77" s="53"/>
      <c r="G77" s="53"/>
      <c r="H77" s="104"/>
      <c r="I77" s="104"/>
    </row>
    <row r="78" spans="1:9" ht="15" outlineLevel="2">
      <c r="A78" s="127" t="s">
        <v>129</v>
      </c>
      <c r="B78" s="60" t="s">
        <v>44</v>
      </c>
      <c r="C78" s="90" t="s">
        <v>42</v>
      </c>
      <c r="D78" s="91">
        <v>1</v>
      </c>
      <c r="E78" s="48">
        <v>1</v>
      </c>
      <c r="F78" s="71">
        <v>2830.19</v>
      </c>
      <c r="G78" s="49">
        <f>D78*E78*F78</f>
        <v>2830.19</v>
      </c>
      <c r="H78" s="128" t="s">
        <v>156</v>
      </c>
      <c r="I78" s="178"/>
    </row>
    <row r="79" spans="1:9" ht="17" outlineLevel="1">
      <c r="A79" s="103"/>
      <c r="B79" s="50" t="str">
        <f>CONCATENATE("Subtotal ", B77)</f>
        <v>Subtotal Photo &amp; Video crew</v>
      </c>
      <c r="C79" s="51"/>
      <c r="D79" s="52"/>
      <c r="E79" s="52"/>
      <c r="F79" s="53"/>
      <c r="G79" s="53">
        <f>SUM(G78:G78)</f>
        <v>2830.19</v>
      </c>
      <c r="H79" s="104"/>
      <c r="I79" s="181" t="s">
        <v>195</v>
      </c>
    </row>
    <row r="80" spans="1:9" ht="19" thickBot="1">
      <c r="A80" s="129"/>
      <c r="B80" s="130" t="s">
        <v>45</v>
      </c>
      <c r="C80" s="131"/>
      <c r="D80" s="132"/>
      <c r="E80" s="132"/>
      <c r="F80" s="133"/>
      <c r="G80" s="133">
        <f>G79</f>
        <v>2830.19</v>
      </c>
      <c r="H80" s="134"/>
      <c r="I80" s="179"/>
    </row>
    <row r="81" spans="1:7">
      <c r="A81" s="30"/>
      <c r="G81" s="32"/>
    </row>
  </sheetData>
  <phoneticPr fontId="19" type="noConversion"/>
  <conditionalFormatting sqref="G38:G40 G48:G49 G54:G56 G63 G58:G59 G61">
    <cfRule type="cellIs" dxfId="21" priority="73" stopIfTrue="1" operator="lessThan">
      <formula>0</formula>
    </cfRule>
  </conditionalFormatting>
  <conditionalFormatting sqref="G41">
    <cfRule type="cellIs" dxfId="20" priority="72" stopIfTrue="1" operator="lessThan">
      <formula>0</formula>
    </cfRule>
  </conditionalFormatting>
  <conditionalFormatting sqref="G47">
    <cfRule type="cellIs" dxfId="19" priority="35" stopIfTrue="1" operator="lessThan">
      <formula>0</formula>
    </cfRule>
  </conditionalFormatting>
  <conditionalFormatting sqref="G64">
    <cfRule type="cellIs" dxfId="18" priority="24" stopIfTrue="1" operator="lessThan">
      <formula>0</formula>
    </cfRule>
  </conditionalFormatting>
  <conditionalFormatting sqref="G50:G51">
    <cfRule type="cellIs" dxfId="17" priority="23" stopIfTrue="1" operator="lessThan">
      <formula>0</formula>
    </cfRule>
  </conditionalFormatting>
  <conditionalFormatting sqref="G52">
    <cfRule type="cellIs" dxfId="16" priority="21" stopIfTrue="1" operator="lessThan">
      <formula>0</formula>
    </cfRule>
  </conditionalFormatting>
  <conditionalFormatting sqref="G53">
    <cfRule type="cellIs" dxfId="15" priority="19" stopIfTrue="1" operator="lessThan">
      <formula>0</formula>
    </cfRule>
  </conditionalFormatting>
  <conditionalFormatting sqref="G62">
    <cfRule type="cellIs" dxfId="14" priority="17" stopIfTrue="1" operator="lessThan">
      <formula>0</formula>
    </cfRule>
  </conditionalFormatting>
  <conditionalFormatting sqref="G57">
    <cfRule type="cellIs" dxfId="13" priority="14" stopIfTrue="1" operator="lessThan">
      <formula>0</formula>
    </cfRule>
  </conditionalFormatting>
  <conditionalFormatting sqref="G60">
    <cfRule type="cellIs" dxfId="12" priority="13" stopIfTrue="1" operator="lessThan">
      <formula>0</formula>
    </cfRule>
  </conditionalFormatting>
  <conditionalFormatting sqref="F48 F38:F40 F54:F56 F63 F58:F59 F61">
    <cfRule type="cellIs" dxfId="11" priority="12" stopIfTrue="1" operator="lessThan">
      <formula>0</formula>
    </cfRule>
  </conditionalFormatting>
  <conditionalFormatting sqref="F41">
    <cfRule type="cellIs" dxfId="10" priority="11" stopIfTrue="1" operator="lessThan">
      <formula>0</formula>
    </cfRule>
  </conditionalFormatting>
  <conditionalFormatting sqref="F66:F71">
    <cfRule type="cellIs" dxfId="9" priority="10" stopIfTrue="1" operator="lessThan">
      <formula>0</formula>
    </cfRule>
  </conditionalFormatting>
  <conditionalFormatting sqref="F49">
    <cfRule type="cellIs" dxfId="8" priority="9" stopIfTrue="1" operator="lessThan">
      <formula>0</formula>
    </cfRule>
  </conditionalFormatting>
  <conditionalFormatting sqref="F47">
    <cfRule type="cellIs" dxfId="7" priority="8" stopIfTrue="1" operator="lessThan">
      <formula>0</formula>
    </cfRule>
  </conditionalFormatting>
  <conditionalFormatting sqref="F50">
    <cfRule type="cellIs" dxfId="6" priority="7" stopIfTrue="1" operator="lessThan">
      <formula>0</formula>
    </cfRule>
  </conditionalFormatting>
  <conditionalFormatting sqref="F52">
    <cfRule type="cellIs" dxfId="5" priority="6" stopIfTrue="1" operator="lessThan">
      <formula>0</formula>
    </cfRule>
  </conditionalFormatting>
  <conditionalFormatting sqref="F53">
    <cfRule type="cellIs" dxfId="4" priority="5" stopIfTrue="1" operator="lessThan">
      <formula>0</formula>
    </cfRule>
  </conditionalFormatting>
  <conditionalFormatting sqref="F62">
    <cfRule type="cellIs" dxfId="3" priority="4" stopIfTrue="1" operator="lessThan">
      <formula>0</formula>
    </cfRule>
  </conditionalFormatting>
  <conditionalFormatting sqref="F51">
    <cfRule type="cellIs" dxfId="2" priority="3" stopIfTrue="1" operator="lessThan">
      <formula>0</formula>
    </cfRule>
  </conditionalFormatting>
  <conditionalFormatting sqref="F57">
    <cfRule type="cellIs" dxfId="1" priority="2" stopIfTrue="1" operator="lessThan">
      <formula>0</formula>
    </cfRule>
  </conditionalFormatting>
  <conditionalFormatting sqref="F6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38" orientation="portrait"/>
  <rowBreaks count="1" manualBreakCount="1">
    <brk id="81" max="16383" man="1"/>
  </rowBreaks>
  <colBreaks count="1" manualBreakCount="1">
    <brk id="9" max="1048575" man="1"/>
  </colBreaks>
  <extLst>
    <ext xmlns:mx="http://schemas.microsoft.com/office/mac/excel/2008/main" uri="{64002731-A6B0-56B0-2670-7721B7C09600}">
      <mx:PLV Mode="0" OnePage="0" WScale="3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coverpage</vt:lpstr>
      <vt:lpstr>Bill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aibisrn@sina.com</dc:creator>
  <cp:lastModifiedBy>Microsoft Office User</cp:lastModifiedBy>
  <cp:lastPrinted>2019-05-30T09:49:31Z</cp:lastPrinted>
  <dcterms:created xsi:type="dcterms:W3CDTF">2018-04-16T07:57:07Z</dcterms:created>
  <dcterms:modified xsi:type="dcterms:W3CDTF">2019-06-28T09:26:57Z</dcterms:modified>
</cp:coreProperties>
</file>