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210抖音国风大典（常州）/结算相关/抖音国风大典-会务接待结算【1108】/"/>
    </mc:Choice>
  </mc:AlternateContent>
  <bookViews>
    <workbookView xWindow="0" yWindow="460" windowWidth="25600" windowHeight="14020" tabRatio="679" firstSheet="1" activeTab="2"/>
  </bookViews>
  <sheets>
    <sheet name="隐藏计算页" sheetId="20" state="hidden" r:id="rId1"/>
    <sheet name="结算清单（市场）" sheetId="14" r:id="rId2"/>
    <sheet name="结算清单（商业化）" sheetId="28" r:id="rId3"/>
    <sheet name="机票" sheetId="27" r:id="rId4"/>
    <sheet name="报销" sheetId="22" r:id="rId5"/>
    <sheet name="景区房间" sheetId="23" r:id="rId6"/>
    <sheet name="接机小交通" sheetId="24" r:id="rId7"/>
    <sheet name="送机小交通" sheetId="25" r:id="rId8"/>
    <sheet name="艺人保险" sheetId="26" r:id="rId9"/>
    <sheet name="基准价格" sheetId="12" r:id="rId10"/>
  </sheets>
  <externalReferences>
    <externalReference r:id="rId11"/>
    <externalReference r:id="rId12"/>
  </externalReferences>
  <definedNames>
    <definedName name="_xlnm._FilterDatabase" localSheetId="9" hidden="1">基准价格!$A$3:$I$356</definedName>
    <definedName name="_xlnm._FilterDatabase" localSheetId="1" hidden="1">'结算清单（市场）'!$A$1:$V$166</definedName>
    <definedName name="_xlnm.Print_Area" localSheetId="1">'结算清单（市场）'!$A$1:$V$166</definedName>
  </definedName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57" i="28" l="1"/>
  <c r="S158" i="28"/>
  <c r="S129" i="28"/>
  <c r="S130" i="28"/>
  <c r="S134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7" i="28"/>
  <c r="S38" i="28"/>
  <c r="S39" i="28"/>
  <c r="S40" i="28"/>
  <c r="S44" i="28"/>
  <c r="S45" i="28"/>
  <c r="S46" i="28"/>
  <c r="S47" i="28"/>
  <c r="S48" i="28"/>
  <c r="S49" i="28"/>
  <c r="S50" i="28"/>
  <c r="S51" i="28"/>
  <c r="S159" i="28"/>
  <c r="S170" i="28"/>
  <c r="Q157" i="28"/>
  <c r="Q158" i="28"/>
  <c r="J44" i="28"/>
  <c r="Q44" i="28"/>
  <c r="Q45" i="28"/>
  <c r="J46" i="28"/>
  <c r="Q46" i="28"/>
  <c r="Q47" i="28"/>
  <c r="J48" i="28"/>
  <c r="Q48" i="28"/>
  <c r="Q49" i="28"/>
  <c r="Q50" i="28"/>
  <c r="J21" i="28"/>
  <c r="Q21" i="28"/>
  <c r="Q22" i="28"/>
  <c r="J23" i="28"/>
  <c r="Q23" i="28"/>
  <c r="Q24" i="28"/>
  <c r="J25" i="28"/>
  <c r="Q25" i="28"/>
  <c r="Q26" i="28"/>
  <c r="J27" i="28"/>
  <c r="Q27" i="28"/>
  <c r="Q28" i="28"/>
  <c r="J29" i="28"/>
  <c r="Q29" i="28"/>
  <c r="Q30" i="28"/>
  <c r="J31" i="28"/>
  <c r="Q31" i="28"/>
  <c r="Q32" i="28"/>
  <c r="J33" i="28"/>
  <c r="Q33" i="28"/>
  <c r="Q34" i="28"/>
  <c r="Q35" i="28"/>
  <c r="Q51" i="28"/>
  <c r="Q141" i="28"/>
  <c r="Q144" i="28"/>
  <c r="Q145" i="28"/>
  <c r="Q146" i="28"/>
  <c r="Q150" i="28"/>
  <c r="Q151" i="28"/>
  <c r="Q152" i="28"/>
  <c r="Q153" i="28"/>
  <c r="Q128" i="28"/>
  <c r="Q134" i="28"/>
  <c r="Q159" i="28"/>
  <c r="Q170" i="28"/>
  <c r="S150" i="28"/>
  <c r="S151" i="28"/>
  <c r="S153" i="28"/>
  <c r="S169" i="28"/>
  <c r="Q169" i="28"/>
  <c r="S144" i="28"/>
  <c r="S145" i="28"/>
  <c r="S146" i="28"/>
  <c r="S168" i="28"/>
  <c r="Q168" i="28"/>
  <c r="S141" i="28"/>
  <c r="S167" i="28"/>
  <c r="Q167" i="28"/>
  <c r="S166" i="28"/>
  <c r="Q166" i="28"/>
  <c r="S165" i="28"/>
  <c r="Q15" i="14"/>
  <c r="Q17" i="14"/>
  <c r="Q18" i="14"/>
  <c r="Q22" i="14"/>
  <c r="Q12" i="14"/>
  <c r="Q13" i="14"/>
  <c r="Q14" i="14"/>
  <c r="Q19" i="14"/>
  <c r="J21" i="14"/>
  <c r="Q21" i="14"/>
  <c r="J23" i="14"/>
  <c r="Q23" i="14"/>
  <c r="Q24" i="14"/>
  <c r="J25" i="14"/>
  <c r="Q25" i="14"/>
  <c r="Q26" i="14"/>
  <c r="J27" i="14"/>
  <c r="Q27" i="14"/>
  <c r="Q28" i="14"/>
  <c r="J29" i="14"/>
  <c r="Q29" i="14"/>
  <c r="Q30" i="14"/>
  <c r="J31" i="14"/>
  <c r="Q31" i="14"/>
  <c r="Q32" i="14"/>
  <c r="J33" i="14"/>
  <c r="Q33" i="14"/>
  <c r="Q34" i="14"/>
  <c r="Q35" i="14"/>
  <c r="J44" i="14"/>
  <c r="Q44" i="14"/>
  <c r="Q45" i="14"/>
  <c r="J46" i="14"/>
  <c r="Q46" i="14"/>
  <c r="Q47" i="14"/>
  <c r="J48" i="14"/>
  <c r="Q48" i="14"/>
  <c r="Q49" i="14"/>
  <c r="Q50" i="14"/>
  <c r="Q51" i="14"/>
  <c r="Q55" i="14"/>
  <c r="Q56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5" i="14"/>
  <c r="Q116" i="14"/>
  <c r="Q118" i="14"/>
  <c r="Q119" i="14"/>
  <c r="Q120" i="14"/>
  <c r="Q121" i="14"/>
  <c r="Q122" i="14"/>
  <c r="Q123" i="14"/>
  <c r="Q124" i="14"/>
  <c r="Q125" i="14"/>
  <c r="Q126" i="14"/>
  <c r="Q127" i="14"/>
  <c r="Q128" i="14"/>
  <c r="Q131" i="14"/>
  <c r="Q138" i="14"/>
  <c r="Q141" i="14"/>
  <c r="Q142" i="14"/>
  <c r="Q143" i="14"/>
  <c r="Q147" i="14"/>
  <c r="Q148" i="14"/>
  <c r="Q149" i="14"/>
  <c r="Q150" i="14"/>
  <c r="Q154" i="14"/>
  <c r="Q155" i="14"/>
  <c r="Q156" i="14"/>
  <c r="Q157" i="14"/>
  <c r="Q158" i="14"/>
  <c r="Q159" i="14"/>
  <c r="Q160" i="14"/>
  <c r="Q162" i="14"/>
  <c r="Q163" i="14"/>
  <c r="Q164" i="14"/>
  <c r="Q165" i="14"/>
  <c r="Q166" i="14"/>
  <c r="Q167" i="14"/>
  <c r="Q165" i="28"/>
  <c r="S160" i="28"/>
  <c r="S161" i="28"/>
  <c r="S162" i="28"/>
  <c r="S163" i="28"/>
  <c r="R50" i="28"/>
  <c r="R51" i="28"/>
  <c r="R141" i="28"/>
  <c r="R150" i="28"/>
  <c r="R151" i="28"/>
  <c r="R152" i="28"/>
  <c r="R153" i="28"/>
  <c r="R159" i="28"/>
  <c r="R160" i="28"/>
  <c r="R161" i="28"/>
  <c r="R162" i="28"/>
  <c r="R163" i="28"/>
  <c r="Q160" i="28"/>
  <c r="Q161" i="28"/>
  <c r="Q162" i="28"/>
  <c r="Q163" i="28"/>
  <c r="T158" i="28"/>
  <c r="T157" i="28"/>
  <c r="T153" i="28"/>
  <c r="S152" i="28"/>
  <c r="T152" i="28"/>
  <c r="T151" i="28"/>
  <c r="T150" i="28"/>
  <c r="T146" i="28"/>
  <c r="T145" i="28"/>
  <c r="T144" i="28"/>
  <c r="T141" i="28"/>
  <c r="T134" i="28"/>
  <c r="T130" i="28"/>
  <c r="T129" i="28"/>
  <c r="T128" i="28"/>
  <c r="T51" i="28"/>
  <c r="T50" i="28"/>
  <c r="T49" i="28"/>
  <c r="T48" i="28"/>
  <c r="I48" i="28"/>
  <c r="H48" i="28"/>
  <c r="G48" i="28"/>
  <c r="F48" i="28"/>
  <c r="T47" i="28"/>
  <c r="T46" i="28"/>
  <c r="I46" i="28"/>
  <c r="H46" i="28"/>
  <c r="G46" i="28"/>
  <c r="F46" i="28"/>
  <c r="T45" i="28"/>
  <c r="T44" i="28"/>
  <c r="I44" i="28"/>
  <c r="H44" i="28"/>
  <c r="G44" i="28"/>
  <c r="F44" i="28"/>
  <c r="T40" i="28"/>
  <c r="T39" i="28"/>
  <c r="T38" i="28"/>
  <c r="T37" i="28"/>
  <c r="T35" i="28"/>
  <c r="T34" i="28"/>
  <c r="T33" i="28"/>
  <c r="I33" i="28"/>
  <c r="G33" i="28"/>
  <c r="F33" i="28"/>
  <c r="T32" i="28"/>
  <c r="T31" i="28"/>
  <c r="I31" i="28"/>
  <c r="H31" i="28"/>
  <c r="G31" i="28"/>
  <c r="F31" i="28"/>
  <c r="T30" i="28"/>
  <c r="T29" i="28"/>
  <c r="I29" i="28"/>
  <c r="H29" i="28"/>
  <c r="G29" i="28"/>
  <c r="F29" i="28"/>
  <c r="T28" i="28"/>
  <c r="T27" i="28"/>
  <c r="I27" i="28"/>
  <c r="H27" i="28"/>
  <c r="G27" i="28"/>
  <c r="F27" i="28"/>
  <c r="T26" i="28"/>
  <c r="T25" i="28"/>
  <c r="I25" i="28"/>
  <c r="H25" i="28"/>
  <c r="G25" i="28"/>
  <c r="F25" i="28"/>
  <c r="T24" i="28"/>
  <c r="T23" i="28"/>
  <c r="I23" i="28"/>
  <c r="H23" i="28"/>
  <c r="G23" i="28"/>
  <c r="F23" i="28"/>
  <c r="T22" i="28"/>
  <c r="T21" i="28"/>
  <c r="I21" i="28"/>
  <c r="H21" i="28"/>
  <c r="G21" i="28"/>
  <c r="F21" i="28"/>
  <c r="I222" i="27"/>
  <c r="J221" i="27"/>
  <c r="I221" i="27"/>
  <c r="S57" i="14"/>
  <c r="S56" i="14"/>
  <c r="S95" i="14"/>
  <c r="S96" i="14"/>
  <c r="S103" i="14"/>
  <c r="S108" i="14"/>
  <c r="S109" i="14"/>
  <c r="S110" i="14"/>
  <c r="S111" i="14"/>
  <c r="S112" i="14"/>
  <c r="S113" i="14"/>
  <c r="S114" i="14"/>
  <c r="S115" i="14"/>
  <c r="S116" i="14"/>
  <c r="S117" i="14"/>
  <c r="S118" i="14"/>
  <c r="S128" i="14"/>
  <c r="S129" i="14"/>
  <c r="S130" i="14"/>
  <c r="S131" i="14"/>
  <c r="S12" i="14"/>
  <c r="S13" i="14"/>
  <c r="S14" i="14"/>
  <c r="S15" i="14"/>
  <c r="S16" i="14"/>
  <c r="S17" i="14"/>
  <c r="S18" i="14"/>
  <c r="S19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7" i="14"/>
  <c r="S38" i="14"/>
  <c r="S39" i="14"/>
  <c r="S40" i="14"/>
  <c r="S44" i="14"/>
  <c r="S45" i="14"/>
  <c r="S46" i="14"/>
  <c r="S47" i="14"/>
  <c r="S48" i="14"/>
  <c r="S49" i="14"/>
  <c r="S50" i="14"/>
  <c r="S51" i="14"/>
  <c r="S156" i="14"/>
  <c r="S157" i="14"/>
  <c r="S158" i="14"/>
  <c r="S159" i="14"/>
  <c r="T130" i="14"/>
  <c r="T131" i="14"/>
  <c r="T129" i="14"/>
  <c r="T117" i="14"/>
  <c r="T128" i="14"/>
  <c r="T116" i="14"/>
  <c r="T16" i="14"/>
  <c r="I58" i="26"/>
  <c r="T115" i="14"/>
  <c r="T114" i="14"/>
  <c r="T111" i="14"/>
  <c r="T112" i="14"/>
  <c r="T113" i="14"/>
  <c r="T109" i="14"/>
  <c r="T110" i="14"/>
  <c r="T108" i="14"/>
  <c r="L122" i="25"/>
  <c r="K108" i="24"/>
  <c r="AC145" i="23"/>
  <c r="B133" i="22"/>
  <c r="D133" i="22"/>
  <c r="B134" i="22"/>
  <c r="T13" i="14"/>
  <c r="T14" i="14"/>
  <c r="T15" i="14"/>
  <c r="T17" i="14"/>
  <c r="T18" i="14"/>
  <c r="T19" i="14"/>
  <c r="T12" i="14"/>
  <c r="R147" i="14"/>
  <c r="R148" i="14"/>
  <c r="R149" i="14"/>
  <c r="R150" i="14"/>
  <c r="R138" i="14"/>
  <c r="R50" i="14"/>
  <c r="R51" i="14"/>
  <c r="R158" i="14"/>
  <c r="R156" i="14"/>
  <c r="R159" i="14"/>
  <c r="R157" i="14"/>
  <c r="R160" i="14"/>
  <c r="S149" i="14"/>
  <c r="T149" i="14"/>
  <c r="T38" i="14"/>
  <c r="T40" i="14"/>
  <c r="T39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S141" i="14"/>
  <c r="S142" i="14"/>
  <c r="S147" i="14"/>
  <c r="S148" i="14"/>
  <c r="S154" i="14"/>
  <c r="I48" i="14"/>
  <c r="H48" i="14"/>
  <c r="G48" i="14"/>
  <c r="F48" i="14"/>
  <c r="I46" i="14"/>
  <c r="H46" i="14"/>
  <c r="G46" i="14"/>
  <c r="F46" i="14"/>
  <c r="I44" i="14"/>
  <c r="H44" i="14"/>
  <c r="G44" i="14"/>
  <c r="F44" i="14"/>
  <c r="I33" i="14"/>
  <c r="G33" i="14"/>
  <c r="F33" i="14"/>
  <c r="I31" i="14"/>
  <c r="H31" i="14"/>
  <c r="G31" i="14"/>
  <c r="F31" i="14"/>
  <c r="I29" i="14"/>
  <c r="H29" i="14"/>
  <c r="G29" i="14"/>
  <c r="F29" i="14"/>
  <c r="I27" i="14"/>
  <c r="H27" i="14"/>
  <c r="G27" i="14"/>
  <c r="F27" i="14"/>
  <c r="I25" i="14"/>
  <c r="H25" i="14"/>
  <c r="G25" i="14"/>
  <c r="F25" i="14"/>
  <c r="I23" i="14"/>
  <c r="H23" i="14"/>
  <c r="G23" i="14"/>
  <c r="F23" i="14"/>
  <c r="I21" i="14"/>
  <c r="H21" i="14"/>
  <c r="G21" i="14"/>
  <c r="F21" i="14"/>
  <c r="T154" i="14"/>
  <c r="T142" i="14"/>
  <c r="T47" i="14"/>
  <c r="T45" i="14"/>
  <c r="T24" i="14"/>
  <c r="T26" i="14"/>
  <c r="T32" i="14"/>
  <c r="T30" i="14"/>
  <c r="T28" i="14"/>
  <c r="T22" i="14"/>
  <c r="T48" i="14"/>
  <c r="T46" i="14"/>
  <c r="T141" i="14"/>
  <c r="T49" i="14"/>
  <c r="T34" i="14"/>
  <c r="T33" i="14"/>
  <c r="T31" i="14"/>
  <c r="T29" i="14"/>
  <c r="T27" i="14"/>
  <c r="T25" i="14"/>
  <c r="T44" i="14"/>
  <c r="T23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T147" i="14"/>
  <c r="T148" i="14"/>
  <c r="S155" i="14"/>
  <c r="S138" i="14"/>
  <c r="S150" i="14"/>
  <c r="S143" i="14"/>
  <c r="T37" i="14"/>
  <c r="T21" i="14"/>
  <c r="T143" i="14"/>
  <c r="T138" i="14"/>
  <c r="T155" i="14"/>
  <c r="S165" i="14"/>
  <c r="T35" i="14"/>
  <c r="T50" i="14"/>
  <c r="T150" i="14"/>
  <c r="S166" i="14"/>
  <c r="S167" i="14"/>
  <c r="S164" i="14"/>
  <c r="T51" i="14"/>
  <c r="S160" i="14"/>
  <c r="S162" i="14"/>
  <c r="S163" i="14"/>
</calcChain>
</file>

<file path=xl/sharedStrings.xml><?xml version="1.0" encoding="utf-8"?>
<sst xmlns="http://schemas.openxmlformats.org/spreadsheetml/2006/main" count="5804" uniqueCount="2267">
  <si>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</si>
  <si>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</si>
  <si>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</si>
  <si>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</si>
  <si>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</si>
  <si>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</si>
  <si>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</si>
  <si>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</si>
  <si>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</si>
  <si>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</si>
  <si>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</si>
  <si>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</si>
  <si>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</si>
  <si>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</si>
  <si>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</si>
  <si>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</si>
  <si>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</si>
  <si>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</si>
  <si>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</si>
  <si>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</si>
  <si>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</si>
  <si>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</si>
  <si>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</si>
  <si>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</si>
  <si>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</si>
  <si>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</si>
  <si>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</si>
  <si>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</si>
  <si>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</si>
  <si>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</si>
  <si>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</si>
  <si>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</si>
  <si>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</si>
  <si>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</si>
  <si>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</si>
  <si>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</si>
  <si>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</si>
  <si>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</si>
  <si>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</si>
  <si>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</si>
  <si>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</si>
  <si>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</si>
  <si>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</si>
  <si>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</si>
  <si>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</si>
  <si>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</si>
  <si>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</si>
  <si>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</si>
  <si>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</si>
  <si>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</si>
  <si>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</si>
  <si>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</si>
  <si>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</si>
  <si>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</si>
  <si>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</si>
  <si>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</si>
  <si>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</si>
  <si>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</si>
  <si>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</si>
  <si>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</si>
  <si>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</si>
  <si>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</si>
  <si>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</si>
  <si>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</si>
  <si>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</si>
  <si>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</si>
  <si>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</si>
  <si>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</si>
  <si>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</si>
  <si>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</si>
  <si>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</si>
  <si>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</si>
  <si>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</si>
  <si>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</si>
  <si>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</si>
  <si>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</si>
  <si>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</si>
  <si>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</si>
  <si>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</si>
  <si>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</si>
  <si>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</si>
  <si>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</si>
  <si>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</si>
  <si>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</si>
  <si>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</si>
  <si>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</si>
  <si>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</si>
  <si>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</si>
  <si>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</si>
  <si>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</si>
  <si>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</si>
  <si>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</si>
  <si>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</si>
  <si>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</si>
  <si>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</si>
  <si>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</si>
  <si>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</si>
  <si>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</si>
  <si>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</si>
  <si>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</si>
  <si>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</si>
  <si>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</si>
  <si>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</si>
  <si>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</si>
  <si>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</si>
  <si>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</si>
  <si>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</si>
  <si>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</si>
  <si>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</si>
  <si>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</si>
  <si>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</si>
  <si>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</si>
  <si>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</si>
  <si>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</si>
  <si>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</si>
  <si>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</si>
  <si>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</si>
  <si>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</si>
  <si>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</si>
  <si>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</si>
  <si>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</si>
  <si>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</si>
  <si>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</si>
  <si>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</si>
  <si>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</si>
  <si>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</si>
  <si>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</si>
  <si>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</si>
  <si>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</si>
  <si>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</si>
  <si>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</si>
  <si>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</si>
  <si>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</si>
  <si>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</si>
  <si>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</si>
  <si>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</si>
  <si>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</si>
  <si>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</si>
  <si>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</si>
  <si>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</si>
  <si>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</si>
  <si>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</si>
  <si>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</si>
  <si>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</si>
  <si>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</si>
  <si>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</si>
  <si>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</si>
  <si>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</si>
  <si>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</si>
  <si>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</si>
  <si>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</si>
  <si>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</si>
  <si>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</si>
  <si>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</si>
  <si>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</si>
  <si>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</si>
  <si>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</si>
  <si>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</si>
  <si>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</si>
  <si>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</si>
  <si>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</si>
  <si>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</si>
  <si>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</si>
  <si>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</si>
  <si>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</si>
  <si>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</si>
  <si>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</si>
  <si>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</si>
  <si>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</si>
  <si>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</si>
  <si>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</si>
  <si>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</si>
  <si>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</si>
  <si>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</si>
  <si>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</si>
  <si>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</si>
  <si>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</si>
  <si>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</si>
  <si>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</si>
  <si>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</si>
  <si>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</si>
  <si>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</si>
  <si>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</si>
  <si>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</si>
  <si>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</si>
  <si>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</si>
  <si>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</si>
  <si>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</si>
  <si>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</si>
  <si>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</si>
  <si>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</si>
  <si>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</si>
  <si>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</si>
  <si>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</si>
  <si>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</si>
  <si>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</si>
  <si>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</si>
  <si>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</si>
  <si>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</si>
  <si>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</si>
  <si>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</si>
  <si>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</si>
  <si>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</si>
  <si>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</si>
  <si>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</si>
  <si>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</si>
  <si>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</si>
  <si>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</si>
  <si>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</si>
  <si>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</si>
  <si>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</si>
  <si>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</si>
  <si>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</si>
  <si>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</si>
  <si>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</si>
  <si>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</si>
  <si>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</si>
  <si>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</si>
  <si>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</si>
  <si>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</si>
  <si>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</si>
  <si>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</si>
  <si>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</si>
  <si>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</si>
  <si>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</si>
  <si>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</si>
  <si>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</si>
  <si>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</si>
  <si>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</si>
  <si>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</si>
  <si>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</si>
  <si>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</si>
  <si>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</si>
  <si>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</si>
  <si>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</si>
  <si>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</si>
  <si>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</si>
  <si>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</si>
  <si>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</si>
  <si>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</si>
  <si>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</si>
  <si>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</si>
  <si>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</si>
  <si>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</si>
  <si>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</si>
  <si>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</si>
  <si>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</si>
  <si>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</si>
  <si>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</si>
  <si>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</si>
  <si>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</si>
  <si>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</si>
  <si>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</si>
  <si>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</si>
  <si>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</si>
  <si>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</si>
  <si>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</si>
  <si>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</si>
  <si>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</si>
  <si>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</si>
  <si>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</si>
  <si>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</si>
  <si>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</si>
  <si>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</si>
  <si>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</si>
  <si>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</si>
  <si>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</si>
  <si>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</si>
  <si>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</si>
  <si>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</si>
  <si>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</si>
  <si>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</si>
  <si>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</si>
  <si>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</si>
  <si>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</si>
  <si>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</si>
  <si>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</si>
  <si>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</si>
  <si>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</si>
  <si>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</si>
  <si>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</si>
  <si>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</si>
  <si>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</si>
  <si>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</si>
  <si>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</si>
  <si>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</si>
  <si>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</si>
  <si>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</si>
  <si>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</si>
  <si>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</si>
  <si>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</si>
  <si>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</si>
  <si>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</si>
  <si>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</si>
  <si>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</si>
  <si>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</si>
  <si>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</si>
  <si>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</si>
  <si>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</si>
  <si>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</si>
  <si>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</si>
  <si>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</si>
  <si>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</si>
  <si>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</si>
  <si>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</si>
  <si>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</si>
  <si>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</si>
  <si>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</si>
  <si>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</si>
  <si>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</si>
  <si>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</si>
  <si>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</si>
  <si>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</si>
  <si>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</si>
  <si>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</si>
  <si>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</si>
  <si>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</si>
  <si>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</si>
  <si>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</si>
  <si>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</si>
  <si>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</si>
  <si>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</si>
  <si>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</si>
  <si>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</si>
  <si>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</si>
  <si>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</si>
  <si>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</si>
  <si>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</si>
  <si>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</si>
  <si>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</si>
  <si>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</si>
  <si>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</si>
  <si>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</si>
  <si>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</si>
  <si>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</si>
  <si>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</si>
  <si>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</si>
  <si>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</si>
  <si>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</si>
  <si>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</si>
  <si>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</si>
  <si>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</si>
  <si>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</si>
  <si>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</si>
  <si>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</si>
  <si>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</si>
  <si>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</si>
  <si>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</si>
  <si>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</si>
  <si>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</si>
  <si>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</si>
  <si>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</si>
  <si>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</si>
  <si>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</si>
  <si>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</si>
  <si>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</si>
  <si>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</si>
  <si>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</si>
  <si>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</si>
  <si>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</si>
  <si>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</si>
  <si>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</si>
  <si>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</si>
  <si>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</si>
  <si>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</si>
  <si>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</si>
  <si>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</si>
  <si>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</si>
  <si>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</si>
  <si>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</si>
  <si>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</si>
  <si>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</si>
  <si>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</si>
  <si>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</si>
  <si>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</si>
  <si>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</si>
  <si>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</si>
  <si>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</si>
  <si>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</si>
  <si>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</si>
  <si>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</si>
  <si>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</si>
  <si>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</si>
  <si>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</si>
  <si>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</si>
  <si>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</si>
  <si>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</si>
  <si>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</si>
  <si>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</si>
  <si>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</si>
  <si>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</si>
  <si>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</si>
  <si>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</si>
  <si>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</si>
  <si>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</si>
  <si>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</si>
  <si>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</si>
  <si>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</si>
  <si>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</si>
  <si>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</si>
  <si>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</si>
  <si>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</si>
  <si>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</si>
  <si>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</si>
  <si>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</si>
  <si>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</si>
  <si>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</si>
  <si>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</si>
  <si>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</si>
  <si>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</si>
  <si>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</si>
  <si>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</si>
  <si>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</si>
  <si>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</si>
  <si>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</si>
  <si>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</si>
  <si>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</si>
  <si>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</si>
  <si>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</si>
  <si>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</si>
  <si>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</si>
  <si>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</si>
  <si>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</si>
  <si>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</si>
  <si>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</si>
  <si>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</si>
  <si>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</si>
  <si>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</si>
  <si>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</si>
  <si>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</si>
  <si>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</si>
  <si>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</si>
  <si>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</si>
  <si>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</si>
  <si>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</si>
  <si>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</si>
  <si>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</si>
  <si>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</si>
  <si>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</si>
  <si>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</si>
  <si>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</si>
  <si>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</si>
  <si>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</si>
  <si>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</si>
  <si>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</si>
  <si>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</si>
  <si>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</si>
  <si>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</si>
  <si>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</si>
  <si>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</si>
  <si>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</si>
  <si>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</si>
  <si>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</si>
  <si>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</si>
  <si>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</si>
  <si>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</si>
  <si>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</si>
  <si>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</si>
  <si>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</si>
  <si>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</si>
  <si>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</si>
  <si>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</si>
  <si>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</si>
  <si>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</si>
  <si>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</si>
  <si>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</si>
  <si>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</si>
  <si>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</si>
  <si>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</si>
  <si>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</si>
  <si>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</si>
  <si>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</si>
  <si>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</si>
  <si>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</si>
  <si>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</si>
  <si>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</si>
  <si>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</si>
  <si>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</si>
  <si>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</si>
  <si>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</si>
  <si>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</si>
  <si>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</si>
  <si>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</si>
  <si>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</si>
  <si>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</si>
  <si>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</si>
  <si>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</si>
  <si>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</si>
  <si>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</si>
  <si>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</si>
  <si>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</si>
  <si>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</si>
  <si>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</si>
  <si>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</si>
  <si>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</si>
  <si>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</si>
  <si>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</si>
  <si>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</si>
  <si>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</si>
  <si>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</si>
  <si>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</si>
  <si>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</si>
  <si>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</si>
  <si>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</si>
  <si>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</si>
  <si>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</si>
  <si>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</si>
  <si>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</si>
  <si>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</si>
  <si>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</si>
  <si>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</si>
  <si>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</si>
  <si>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</si>
  <si>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</si>
  <si>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</si>
  <si>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</si>
  <si>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</si>
  <si>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</si>
  <si>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</si>
  <si>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</si>
  <si>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</si>
  <si>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</si>
  <si>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</si>
  <si>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</si>
  <si>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</si>
  <si>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</si>
  <si>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</si>
  <si>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</si>
  <si>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</si>
  <si>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</si>
  <si>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</si>
  <si>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</si>
  <si>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</si>
  <si>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</si>
  <si>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</si>
  <si>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</si>
  <si>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</si>
  <si>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</si>
  <si>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</si>
  <si>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</si>
  <si>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</si>
  <si>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</si>
  <si>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</si>
  <si>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</si>
  <si>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</si>
  <si>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</si>
  <si>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</si>
  <si>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</si>
  <si>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</si>
  <si>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</si>
  <si>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</si>
  <si>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</si>
  <si>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</si>
  <si>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</si>
  <si>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</si>
  <si>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</si>
  <si>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</si>
  <si>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</si>
  <si>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</si>
  <si>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</si>
  <si>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</si>
  <si>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</si>
  <si>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</si>
  <si>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</si>
  <si>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</si>
  <si>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</si>
  <si>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</si>
  <si>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</si>
  <si>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</si>
  <si>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</si>
  <si>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</si>
  <si>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</si>
  <si>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</si>
  <si>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</si>
  <si>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</si>
  <si>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</si>
  <si>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</si>
  <si>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</si>
  <si>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</si>
  <si>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</si>
  <si>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</si>
  <si>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</si>
  <si>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</si>
  <si>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</si>
  <si>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</si>
  <si>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</si>
  <si>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</si>
  <si>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</si>
  <si>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</si>
  <si>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</si>
  <si>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</si>
  <si>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</si>
  <si>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</si>
  <si>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</si>
  <si>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</si>
  <si>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</si>
  <si>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</si>
  <si>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</si>
  <si>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</si>
  <si>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</si>
  <si>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</si>
  <si>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</si>
  <si>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</si>
  <si>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</si>
  <si>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</si>
  <si>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</si>
  <si>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</si>
  <si>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</si>
  <si>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</si>
  <si>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</si>
  <si>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</si>
  <si>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</si>
  <si>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</si>
  <si>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</si>
  <si>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</si>
  <si>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</si>
  <si>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</si>
  <si>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</si>
  <si>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</si>
  <si>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</si>
  <si>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</si>
  <si>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</si>
  <si>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</si>
  <si>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</si>
  <si>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</si>
  <si>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</si>
  <si>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</si>
  <si>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</si>
  <si>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</si>
  <si>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</si>
  <si>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</si>
  <si>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</si>
  <si>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</si>
  <si>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</si>
  <si>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</si>
  <si>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</si>
  <si>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</si>
  <si>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</si>
  <si>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</si>
  <si>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</si>
  <si>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</si>
  <si>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</si>
  <si>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</si>
  <si>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</si>
  <si>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</si>
  <si>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</si>
  <si>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</si>
  <si>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</si>
  <si>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</si>
  <si>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</si>
  <si>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</si>
  <si>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</si>
  <si>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</si>
  <si>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</si>
  <si>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</si>
  <si>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</si>
  <si>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</si>
  <si>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</si>
  <si>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</si>
  <si>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</si>
  <si>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</si>
  <si>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</si>
  <si>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</si>
  <si>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</si>
  <si>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</si>
  <si>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</si>
  <si>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</si>
  <si>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</si>
  <si>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</si>
  <si>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</si>
  <si>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</si>
  <si>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</si>
  <si>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</si>
  <si>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</si>
  <si>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</si>
  <si>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</si>
  <si>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</si>
  <si>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</si>
  <si>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</si>
  <si>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</si>
  <si>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</si>
  <si>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</si>
  <si>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</si>
  <si>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</si>
  <si>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</si>
  <si>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</si>
  <si>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</si>
  <si>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</si>
  <si>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</si>
  <si>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</si>
  <si>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</si>
  <si>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</si>
  <si>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</si>
  <si>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</si>
  <si>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</si>
  <si>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</si>
  <si>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</si>
  <si>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</si>
  <si>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</si>
  <si>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</si>
  <si>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</si>
  <si>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</si>
  <si>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</si>
  <si>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</si>
  <si>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</si>
  <si>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</si>
  <si>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</si>
  <si>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</si>
  <si>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</si>
  <si>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</si>
  <si>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</si>
  <si>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</si>
  <si>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</si>
  <si>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</si>
  <si>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</si>
  <si>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</si>
  <si>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</si>
  <si>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</si>
  <si>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</si>
  <si>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</si>
  <si>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</si>
  <si>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</si>
  <si>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</si>
  <si>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</si>
  <si>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</si>
  <si>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</si>
  <si>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</si>
  <si>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</si>
  <si>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</si>
  <si>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</si>
  <si>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</si>
  <si>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</si>
  <si>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</si>
  <si>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</si>
  <si>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</si>
  <si>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</si>
  <si>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</si>
  <si>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</si>
  <si>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</si>
  <si>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</si>
  <si>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</si>
  <si>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</si>
  <si>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</si>
  <si>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</si>
  <si>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</si>
  <si>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</si>
  <si>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</si>
  <si>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</si>
  <si>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</si>
  <si>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</si>
  <si>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</si>
  <si>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</si>
  <si>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</si>
  <si>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</si>
  <si>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</si>
  <si>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</si>
  <si>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</si>
  <si>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</si>
  <si>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</si>
  <si>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</si>
  <si>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</si>
  <si>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</si>
  <si>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</si>
  <si>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</si>
  <si>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</si>
  <si>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</si>
  <si>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</si>
  <si>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</si>
  <si>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</si>
  <si>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</si>
  <si>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</si>
  <si>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</si>
  <si>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</si>
  <si>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</si>
  <si>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</si>
  <si>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</si>
  <si>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</si>
  <si>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</si>
  <si>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</si>
  <si>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</si>
  <si>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</si>
  <si>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</si>
  <si>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</si>
  <si>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</si>
  <si>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</si>
  <si>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</si>
  <si>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</si>
  <si>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</si>
  <si>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</si>
  <si>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</si>
  <si>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</si>
  <si>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</si>
  <si>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</si>
  <si>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</si>
  <si>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</si>
  <si>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</si>
  <si>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</si>
  <si>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</si>
  <si>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</si>
  <si>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</si>
  <si>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</si>
  <si>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</si>
  <si>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</si>
  <si>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</si>
  <si>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</si>
  <si>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</si>
  <si>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</si>
  <si>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</si>
  <si>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</si>
  <si>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</si>
  <si>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</si>
  <si>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</si>
  <si>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</si>
  <si>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</si>
  <si>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</si>
  <si>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</si>
  <si>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</si>
  <si>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</si>
  <si>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</si>
  <si>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</si>
  <si>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</si>
  <si>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</si>
  <si>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</si>
  <si>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</si>
  <si>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</si>
  <si>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</si>
  <si>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</si>
  <si>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</si>
  <si>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</si>
  <si>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</si>
  <si>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</si>
  <si>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</si>
  <si>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</si>
  <si>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</si>
  <si>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</si>
  <si>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</si>
  <si>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</si>
  <si>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</si>
  <si>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</si>
  <si>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</si>
  <si>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</si>
  <si>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</si>
  <si>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</si>
  <si>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</si>
  <si>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</si>
  <si>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</si>
  <si>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</si>
  <si>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</si>
  <si>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</si>
  <si>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</si>
  <si>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</si>
  <si>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</si>
  <si>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</si>
  <si>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</si>
  <si>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</si>
  <si>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</si>
  <si>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</si>
  <si>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</si>
  <si>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</si>
  <si>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</si>
  <si>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</si>
  <si>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</si>
  <si>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</si>
  <si>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</si>
  <si>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</si>
  <si>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</si>
  <si>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</si>
  <si>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</si>
  <si>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</si>
  <si>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</si>
  <si>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</si>
  <si>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</si>
  <si>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</si>
  <si>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</si>
  <si>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</si>
  <si>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</si>
  <si>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</si>
  <si>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</si>
  <si>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</si>
  <si>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</si>
  <si>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</si>
  <si>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</si>
  <si>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</si>
  <si>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</si>
  <si>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</si>
  <si>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</si>
  <si>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</si>
  <si>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</si>
  <si>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</si>
  <si>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</si>
  <si>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</si>
  <si>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</si>
  <si>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</si>
  <si>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</si>
  <si>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</si>
  <si>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</si>
  <si>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</si>
  <si>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</si>
  <si>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</si>
  <si>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</si>
  <si>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</si>
  <si>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</si>
  <si>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</si>
  <si>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</si>
  <si>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</si>
  <si>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</si>
  <si>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</si>
  <si>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</si>
  <si>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</si>
  <si>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</si>
  <si>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</si>
  <si>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</si>
  <si>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</si>
  <si>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</si>
  <si>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</si>
  <si>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</si>
  <si>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</si>
  <si>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</si>
  <si>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</si>
  <si>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</si>
  <si>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</si>
  <si>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</si>
  <si>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</si>
  <si>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</si>
  <si>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</si>
  <si>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</si>
  <si>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</si>
  <si>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</si>
  <si>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</si>
  <si>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</si>
  <si>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</si>
  <si>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</si>
  <si>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</si>
  <si>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</si>
  <si>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</si>
  <si>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</si>
  <si>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</si>
  <si>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</si>
  <si>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</si>
  <si>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</si>
  <si>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</si>
  <si>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</si>
  <si>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</si>
  <si>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</si>
  <si>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</si>
  <si>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</si>
  <si>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</si>
  <si>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</si>
  <si>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</si>
  <si>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</si>
  <si>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</si>
  <si>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</si>
  <si>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</si>
  <si>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</si>
  <si>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</si>
  <si>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康辉工作人员</t>
    <phoneticPr fontId="10" type="noConversion"/>
  </si>
  <si>
    <t>每人每天</t>
    <phoneticPr fontId="10" type="noConversion"/>
  </si>
  <si>
    <t>嘉宾接待</t>
    <phoneticPr fontId="10" type="noConversion"/>
  </si>
  <si>
    <t>大交通</t>
    <phoneticPr fontId="10" type="noConversion"/>
  </si>
  <si>
    <t>住宿费</t>
    <phoneticPr fontId="10" type="noConversion"/>
  </si>
  <si>
    <t>晚</t>
    <phoneticPr fontId="10" type="noConversion"/>
  </si>
  <si>
    <t>小交通</t>
    <phoneticPr fontId="10" type="noConversion"/>
  </si>
  <si>
    <t>趟</t>
    <phoneticPr fontId="10" type="noConversion"/>
  </si>
  <si>
    <t>C#062</t>
    <phoneticPr fontId="10" type="noConversion"/>
  </si>
  <si>
    <t>用餐</t>
    <phoneticPr fontId="10" type="noConversion"/>
  </si>
  <si>
    <t>人次</t>
    <phoneticPr fontId="10" type="noConversion"/>
  </si>
  <si>
    <t>A#080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</si>
  <si>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</si>
  <si>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</si>
  <si>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次</t>
    <phoneticPr fontId="10" type="noConversion"/>
  </si>
  <si>
    <t>场租</t>
    <phoneticPr fontId="10" type="noConversion"/>
  </si>
  <si>
    <t>保险</t>
    <phoneticPr fontId="10" type="noConversion"/>
  </si>
  <si>
    <t>以实际购买计算</t>
    <phoneticPr fontId="10" type="noConversion"/>
  </si>
  <si>
    <t>更新单价（元）</t>
    <phoneticPr fontId="10" type="noConversion"/>
  </si>
  <si>
    <t>报价金额（元）</t>
    <phoneticPr fontId="10" type="noConversion"/>
  </si>
  <si>
    <t>抖音国风大典</t>
    <rPh sb="0" eb="1">
      <t>dou yin</t>
    </rPh>
    <rPh sb="2" eb="3">
      <t>guo feng da dian</t>
    </rPh>
    <phoneticPr fontId="10" type="noConversion"/>
  </si>
  <si>
    <t>王靖楠</t>
    <rPh sb="0" eb="1">
      <t>wang jing nan</t>
    </rPh>
    <phoneticPr fontId="10" type="noConversion"/>
  </si>
  <si>
    <t>200人以内</t>
    <rPh sb="3" eb="4">
      <t>ren</t>
    </rPh>
    <rPh sb="4" eb="5">
      <t>yi nei</t>
    </rPh>
    <phoneticPr fontId="10" type="noConversion"/>
  </si>
  <si>
    <t>常州东方盐湖城</t>
    <rPh sb="0" eb="1">
      <t>chang zhou</t>
    </rPh>
    <rPh sb="2" eb="3">
      <t>dong fang yan hu cheng</t>
    </rPh>
    <phoneticPr fontId="10" type="noConversion"/>
  </si>
  <si>
    <t>wangjingnan@cct.cn</t>
    <phoneticPr fontId="10" type="noConversion"/>
  </si>
  <si>
    <t>北京-南京-北京</t>
    <rPh sb="3" eb="4">
      <t>nan jing</t>
    </rPh>
    <phoneticPr fontId="10" type="noConversion"/>
  </si>
  <si>
    <t>交通费 - 高铁票</t>
    <rPh sb="6" eb="7">
      <t>gao tie p</t>
    </rPh>
    <phoneticPr fontId="10" type="noConversion"/>
  </si>
  <si>
    <t>往返</t>
    <rPh sb="0" eb="1">
      <t>wang fan</t>
    </rPh>
    <phoneticPr fontId="10" type="noConversion"/>
  </si>
  <si>
    <t>东方盐湖城-巽宿</t>
    <rPh sb="0" eb="1">
      <t>dong fang yan hu cheng</t>
    </rPh>
    <rPh sb="6" eb="7">
      <t>xun su</t>
    </rPh>
    <phoneticPr fontId="10" type="noConversion"/>
  </si>
  <si>
    <t>东方盐湖城-山居</t>
    <rPh sb="0" eb="1">
      <t>dong fang yan hu cheng</t>
    </rPh>
    <rPh sb="6" eb="7">
      <t>shan ju</t>
    </rPh>
    <phoneticPr fontId="10" type="noConversion"/>
  </si>
  <si>
    <t>机场-景区 单趟</t>
    <rPh sb="3" eb="4">
      <t>jing qu</t>
    </rPh>
    <phoneticPr fontId="10" type="noConversion"/>
  </si>
  <si>
    <t>景区-机场 单趟</t>
    <rPh sb="0" eb="1">
      <t>jing qu</t>
    </rPh>
    <rPh sb="3" eb="4">
      <t>ji chang</t>
    </rPh>
    <phoneticPr fontId="10" type="noConversion"/>
  </si>
  <si>
    <t>景区内用餐</t>
    <rPh sb="0" eb="1">
      <t>jing qu</t>
    </rPh>
    <rPh sb="2" eb="3">
      <t>nei</t>
    </rPh>
    <rPh sb="3" eb="4">
      <t>yong can</t>
    </rPh>
    <phoneticPr fontId="10" type="noConversion"/>
  </si>
  <si>
    <t>北京-南京-北京，高铁二等座</t>
    <rPh sb="3" eb="4">
      <t>nan jing</t>
    </rPh>
    <rPh sb="9" eb="10">
      <t>gao tie</t>
    </rPh>
    <rPh sb="11" eb="12">
      <t>er deng zuo</t>
    </rPh>
    <phoneticPr fontId="10" type="noConversion"/>
  </si>
  <si>
    <t>踩点交通费</t>
    <rPh sb="0" eb="1">
      <t>cai dian</t>
    </rPh>
    <rPh sb="2" eb="3">
      <t>jiao tong fei</t>
    </rPh>
    <phoneticPr fontId="10" type="noConversion"/>
  </si>
  <si>
    <t>康辉工作人员</t>
    <phoneticPr fontId="10" type="noConversion"/>
  </si>
  <si>
    <t>工作人员住宿</t>
    <phoneticPr fontId="10" type="noConversion"/>
  </si>
  <si>
    <t>晚</t>
    <phoneticPr fontId="10" type="noConversion"/>
  </si>
  <si>
    <t>康辉工作人员大交通</t>
    <phoneticPr fontId="10" type="noConversion"/>
  </si>
  <si>
    <t>工作人员餐补</t>
    <phoneticPr fontId="10" type="noConversion"/>
  </si>
  <si>
    <t>嘉宾接待</t>
    <phoneticPr fontId="10" type="noConversion"/>
  </si>
  <si>
    <t>个</t>
    <rPh sb="0" eb="1">
      <t>ge</t>
    </rPh>
    <phoneticPr fontId="10" type="noConversion"/>
  </si>
  <si>
    <t>接机牌</t>
    <phoneticPr fontId="10" type="noConversion"/>
  </si>
  <si>
    <t>机场/火车站接机牌</t>
    <phoneticPr fontId="10" type="noConversion"/>
  </si>
  <si>
    <t>酒店</t>
    <rPh sb="0" eb="1">
      <t>jiu dian</t>
    </rPh>
    <phoneticPr fontId="10" type="noConversion"/>
  </si>
  <si>
    <t>火车站/机场</t>
    <rPh sb="0" eb="1">
      <t>huo che z</t>
    </rPh>
    <rPh sb="4" eb="5">
      <t>ji chang</t>
    </rPh>
    <phoneticPr fontId="10" type="noConversion"/>
  </si>
  <si>
    <t>接机牌</t>
    <phoneticPr fontId="10" type="noConversion"/>
  </si>
  <si>
    <t>自定义物料</t>
    <phoneticPr fontId="10" type="noConversion"/>
  </si>
  <si>
    <t>手举杆</t>
    <phoneticPr fontId="10" type="noConversion"/>
  </si>
  <si>
    <t>KT板</t>
    <rPh sb="2" eb="3">
      <t>ban</t>
    </rPh>
    <phoneticPr fontId="10" type="noConversion"/>
  </si>
  <si>
    <t>合金</t>
    <rPh sb="0" eb="1">
      <t>he jin</t>
    </rPh>
    <phoneticPr fontId="10" type="noConversion"/>
  </si>
  <si>
    <t>根</t>
    <rPh sb="0" eb="1">
      <t>gen</t>
    </rPh>
    <phoneticPr fontId="10" type="noConversion"/>
  </si>
  <si>
    <t>背景板</t>
    <rPh sb="0" eb="1">
      <t>bei jing ban</t>
    </rPh>
    <phoneticPr fontId="10" type="noConversion"/>
  </si>
  <si>
    <t>西门/国际会议中心</t>
    <rPh sb="0" eb="1">
      <t>xi men</t>
    </rPh>
    <rPh sb="3" eb="4">
      <t>guo ji hu yi zhong xin</t>
    </rPh>
    <rPh sb="5" eb="6">
      <t>hui yi zhong xin</t>
    </rPh>
    <phoneticPr fontId="10" type="noConversion"/>
  </si>
  <si>
    <t>房间</t>
    <rPh sb="0" eb="1">
      <t>fang jian</t>
    </rPh>
    <phoneticPr fontId="10" type="noConversion"/>
  </si>
  <si>
    <t>欢迎卡</t>
    <rPh sb="0" eb="1">
      <t>huan ying ka</t>
    </rPh>
    <phoneticPr fontId="10" type="noConversion"/>
  </si>
  <si>
    <t>放置在房间内，材质待定</t>
    <rPh sb="0" eb="1">
      <t>fang zhi zai</t>
    </rPh>
    <rPh sb="3" eb="4">
      <t>fang jian nei</t>
    </rPh>
    <rPh sb="7" eb="8">
      <t>cai zhi dai ding</t>
    </rPh>
    <phoneticPr fontId="10" type="noConversion"/>
  </si>
  <si>
    <t>标间</t>
    <rPh sb="0" eb="1">
      <t>biao jian</t>
    </rPh>
    <phoneticPr fontId="10" type="noConversion"/>
  </si>
  <si>
    <t>艺人：10月5日，南京禄口机场/南京南站-景区，GL8</t>
    <rPh sb="0" eb="1">
      <t>yi ren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</si>
  <si>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艺人：10月4日，南京禄口机场/南京南站-景区，GL8</t>
    <rPh sb="0" eb="1">
      <t>yi ren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</si>
  <si>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艺人：10月6日，景区-南京禄口机场/南京南站，GL8</t>
    <rPh sb="0" eb="1">
      <t>yi ren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</si>
  <si>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艺人：10月7日，景区-南京禄口机场/南京南站，GL8</t>
    <rPh sb="0" eb="1">
      <t>yi ren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</si>
  <si>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主播：10月3日，南京禄口机场/南京南站-景区，GL8</t>
    <rPh sb="0" eb="1">
      <t>zhu bo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</si>
  <si>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主播：10月4日/5日，南京禄口机场/南京南站-景区，GL8</t>
    <rPh sb="0" eb="1">
      <t>zhu bo</t>
    </rPh>
    <rPh sb="5" eb="6">
      <t>yue</t>
    </rPh>
    <rPh sb="7" eb="8">
      <t>ri</t>
    </rPh>
    <rPh sb="10" eb="11">
      <t>ri</t>
    </rPh>
    <rPh sb="12" eb="13">
      <t>nan jing lu kou</t>
    </rPh>
    <rPh sb="16" eb="17">
      <t>ji chang</t>
    </rPh>
    <rPh sb="19" eb="20">
      <t>nan jing nan zhan</t>
    </rPh>
    <rPh sb="24" eb="25">
      <t>jing qu</t>
    </rPh>
    <phoneticPr fontId="10" type="noConversion"/>
  </si>
  <si>
    <t>艺人：10月4-6日共31人，预计4日1餐，5日2餐，6日1餐</t>
    <rPh sb="0" eb="1">
      <t>yi ren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</si>
  <si>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t>主播：10月7日，景区-南京禄口机场/南京南站，GL8</t>
    <rPh sb="0" eb="1">
      <t>zhu bo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</si>
  <si>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主播：10月6日，景区-南京禄口机场/南京南站，GL8</t>
    <rPh sb="0" eb="1">
      <t>zhu b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</si>
  <si>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横店-景区 往返</t>
    <rPh sb="0" eb="1">
      <t>heng dian</t>
    </rPh>
    <rPh sb="3" eb="4">
      <t>jing qu</t>
    </rPh>
    <rPh sb="6" eb="7">
      <t>wang fan</t>
    </rPh>
    <phoneticPr fontId="10" type="noConversion"/>
  </si>
  <si>
    <t>主播：10月5-7日共31人，预计5日1餐，6日2餐，7日1餐</t>
    <rPh sb="0" eb="1">
      <t>zhu bo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</si>
  <si>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t>主播：10月3-6日共11人，预计3日1餐，4日2餐，5日2餐，6日1餐</t>
    <rPh sb="0" eb="1">
      <t>zhu bo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rPh sb="33" eb="34">
      <t>ri</t>
    </rPh>
    <rPh sb="35" eb="36">
      <t>can</t>
    </rPh>
    <phoneticPr fontId="10" type="noConversion"/>
  </si>
  <si>
    <t>主播：10月4-7日共5人，预计4日1餐，5日2餐，6日2餐，7日1餐</t>
    <rPh sb="0" eb="1">
      <t>zhu bo</t>
    </rPh>
    <rPh sb="5" eb="6">
      <t>yue</t>
    </rPh>
    <rPh sb="9" eb="10">
      <t>ri</t>
    </rPh>
    <rPh sb="10" eb="11">
      <t>gong</t>
    </rPh>
    <rPh sb="12" eb="13">
      <t>ren</t>
    </rPh>
    <rPh sb="14" eb="15">
      <t>yu ji</t>
    </rPh>
    <rPh sb="17" eb="18">
      <t>ri</t>
    </rPh>
    <rPh sb="19" eb="20">
      <t>can</t>
    </rPh>
    <rPh sb="22" eb="23">
      <t>ri</t>
    </rPh>
    <rPh sb="24" eb="25">
      <t>can</t>
    </rPh>
    <rPh sb="27" eb="28">
      <t>ri</t>
    </rPh>
    <rPh sb="29" eb="30">
      <t>can</t>
    </rPh>
    <rPh sb="32" eb="33">
      <t>ri</t>
    </rPh>
    <rPh sb="34" eb="35">
      <t>can</t>
    </rPh>
    <phoneticPr fontId="10" type="noConversion"/>
  </si>
  <si>
    <t>10月2日-10月7日</t>
    <rPh sb="4" eb="5">
      <t>ri</t>
    </rPh>
    <phoneticPr fontId="10" type="noConversion"/>
  </si>
  <si>
    <t>9月9日，北京-南京-北京，经济舱，去程670返程1550</t>
    <rPh sb="1" eb="2">
      <t>yue</t>
    </rPh>
    <rPh sb="3" eb="4">
      <t>ri</t>
    </rPh>
    <rPh sb="8" eb="9">
      <t>nan jing</t>
    </rPh>
    <rPh sb="14" eb="15">
      <t>jing ji cang</t>
    </rPh>
    <rPh sb="18" eb="19">
      <t>qu cheng</t>
    </rPh>
    <rPh sb="23" eb="24">
      <t>fan cheng</t>
    </rPh>
    <phoneticPr fontId="10" type="noConversion"/>
  </si>
  <si>
    <t>搭建工人</t>
    <rPh sb="0" eb="1">
      <t>da jian gong ren</t>
    </rPh>
    <phoneticPr fontId="10" type="noConversion"/>
  </si>
  <si>
    <t>人员劳务费，每场不超过8小时，进场3人，撤场2人</t>
    <rPh sb="15" eb="16">
      <t>jin chang</t>
    </rPh>
    <rPh sb="18" eb="19">
      <t>ren</t>
    </rPh>
    <rPh sb="23" eb="24">
      <t>ren</t>
    </rPh>
    <phoneticPr fontId="10" type="noConversion"/>
  </si>
  <si>
    <t>运费</t>
    <rPh sb="0" eb="1">
      <t>yun fei</t>
    </rPh>
    <phoneticPr fontId="10" type="noConversion"/>
  </si>
  <si>
    <t>厢式小货车，跨城市，进场撤场各一次</t>
    <rPh sb="6" eb="7">
      <t>kua cheng s</t>
    </rPh>
    <rPh sb="10" eb="11">
      <t>jin chang</t>
    </rPh>
    <rPh sb="14" eb="15">
      <t>ge yi ci</t>
    </rPh>
    <phoneticPr fontId="10" type="noConversion"/>
  </si>
  <si>
    <t>10月2日-7日，景区</t>
    <rPh sb="2" eb="3">
      <t>yue</t>
    </rPh>
    <rPh sb="4" eb="5">
      <t>ri</t>
    </rPh>
    <rPh sb="7" eb="8">
      <t>ri</t>
    </rPh>
    <rPh sb="9" eb="10">
      <t>jing qu</t>
    </rPh>
    <phoneticPr fontId="10" type="noConversion"/>
  </si>
  <si>
    <t>单程</t>
    <rPh sb="0" eb="1">
      <t>dan cheng</t>
    </rPh>
    <phoneticPr fontId="10" type="noConversion"/>
  </si>
  <si>
    <t>汕头-南京-北京</t>
    <rPh sb="0" eb="1">
      <t>shan tou</t>
    </rPh>
    <rPh sb="3" eb="4">
      <t>nan jing</t>
    </rPh>
    <rPh sb="6" eb="7">
      <t>bei jing</t>
    </rPh>
    <phoneticPr fontId="10" type="noConversion"/>
  </si>
  <si>
    <t>贰婶本人，头等舱/公务舱，9月18日价格，去程2350，回程3740</t>
    <rPh sb="2" eb="3">
      <t>ben ren</t>
    </rPh>
    <rPh sb="5" eb="6">
      <t>tou deng cang</t>
    </rPh>
    <rPh sb="9" eb="10">
      <t>gong wu cang</t>
    </rPh>
    <rPh sb="14" eb="15">
      <t>yue</t>
    </rPh>
    <rPh sb="17" eb="18">
      <t>ri</t>
    </rPh>
    <rPh sb="18" eb="19">
      <t>jia ge</t>
    </rPh>
    <rPh sb="21" eb="22">
      <t>qu cheng</t>
    </rPh>
    <rPh sb="28" eb="29">
      <t>hui cheng</t>
    </rPh>
    <phoneticPr fontId="10" type="noConversion"/>
  </si>
  <si>
    <t>南京-北京</t>
    <rPh sb="0" eb="1">
      <t>nan jing</t>
    </rPh>
    <rPh sb="3" eb="4">
      <t>bei jing</t>
    </rPh>
    <phoneticPr fontId="10" type="noConversion"/>
  </si>
  <si>
    <t>交通费 - 飞机票</t>
    <rPh sb="6" eb="7">
      <t>fei ji p</t>
    </rPh>
    <phoneticPr fontId="10" type="noConversion"/>
  </si>
  <si>
    <t>马鞍山-南京</t>
    <rPh sb="0" eb="1">
      <t>ma an s</t>
    </rPh>
    <rPh sb="4" eb="5">
      <t>nan jing</t>
    </rPh>
    <phoneticPr fontId="10" type="noConversion"/>
  </si>
  <si>
    <t>贰婶随行，二等座</t>
    <rPh sb="2" eb="3">
      <t>sui xing</t>
    </rPh>
    <rPh sb="5" eb="6">
      <t>er deng zuo</t>
    </rPh>
    <phoneticPr fontId="10" type="noConversion"/>
  </si>
  <si>
    <t>北京-南京</t>
    <rPh sb="0" eb="1">
      <t>bei jing</t>
    </rPh>
    <rPh sb="3" eb="4">
      <t>nan jing</t>
    </rPh>
    <phoneticPr fontId="10" type="noConversion"/>
  </si>
  <si>
    <t>6日演出艺人，头等舱，预估北京往返，9月18日价格去程4.4折3070，回程5.4折3740</t>
    <rPh sb="1" eb="2">
      <t>ri</t>
    </rPh>
    <rPh sb="2" eb="3">
      <t>yan chu</t>
    </rPh>
    <rPh sb="4" eb="5">
      <t>yi ren</t>
    </rPh>
    <rPh sb="7" eb="8">
      <t>tou deng cang</t>
    </rPh>
    <rPh sb="11" eb="12">
      <t>yu gu</t>
    </rPh>
    <rPh sb="13" eb="14">
      <t>bei jing wang fan</t>
    </rPh>
    <rPh sb="19" eb="20">
      <t>yue</t>
    </rPh>
    <rPh sb="22" eb="23">
      <t>ri</t>
    </rPh>
    <rPh sb="23" eb="24">
      <t>jia ge</t>
    </rPh>
    <rPh sb="25" eb="26">
      <t>qu cheng</t>
    </rPh>
    <rPh sb="30" eb="31">
      <t>zhe</t>
    </rPh>
    <rPh sb="36" eb="37">
      <t>hui cheng</t>
    </rPh>
    <rPh sb="41" eb="42">
      <t>zhe</t>
    </rPh>
    <phoneticPr fontId="10" type="noConversion"/>
  </si>
  <si>
    <t>6日演出艺人随行，预估经济舱7折</t>
    <rPh sb="1" eb="2">
      <t>ri</t>
    </rPh>
    <rPh sb="2" eb="3">
      <t>yan c</t>
    </rPh>
    <rPh sb="4" eb="5">
      <t>yi ren</t>
    </rPh>
    <rPh sb="6" eb="7">
      <t>sui xing</t>
    </rPh>
    <rPh sb="11" eb="12">
      <t>jing ji c</t>
    </rPh>
    <phoneticPr fontId="10" type="noConversion"/>
  </si>
  <si>
    <t>交通费 - 高铁票</t>
    <rPh sb="6" eb="7">
      <t>gao tie</t>
    </rPh>
    <phoneticPr fontId="10" type="noConversion"/>
  </si>
  <si>
    <t>昆明-南京-昆明</t>
    <rPh sb="0" eb="1">
      <t>kun ming</t>
    </rPh>
    <rPh sb="3" eb="4">
      <t>nan jing</t>
    </rPh>
    <rPh sb="6" eb="7">
      <t>kun ming</t>
    </rPh>
    <phoneticPr fontId="10" type="noConversion"/>
  </si>
  <si>
    <t>主播顾偏偏，去程10月3日，返程10月6日，预估经济舱7折</t>
    <rPh sb="0" eb="1">
      <t>zhu bo</t>
    </rPh>
    <rPh sb="6" eb="7">
      <t>qu cheng</t>
    </rPh>
    <rPh sb="10" eb="11">
      <t>yue</t>
    </rPh>
    <rPh sb="12" eb="13">
      <t>ri</t>
    </rPh>
    <rPh sb="14" eb="15">
      <t>fan cheng</t>
    </rPh>
    <rPh sb="18" eb="19">
      <t>yue</t>
    </rPh>
    <rPh sb="20" eb="21">
      <t>ri</t>
    </rPh>
    <phoneticPr fontId="10" type="noConversion"/>
  </si>
  <si>
    <t>主播云尚女子乐团，去程10月4日，返程10月7日，预估经济舱7折</t>
    <rPh sb="0" eb="1">
      <t>zhu bo</t>
    </rPh>
    <phoneticPr fontId="10" type="noConversion"/>
  </si>
  <si>
    <t>长沙-南京-长沙</t>
    <rPh sb="0" eb="1">
      <t>chang sha</t>
    </rPh>
    <rPh sb="3" eb="4">
      <t>nan jing</t>
    </rPh>
    <rPh sb="6" eb="7">
      <t>chang sha</t>
    </rPh>
    <phoneticPr fontId="10" type="noConversion"/>
  </si>
  <si>
    <t>主播婉宝，二等座</t>
    <rPh sb="0" eb="1">
      <t>zhu bo</t>
    </rPh>
    <rPh sb="5" eb="6">
      <t>er deng zuo</t>
    </rPh>
    <phoneticPr fontId="10" type="noConversion"/>
  </si>
  <si>
    <t>霞浦-南京-霞浦</t>
    <rPh sb="0" eb="1">
      <t>xia pu</t>
    </rPh>
    <rPh sb="3" eb="4">
      <t>nan jing</t>
    </rPh>
    <rPh sb="6" eb="7">
      <t>xia p</t>
    </rPh>
    <phoneticPr fontId="10" type="noConversion"/>
  </si>
  <si>
    <t>主播千艺，去程10月5日，返程10月7日，预估经济舱7折</t>
    <rPh sb="0" eb="1">
      <t>zhu bo</t>
    </rPh>
    <rPh sb="2" eb="3">
      <t>qian</t>
    </rPh>
    <rPh sb="3" eb="4">
      <t>yi</t>
    </rPh>
    <phoneticPr fontId="10" type="noConversion"/>
  </si>
  <si>
    <t>木制背景版+写真喷绘 （高度3m下）单面，尺寸待定</t>
    <rPh sb="21" eb="22">
      <t>chi cun dai ding</t>
    </rPh>
    <phoneticPr fontId="10" type="noConversion"/>
  </si>
  <si>
    <t>薛八一，10月4日，横店-景区，10月6日，景区-横店，返回待定</t>
    <rPh sb="0" eb="1">
      <t>xue ba yi</t>
    </rPh>
    <rPh sb="6" eb="7">
      <t>yue</t>
    </rPh>
    <rPh sb="8" eb="9">
      <t>ri</t>
    </rPh>
    <rPh sb="10" eb="11">
      <t>heng dian</t>
    </rPh>
    <rPh sb="13" eb="14">
      <t>jing qu</t>
    </rPh>
    <rPh sb="18" eb="19">
      <t>yue</t>
    </rPh>
    <rPh sb="20" eb="21">
      <t>ri</t>
    </rPh>
    <rPh sb="22" eb="23">
      <t>jing qu</t>
    </rPh>
    <rPh sb="25" eb="26">
      <t>heng dian</t>
    </rPh>
    <rPh sb="28" eb="29">
      <t>fan hui da ding</t>
    </rPh>
    <rPh sb="30" eb="31">
      <t>dai ding</t>
    </rPh>
    <phoneticPr fontId="10" type="noConversion"/>
  </si>
  <si>
    <t>薛八一随行3人，经济舱，去程720，回程2020</t>
    <rPh sb="0" eb="1">
      <t>xue ba yi</t>
    </rPh>
    <rPh sb="3" eb="4">
      <t>sui xing</t>
    </rPh>
    <rPh sb="6" eb="7">
      <t>ren</t>
    </rPh>
    <rPh sb="8" eb="9">
      <t>jing ji cang</t>
    </rPh>
    <rPh sb="12" eb="13">
      <t>qu cheng</t>
    </rPh>
    <rPh sb="18" eb="19">
      <t>hui cheng</t>
    </rPh>
    <phoneticPr fontId="10" type="noConversion"/>
  </si>
  <si>
    <t>广州-南京-广州</t>
    <rPh sb="0" eb="1">
      <t>guang zhou</t>
    </rPh>
    <rPh sb="3" eb="4">
      <t>nan jing</t>
    </rPh>
    <rPh sb="6" eb="7">
      <t>guang zhou</t>
    </rPh>
    <phoneticPr fontId="10" type="noConversion"/>
  </si>
  <si>
    <t>SING团队林悠悠（04日提前抵达）共2人，艺人林悠悠+摄影师李丁杰，经济舱，去程750，回程1190</t>
    <rPh sb="4" eb="5">
      <t>tuan dui</t>
    </rPh>
    <rPh sb="12" eb="13">
      <t>ri</t>
    </rPh>
    <rPh sb="13" eb="14">
      <t>ti qian</t>
    </rPh>
    <rPh sb="15" eb="16">
      <t>di da</t>
    </rPh>
    <rPh sb="18" eb="19">
      <t>gong</t>
    </rPh>
    <rPh sb="20" eb="21">
      <t>ren</t>
    </rPh>
    <rPh sb="22" eb="23">
      <t>yi ren</t>
    </rPh>
    <rPh sb="24" eb="25">
      <t>lin you you</t>
    </rPh>
    <rPh sb="28" eb="29">
      <t>she ying shi</t>
    </rPh>
    <rPh sb="35" eb="36">
      <t>jing ji cang</t>
    </rPh>
    <rPh sb="39" eb="40">
      <t>qu cheng</t>
    </rPh>
    <rPh sb="45" eb="46">
      <t>hui cheng</t>
    </rPh>
    <phoneticPr fontId="10" type="noConversion"/>
  </si>
  <si>
    <t>广州-芜湖，南京-广州</t>
    <rPh sb="0" eb="1">
      <t>guang zhou</t>
    </rPh>
    <rPh sb="3" eb="4">
      <t>wu hu</t>
    </rPh>
    <rPh sb="6" eb="7">
      <t>nan jing</t>
    </rPh>
    <rPh sb="9" eb="10">
      <t>guang zhou</t>
    </rPh>
    <phoneticPr fontId="10" type="noConversion"/>
  </si>
  <si>
    <t>SING团队林悠悠（29日提前抵达）共1人，随行李文玉，经济舱，去程1050，回程600</t>
    <rPh sb="12" eb="13">
      <t>ri</t>
    </rPh>
    <rPh sb="13" eb="14">
      <t>ti qian</t>
    </rPh>
    <rPh sb="15" eb="16">
      <t>di da</t>
    </rPh>
    <rPh sb="18" eb="19">
      <t>gong</t>
    </rPh>
    <rPh sb="20" eb="21">
      <t>ren</t>
    </rPh>
    <rPh sb="22" eb="23">
      <t>sui xing</t>
    </rPh>
    <rPh sb="24" eb="25">
      <t>li</t>
    </rPh>
    <rPh sb="25" eb="26">
      <t>wen</t>
    </rPh>
    <rPh sb="26" eb="27">
      <t>yu</t>
    </rPh>
    <rPh sb="28" eb="29">
      <t>jing ji cang</t>
    </rPh>
    <rPh sb="32" eb="33">
      <t>qu cheng</t>
    </rPh>
    <rPh sb="39" eb="40">
      <t>hui cheng</t>
    </rPh>
    <phoneticPr fontId="10" type="noConversion"/>
  </si>
  <si>
    <t>李常超随行1人，王琼，二等座，10月5日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8" eb="9">
      <t>wang qi o ang</t>
    </rPh>
    <rPh sb="9" eb="10">
      <t>qiong</t>
    </rPh>
    <rPh sb="11" eb="12">
      <t>er deng zuo</t>
    </rPh>
    <rPh sb="17" eb="18">
      <t>yue</t>
    </rPh>
    <rPh sb="19" eb="20">
      <t>ri</t>
    </rPh>
    <phoneticPr fontId="10" type="noConversion"/>
  </si>
  <si>
    <t>北京-南京-北京</t>
    <rPh sb="0" eb="1">
      <t>bei jing</t>
    </rPh>
    <rPh sb="3" eb="4">
      <t>nan jing</t>
    </rPh>
    <phoneticPr fontId="10" type="noConversion"/>
  </si>
  <si>
    <t>李常超，艺人，商务座，10月7日</t>
    <rPh sb="0" eb="1">
      <t>li</t>
    </rPh>
    <rPh sb="1" eb="2">
      <t>chang</t>
    </rPh>
    <rPh sb="2" eb="3">
      <t>chao</t>
    </rPh>
    <rPh sb="4" eb="5">
      <t>yi ren</t>
    </rPh>
    <rPh sb="7" eb="8">
      <t>shang wu</t>
    </rPh>
    <rPh sb="13" eb="14">
      <t>yue</t>
    </rPh>
    <rPh sb="15" eb="16">
      <t>ri</t>
    </rPh>
    <phoneticPr fontId="10" type="noConversion"/>
  </si>
  <si>
    <t>重庆-南京-重庆</t>
    <rPh sb="0" eb="1">
      <t>chng qing</t>
    </rPh>
    <rPh sb="3" eb="4">
      <t>nan jing</t>
    </rPh>
    <rPh sb="6" eb="7">
      <t>chong qing</t>
    </rPh>
    <phoneticPr fontId="10" type="noConversion"/>
  </si>
  <si>
    <t>成都-南京-成都</t>
    <rPh sb="0" eb="1">
      <t>cheng du</t>
    </rPh>
    <rPh sb="3" eb="4">
      <t>nan jing</t>
    </rPh>
    <rPh sb="6" eb="7">
      <t>cheng du</t>
    </rPh>
    <phoneticPr fontId="10" type="noConversion"/>
  </si>
  <si>
    <t>李常超随行1人，高光燕，经济舱，7折预估1206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12" eb="13">
      <t>jing ji cang</t>
    </rPh>
    <rPh sb="17" eb="18">
      <t>zhe yu gu</t>
    </rPh>
    <phoneticPr fontId="10" type="noConversion"/>
  </si>
  <si>
    <t>李常超随行1人，袁利君，经济舱，7折预估1983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12" eb="13">
      <t>jing ji cang</t>
    </rPh>
    <phoneticPr fontId="10" type="noConversion"/>
  </si>
  <si>
    <t>5日未收集信息艺人（宣璐、秦牛正威、任胤菘），头等舱/公务舱，预估北京往返，9月18日价格去程4.4折3070，回程6.7折4630</t>
    <rPh sb="1" eb="2">
      <t>ri</t>
    </rPh>
    <rPh sb="2" eb="3">
      <t>wei</t>
    </rPh>
    <rPh sb="3" eb="4">
      <t>shou ji</t>
    </rPh>
    <rPh sb="5" eb="6">
      <t>xin xi</t>
    </rPh>
    <rPh sb="7" eb="8">
      <t>yi ren</t>
    </rPh>
    <rPh sb="10" eb="11">
      <t>xuan</t>
    </rPh>
    <rPh sb="11" eb="12">
      <t>lu</t>
    </rPh>
    <rPh sb="13" eb="14">
      <t>qin niu zheng wei</t>
    </rPh>
    <rPh sb="18" eb="19">
      <t>ren</t>
    </rPh>
    <rPh sb="19" eb="20">
      <t>yin</t>
    </rPh>
    <rPh sb="20" eb="21">
      <t>song</t>
    </rPh>
    <rPh sb="23" eb="24">
      <t>tou deng cang</t>
    </rPh>
    <rPh sb="27" eb="28">
      <t>gong wu c</t>
    </rPh>
    <rPh sb="31" eb="32">
      <t>yu gu</t>
    </rPh>
    <rPh sb="33" eb="34">
      <t>bei jing wang fan</t>
    </rPh>
    <rPh sb="39" eb="40">
      <t>yue</t>
    </rPh>
    <rPh sb="42" eb="43">
      <t>ri</t>
    </rPh>
    <rPh sb="43" eb="44">
      <t>jia ge</t>
    </rPh>
    <rPh sb="45" eb="46">
      <t>qu cheng</t>
    </rPh>
    <rPh sb="50" eb="51">
      <t>zhe</t>
    </rPh>
    <rPh sb="56" eb="57">
      <t>hui cheng</t>
    </rPh>
    <rPh sb="61" eb="62">
      <t>zhe</t>
    </rPh>
    <phoneticPr fontId="10" type="noConversion"/>
  </si>
  <si>
    <t>交通费 - GL8</t>
    <phoneticPr fontId="10" type="noConversion"/>
  </si>
  <si>
    <t>李子璇，艺人+随行胡烨</t>
    <rPh sb="0" eb="1">
      <t>li zi xuan</t>
    </rPh>
    <rPh sb="4" eb="5">
      <t>yi ren</t>
    </rPh>
    <rPh sb="7" eb="8">
      <t>sui xing</t>
    </rPh>
    <rPh sb="9" eb="10">
      <t>hu</t>
    </rPh>
    <rPh sb="10" eb="11">
      <t>ye</t>
    </rPh>
    <phoneticPr fontId="10" type="noConversion"/>
  </si>
  <si>
    <t>李子璇团队2人，北京往返，预估经济舱7折</t>
    <rPh sb="3" eb="4">
      <t>tuan dui</t>
    </rPh>
    <rPh sb="6" eb="7">
      <t>ren</t>
    </rPh>
    <rPh sb="8" eb="9">
      <t>bei jing wang fan</t>
    </rPh>
    <rPh sb="13" eb="14">
      <t>yu gu</t>
    </rPh>
    <phoneticPr fontId="10" type="noConversion"/>
  </si>
  <si>
    <t>北京-南京-北京</t>
    <rPh sb="0" eb="1">
      <t>bei jing</t>
    </rPh>
    <rPh sb="3" eb="4">
      <t>nan jing</t>
    </rPh>
    <rPh sb="6" eb="7">
      <t>bei jing</t>
    </rPh>
    <phoneticPr fontId="10" type="noConversion"/>
  </si>
  <si>
    <t>张睿，艺人+助理</t>
    <rPh sb="0" eb="1">
      <t>zhang rui</t>
    </rPh>
    <rPh sb="3" eb="4">
      <t>yi ren</t>
    </rPh>
    <rPh sb="6" eb="7">
      <t>zhu li</t>
    </rPh>
    <phoneticPr fontId="10" type="noConversion"/>
  </si>
  <si>
    <t>横店-景区</t>
    <rPh sb="0" eb="1">
      <t>heng dian</t>
    </rPh>
    <rPh sb="3" eb="4">
      <t>jing qu</t>
    </rPh>
    <phoneticPr fontId="10" type="noConversion"/>
  </si>
  <si>
    <t>张睿团队4人，北京往返，预估经济舱7折</t>
    <rPh sb="0" eb="1">
      <t>zhang rui</t>
    </rPh>
    <rPh sb="2" eb="3">
      <t>tuan dui</t>
    </rPh>
    <rPh sb="5" eb="6">
      <t>ren</t>
    </rPh>
    <phoneticPr fontId="10" type="noConversion"/>
  </si>
  <si>
    <t>SING团队共5人，经济舱，去程720，回程1290</t>
    <rPh sb="6" eb="7">
      <t>gong</t>
    </rPh>
    <rPh sb="8" eb="9">
      <t>ren</t>
    </rPh>
    <rPh sb="10" eb="11">
      <t>jing ji cang</t>
    </rPh>
    <rPh sb="14" eb="15">
      <t>qu cheng</t>
    </rPh>
    <rPh sb="20" eb="21">
      <t>hui cheng</t>
    </rPh>
    <phoneticPr fontId="10" type="noConversion"/>
  </si>
  <si>
    <t>贰婶随行2人，预估经济舱7折</t>
    <rPh sb="2" eb="3">
      <t>sui xing</t>
    </rPh>
    <rPh sb="5" eb="6">
      <t>ren</t>
    </rPh>
    <phoneticPr fontId="10" type="noConversion"/>
  </si>
  <si>
    <t>贰婶随行3人，预估经济舱7折</t>
    <rPh sb="2" eb="3">
      <t>sui xing</t>
    </rPh>
    <rPh sb="5" eb="6">
      <t>ren</t>
    </rPh>
    <phoneticPr fontId="10" type="noConversion"/>
  </si>
  <si>
    <t>往返</t>
    <rPh sb="0" eb="1">
      <t>wang fna</t>
    </rPh>
    <phoneticPr fontId="10" type="noConversion"/>
  </si>
  <si>
    <t>刘宇团队共2人，头等舱/公务舱，去程3940，回程3940</t>
    <rPh sb="0" eb="1">
      <t>liu yu</t>
    </rPh>
    <rPh sb="2" eb="3">
      <t>tuan dui</t>
    </rPh>
    <rPh sb="4" eb="5">
      <t>gong</t>
    </rPh>
    <rPh sb="6" eb="7">
      <t>ren</t>
    </rPh>
    <rPh sb="8" eb="9">
      <t>tou deng c</t>
    </rPh>
    <rPh sb="12" eb="13">
      <t>gong wu c</t>
    </rPh>
    <rPh sb="16" eb="17">
      <t>qu cheng</t>
    </rPh>
    <rPh sb="23" eb="24">
      <t>hui cheng</t>
    </rPh>
    <phoneticPr fontId="10" type="noConversion"/>
  </si>
  <si>
    <t>刘宇团队共3人，经济舱，去程920，回程2400</t>
    <rPh sb="0" eb="1">
      <t>liu yu tuan dui</t>
    </rPh>
    <rPh sb="4" eb="5">
      <t>gong</t>
    </rPh>
    <rPh sb="6" eb="7">
      <t>ren</t>
    </rPh>
    <rPh sb="8" eb="9">
      <t>jing ji cang</t>
    </rPh>
    <rPh sb="12" eb="13">
      <t>qu cheng</t>
    </rPh>
    <rPh sb="18" eb="19">
      <t>hui cheng</t>
    </rPh>
    <phoneticPr fontId="10" type="noConversion"/>
  </si>
  <si>
    <t>嘉宾接待</t>
  </si>
  <si>
    <t>大交通</t>
  </si>
  <si>
    <t>长沙-南京-长沙</t>
    <rPh sb="0" eb="1">
      <t>chang sha</t>
    </rPh>
    <phoneticPr fontId="10" type="noConversion"/>
  </si>
  <si>
    <t>往返</t>
    <rPh sb="0" eb="1">
      <t>wang fn</t>
    </rPh>
    <phoneticPr fontId="10" type="noConversion"/>
  </si>
  <si>
    <t>刘宇团队1人，经济舱，去程860，回程640</t>
    <rPh sb="0" eb="1">
      <t>liu yu tuan dui</t>
    </rPh>
    <rPh sb="5" eb="6">
      <t>ren</t>
    </rPh>
    <rPh sb="7" eb="8">
      <t>jing ji c</t>
    </rPh>
    <rPh sb="11" eb="12">
      <t>qu cheng</t>
    </rPh>
    <rPh sb="17" eb="18">
      <t>hui cheng</t>
    </rPh>
    <phoneticPr fontId="10" type="noConversion"/>
  </si>
  <si>
    <t>主播郭雨昂ANG，去程720，回程2020</t>
    <rPh sb="0" eb="1">
      <t>zhu bo</t>
    </rPh>
    <rPh sb="9" eb="10">
      <t>qu cheng</t>
    </rPh>
    <rPh sb="15" eb="16">
      <t>hui cheng</t>
    </rPh>
    <phoneticPr fontId="10" type="noConversion"/>
  </si>
  <si>
    <t>主播张晓涵、戚琦，去程720，回程2020</t>
    <rPh sb="0" eb="1">
      <t>zhu bo</t>
    </rPh>
    <phoneticPr fontId="10" type="noConversion"/>
  </si>
  <si>
    <t>5日未收集信息艺人（宣璐、秦牛正威、任胤菘）随行，预估北京往返，经济舱7折</t>
    <rPh sb="22" eb="23">
      <t>sui xing</t>
    </rPh>
    <rPh sb="32" eb="33">
      <t>jing ji c</t>
    </rPh>
    <phoneticPr fontId="10" type="noConversion"/>
  </si>
  <si>
    <t>主播琵琶_舒儿🐑，去程720，回程2020</t>
    <rPh sb="0" eb="1">
      <t>zhu bo</t>
    </rPh>
    <phoneticPr fontId="10" type="noConversion"/>
  </si>
  <si>
    <t>主播貂蝉（任红昌），去程590，回程590</t>
    <rPh sb="0" eb="1">
      <t>zhu bo</t>
    </rPh>
    <rPh sb="10" eb="11">
      <t>qu cheng</t>
    </rPh>
    <rPh sb="16" eb="17">
      <t>hui cheng</t>
    </rPh>
    <phoneticPr fontId="10" type="noConversion"/>
  </si>
  <si>
    <t>主播小麦肤色，去程720，回程2020</t>
    <rPh sb="0" eb="1">
      <t>zhu bo</t>
    </rPh>
    <rPh sb="2" eb="3">
      <t>xiao mai fu s</t>
    </rPh>
    <phoneticPr fontId="10" type="noConversion"/>
  </si>
  <si>
    <t>艺人：10月5-7日共65人，预计5日1餐，6日2餐，7日1餐</t>
    <rPh sb="0" eb="1">
      <t>yi ren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</si>
  <si>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（仅填写发票票面税费比例，酒店房间部分不收取）</t>
    </r>
    <rPh sb="15" eb="16">
      <t>jiu dian fang jian</t>
    </rPh>
    <rPh sb="19" eb="20">
      <t>bu fen</t>
    </rPh>
    <rPh sb="21" eb="22">
      <t>bu shou qu</t>
    </rPh>
    <phoneticPr fontId="10" type="noConversion"/>
  </si>
  <si>
    <t>当地工作人员工资</t>
    <rPh sb="0" eb="1">
      <t>dang di</t>
    </rPh>
    <rPh sb="2" eb="3">
      <t>gong zuo rne yuan</t>
    </rPh>
    <rPh sb="6" eb="7">
      <t>gong zi</t>
    </rPh>
    <phoneticPr fontId="10" type="noConversion"/>
  </si>
  <si>
    <t>工作人员餐补</t>
    <phoneticPr fontId="10" type="noConversion"/>
  </si>
  <si>
    <t>当地工作人员</t>
    <rPh sb="0" eb="1">
      <t>dang di</t>
    </rPh>
    <rPh sb="4" eb="5">
      <t>ren yuan</t>
    </rPh>
    <phoneticPr fontId="10" type="noConversion"/>
  </si>
  <si>
    <t>10月3日，7标间+大床</t>
    <rPh sb="2" eb="3">
      <t>yue</t>
    </rPh>
    <rPh sb="4" eb="5">
      <t>ri</t>
    </rPh>
    <rPh sb="7" eb="8">
      <t>biao jian</t>
    </rPh>
    <rPh sb="10" eb="11">
      <t>da chuang</t>
    </rPh>
    <phoneticPr fontId="10" type="noConversion"/>
  </si>
  <si>
    <t>10月4日，42标间+大床</t>
    <rPh sb="2" eb="3">
      <t>yue</t>
    </rPh>
    <rPh sb="4" eb="5">
      <t>ri</t>
    </rPh>
    <phoneticPr fontId="10" type="noConversion"/>
  </si>
  <si>
    <t>10月5日-6日，110标间+大床</t>
    <rPh sb="2" eb="3">
      <t>yue</t>
    </rPh>
    <rPh sb="4" eb="5">
      <t>ri</t>
    </rPh>
    <rPh sb="7" eb="8">
      <t>ri</t>
    </rPh>
    <phoneticPr fontId="10" type="noConversion"/>
  </si>
  <si>
    <t>10月5日-6日，56标间+大床</t>
    <rPh sb="2" eb="3">
      <t>yue</t>
    </rPh>
    <rPh sb="4" eb="5">
      <t>ri</t>
    </rPh>
    <rPh sb="7" eb="8">
      <t>ri</t>
    </rPh>
    <phoneticPr fontId="10" type="noConversion"/>
  </si>
  <si>
    <t>套房，刘宇、张睿</t>
    <rPh sb="0" eb="1">
      <t>tao fang</t>
    </rPh>
    <rPh sb="3" eb="4">
      <t>liu yu</t>
    </rPh>
    <rPh sb="6" eb="7">
      <t>zhang rui</t>
    </rPh>
    <phoneticPr fontId="10" type="noConversion"/>
  </si>
  <si>
    <t>10月3日-5日，禄口机场T1航站楼4人，禄口机场T2航站楼5人，南京南站3人</t>
    <rPh sb="2" eb="3">
      <t>yue</t>
    </rPh>
    <rPh sb="4" eb="5">
      <t>ri</t>
    </rPh>
    <rPh sb="7" eb="8">
      <t>ri</t>
    </rPh>
    <rPh sb="9" eb="10">
      <t>lu kou ji chang</t>
    </rPh>
    <rPh sb="15" eb="16">
      <t>hang zhan l</t>
    </rPh>
    <rPh sb="19" eb="20">
      <t>ren</t>
    </rPh>
    <rPh sb="21" eb="22">
      <t>lu kou ji chang</t>
    </rPh>
    <rPh sb="27" eb="28">
      <t>hang zhan l</t>
    </rPh>
    <rPh sb="31" eb="32">
      <t>ren</t>
    </rPh>
    <rPh sb="33" eb="34">
      <t>nan jing nan zhan</t>
    </rPh>
    <rPh sb="38" eb="39">
      <t>ren</t>
    </rPh>
    <phoneticPr fontId="10" type="noConversion"/>
  </si>
  <si>
    <t>10月2日-10月7日，以实际发生为准</t>
    <rPh sb="4" eb="5">
      <t>ri</t>
    </rPh>
    <rPh sb="12" eb="13">
      <t>yi shi ji fa sheng wei zhun</t>
    </rPh>
    <phoneticPr fontId="10" type="noConversion"/>
  </si>
  <si>
    <t>10月2日-10月7日，人数为上述两项，以实际发生为准</t>
    <rPh sb="4" eb="5">
      <t>ri</t>
    </rPh>
    <rPh sb="12" eb="13">
      <t>ren shu wei</t>
    </rPh>
    <rPh sb="15" eb="16">
      <t>shang shu liang xiang</t>
    </rPh>
    <phoneticPr fontId="10" type="noConversion"/>
  </si>
  <si>
    <t>艺人指定保额保险</t>
    <rPh sb="0" eb="1">
      <t>yi ren</t>
    </rPh>
    <rPh sb="2" eb="3">
      <t>zhi ding</t>
    </rPh>
    <rPh sb="4" eb="5">
      <t>bao e</t>
    </rPh>
    <rPh sb="6" eb="7">
      <t>bao xian</t>
    </rPh>
    <phoneticPr fontId="10" type="noConversion"/>
  </si>
  <si>
    <t>艺人【100】万意外残疾险，【100】万意外身故险</t>
    <phoneticPr fontId="10" type="noConversion"/>
  </si>
  <si>
    <t>艺人不低于人民币 200万元的人身意外伤害保险（含意外医疗保险）</t>
    <phoneticPr fontId="10" type="noConversion"/>
  </si>
  <si>
    <t>人身意外伤害险，保险金额为人民币【500】万元整；意外伤害住院医疗险，保险金额 【200】万元</t>
    <phoneticPr fontId="10" type="noConversion"/>
  </si>
  <si>
    <t>乙方随行人员于：不低于人民币 50万元的人身意外伤害保险（含意外医疗保险）</t>
    <phoneticPr fontId="10" type="noConversion"/>
  </si>
  <si>
    <t>艺人：人身意外险的保额不低于人民币100万元，医疗险（包含意外伤害医疗险）的保额不低于人民币10万元</t>
    <phoneticPr fontId="10" type="noConversion"/>
  </si>
  <si>
    <t>随行人员每次录制【50】万意外险，【50】万医疗险</t>
    <phoneticPr fontId="10" type="noConversion"/>
  </si>
  <si>
    <t>非指定保额的艺人随行、非遗老师、秀导：意外身故残疾10万元+意外医疗2万元</t>
    <rPh sb="0" eb="1">
      <t>fei</t>
    </rPh>
    <rPh sb="1" eb="2">
      <t>zhi ding</t>
    </rPh>
    <rPh sb="3" eb="4">
      <t>bao e</t>
    </rPh>
    <rPh sb="5" eb="6">
      <t>de</t>
    </rPh>
    <rPh sb="6" eb="7">
      <t>yi ren</t>
    </rPh>
    <rPh sb="8" eb="9">
      <t>sui xing</t>
    </rPh>
    <rPh sb="11" eb="12">
      <t>fei yi lao si</t>
    </rPh>
    <rPh sb="13" eb="14">
      <t>lao shi</t>
    </rPh>
    <rPh sb="19" eb="20">
      <t>yi wai shen gu</t>
    </rPh>
    <rPh sb="23" eb="24">
      <t>can ji</t>
    </rPh>
    <rPh sb="27" eb="28">
      <t>wan</t>
    </rPh>
    <rPh sb="28" eb="29">
      <t>yuan</t>
    </rPh>
    <rPh sb="30" eb="31">
      <t>yi wai yi l</t>
    </rPh>
    <rPh sb="35" eb="36">
      <t>wan yuan</t>
    </rPh>
    <phoneticPr fontId="10" type="noConversion"/>
  </si>
  <si>
    <t>上述7项之外的艺人：意外身故残疾100万元+意外医疗10万元</t>
    <rPh sb="0" eb="1">
      <t>shang shu</t>
    </rPh>
    <rPh sb="3" eb="4">
      <t>xiang</t>
    </rPh>
    <rPh sb="4" eb="5">
      <t>zhi wai</t>
    </rPh>
    <rPh sb="6" eb="7">
      <t>de</t>
    </rPh>
    <rPh sb="7" eb="8">
      <t>yi ren</t>
    </rPh>
    <phoneticPr fontId="10" type="noConversion"/>
  </si>
  <si>
    <t>艺人/随行人员：人身安全意外险的保额不低于人民币10万元，医疗险（包含意外伤害医疗险）的保额均不低于人民币5万元</t>
    <rPh sb="0" eb="1">
      <t>yi ren</t>
    </rPh>
    <phoneticPr fontId="10" type="noConversion"/>
  </si>
  <si>
    <t>随行人员：随行人员购买新冠肺炎相关保险（须覆盖新冠确诊、住院、身故及隔离津贴等）</t>
    <rPh sb="0" eb="1">
      <t>sui xing rn yuan</t>
    </rPh>
    <phoneticPr fontId="10" type="noConversion"/>
  </si>
  <si>
    <t>次</t>
    <rPh sb="0" eb="1">
      <t>ci</t>
    </rPh>
    <phoneticPr fontId="10" type="noConversion"/>
  </si>
  <si>
    <t>2022年10月2-7日</t>
    <rPh sb="4" eb="5">
      <t>nian</t>
    </rPh>
    <phoneticPr fontId="10" type="noConversion"/>
  </si>
  <si>
    <t>待定项目</t>
    <phoneticPr fontId="10" type="noConversion"/>
  </si>
  <si>
    <t>摊主费用及其他</t>
    <rPh sb="0" eb="1">
      <t>tan zhu fei yong</t>
    </rPh>
    <rPh sb="4" eb="5">
      <t>ji qi ta</t>
    </rPh>
    <phoneticPr fontId="10" type="noConversion"/>
  </si>
  <si>
    <t>据实结算</t>
    <rPh sb="0" eb="1">
      <t>ju shi jie suan</t>
    </rPh>
    <phoneticPr fontId="10" type="noConversion"/>
  </si>
  <si>
    <t>项</t>
    <rPh sb="0" eb="1">
      <t>xiang mu</t>
    </rPh>
    <phoneticPr fontId="10" type="noConversion"/>
  </si>
  <si>
    <t>核酸检测</t>
    <rPh sb="0" eb="1">
      <t>he suan</t>
    </rPh>
    <rPh sb="2" eb="3">
      <t>jian ce</t>
    </rPh>
    <phoneticPr fontId="10" type="noConversion"/>
  </si>
  <si>
    <t>核酸检测</t>
    <rPh sb="0" eb="1">
      <t>he suan jian ce</t>
    </rPh>
    <phoneticPr fontId="10" type="noConversion"/>
  </si>
  <si>
    <t>酒店医务室医生负责</t>
    <rPh sb="0" eb="1">
      <t>jiu dian</t>
    </rPh>
    <rPh sb="2" eb="3">
      <t>yi wu shi yi sheng fu z</t>
    </rPh>
    <phoneticPr fontId="10" type="noConversion"/>
  </si>
  <si>
    <t>项</t>
    <rPh sb="0" eb="1">
      <t>xiang</t>
    </rPh>
    <phoneticPr fontId="10" type="noConversion"/>
  </si>
  <si>
    <t>姓名</t>
  </si>
  <si>
    <t>记录号</t>
  </si>
  <si>
    <t>航班时刻</t>
  </si>
  <si>
    <t>出票价格</t>
  </si>
  <si>
    <t>退票价格</t>
  </si>
  <si>
    <t>操作费</t>
  </si>
  <si>
    <t>票号</t>
  </si>
  <si>
    <t>史佳琳</t>
  </si>
  <si>
    <t>HE0S6L</t>
  </si>
  <si>
    <t>MU9773 N   TH06OCT  NKGTAO RR1   1435 1550</t>
  </si>
  <si>
    <t>781-5037388301</t>
  </si>
  <si>
    <t>管赢</t>
  </si>
  <si>
    <t>KTVMSP</t>
  </si>
  <si>
    <t>MU8587 L   WE05OCT  CGQNKG HK1   0945 1240</t>
  </si>
  <si>
    <t>781-5037388302</t>
  </si>
  <si>
    <t>JN4M6N</t>
  </si>
  <si>
    <t>CA1818 Y   FR07OCT  NKGPEK HK2   1140 1345</t>
  </si>
  <si>
    <t xml:space="preserve">999-6766459320 </t>
  </si>
  <si>
    <t>杨天玥</t>
  </si>
  <si>
    <t xml:space="preserve">999-6766459321 </t>
  </si>
  <si>
    <t>宣璐</t>
  </si>
  <si>
    <t xml:space="preserve">  JQJXM0</t>
  </si>
  <si>
    <t xml:space="preserve">CA3549 J   TU04OCT  ZUHNKG HK1   0915 1145  </t>
  </si>
  <si>
    <t>999-5037905612</t>
  </si>
  <si>
    <t xml:space="preserve"> KPS0WL</t>
  </si>
  <si>
    <t xml:space="preserve">HO1159 D   TH06OCT  PVGZUH HK1   0635 0920 </t>
  </si>
  <si>
    <t>018-5037905613</t>
  </si>
  <si>
    <t>JFBJ3J</t>
  </si>
  <si>
    <t xml:space="preserve">CZ6581 D   TH06OCT  NKGZUH HK1   1250 1520 </t>
  </si>
  <si>
    <t xml:space="preserve">784-6739161163 </t>
  </si>
  <si>
    <t>HZ9JNL</t>
  </si>
  <si>
    <t xml:space="preserve">CA1847 Z   TU04OCT  PEKNKG HK1   1050 1255  </t>
  </si>
  <si>
    <t>999-6739382910</t>
  </si>
  <si>
    <t>赵婕</t>
  </si>
  <si>
    <t>HMKRNG</t>
  </si>
  <si>
    <t>HO1159 W   TH06OCT  PVGZUH HK1   0635 0920</t>
  </si>
  <si>
    <t>018-5037905615</t>
  </si>
  <si>
    <t xml:space="preserve"> JQJXHE</t>
  </si>
  <si>
    <t>CA3549 W   TU04OCT  ZUHNKG HK1   0915 1145</t>
  </si>
  <si>
    <t>999-5037905614</t>
  </si>
  <si>
    <t xml:space="preserve"> KNE4K8</t>
  </si>
  <si>
    <t xml:space="preserve"> CZ6581 A   TH06OCT  NKGZUH HK1   1250 1520</t>
  </si>
  <si>
    <t>784-6739161164</t>
  </si>
  <si>
    <t xml:space="preserve"> JG8JL7</t>
  </si>
  <si>
    <t>CA1847 K   TU04OCT  PEKNKG HK1   1050 1255</t>
  </si>
  <si>
    <t>999-6739382909</t>
  </si>
  <si>
    <t>李明阳</t>
  </si>
  <si>
    <t xml:space="preserve"> JGTMY8 </t>
  </si>
  <si>
    <t>CA1561 P   TU04OCT  PEKNKG HK3   1415 1620</t>
  </si>
  <si>
    <t>999-5037905620</t>
  </si>
  <si>
    <t>HN0DZS</t>
  </si>
  <si>
    <t>CA1848 B   TH06OCT  NKGPEK HK1   1400 1600</t>
  </si>
  <si>
    <t xml:space="preserve">999-6766459322 </t>
  </si>
  <si>
    <t>潘楚楚</t>
  </si>
  <si>
    <t>999-5037905621</t>
  </si>
  <si>
    <t>肖焯月</t>
  </si>
  <si>
    <t>999-5037905622</t>
  </si>
  <si>
    <t>林嘉慧</t>
  </si>
  <si>
    <t xml:space="preserve">KENXDN </t>
  </si>
  <si>
    <t>MU2998 Z   TU04OCT  CANNKG HK1   1135 1355</t>
  </si>
  <si>
    <t xml:space="preserve">781-5037388310 </t>
  </si>
  <si>
    <t xml:space="preserve">林嘉慧 </t>
  </si>
  <si>
    <t>KEZEX5</t>
  </si>
  <si>
    <t>ZH9864 S   FR07OCT  NKGCAN HK1   1610 1830</t>
  </si>
  <si>
    <t>479-5037905623</t>
  </si>
  <si>
    <t>李丁杰</t>
  </si>
  <si>
    <t xml:space="preserve"> JWX5KB</t>
  </si>
  <si>
    <t xml:space="preserve">MU2998 Z   TU04OCT  CANNKG HK1   1135 1355 </t>
  </si>
  <si>
    <t>781-5037388311</t>
  </si>
  <si>
    <t xml:space="preserve"> KN5039</t>
  </si>
  <si>
    <t>479-5037905624</t>
  </si>
  <si>
    <t>李文玉</t>
  </si>
  <si>
    <t>HM0EZV</t>
  </si>
  <si>
    <t xml:space="preserve">CZ3315 U   TH29SEP  CANWHA HK1   2100 2255 </t>
  </si>
  <si>
    <t>784-5037388312</t>
  </si>
  <si>
    <t xml:space="preserve"> KFHHFR</t>
  </si>
  <si>
    <t>CZ3856 N   SU09OCT  NKGCAN HK1   1745 1955</t>
  </si>
  <si>
    <t>784-5037388313</t>
  </si>
  <si>
    <t>曾宁馨</t>
  </si>
  <si>
    <t xml:space="preserve">HD66E3 </t>
  </si>
  <si>
    <t>MU2951 C   WE05OCT  ZUHNKG HK1   1205 1420</t>
  </si>
  <si>
    <t>781-5037388316</t>
  </si>
  <si>
    <t>JQFYN3</t>
  </si>
  <si>
    <t>CA1847 R   WE05OCT  PEKNKG HK1   1050 1255</t>
  </si>
  <si>
    <t>999-6766459326</t>
  </si>
  <si>
    <t>KVDM1P</t>
  </si>
  <si>
    <t>MU6549 I   TH06OCT  NKGCSX HK1   2320 0100+1</t>
  </si>
  <si>
    <t>781-5037388317</t>
  </si>
  <si>
    <t>王媛</t>
  </si>
  <si>
    <t>KVDMEK</t>
  </si>
  <si>
    <t>MU2951 R   WE05OCT  ZUHNKG HK1   1205 1420</t>
  </si>
  <si>
    <t>781-5037388318</t>
  </si>
  <si>
    <t>JQFX69</t>
  </si>
  <si>
    <t>CA1847 W   WE05OCT  PEKNKG HK1   1050 1255</t>
  </si>
  <si>
    <t>999-6766459327</t>
  </si>
  <si>
    <t>HP58TL</t>
  </si>
  <si>
    <t>3U8990 W   FR07OCT  NKGCTU HK1   1150 1430</t>
  </si>
  <si>
    <t>876-5037388319</t>
  </si>
  <si>
    <t>赵鑫</t>
  </si>
  <si>
    <t>KVDN2V</t>
  </si>
  <si>
    <t xml:space="preserve">MU2951 R   WE05OCT  ZUHNKG HK1   1205 1420 </t>
  </si>
  <si>
    <t>781-5037388320</t>
  </si>
  <si>
    <t>JQFXG5</t>
  </si>
  <si>
    <t>CA4559 W   WE05OCT  CKGNKG HK1   0905 1110</t>
  </si>
  <si>
    <t>999-6766459328</t>
  </si>
  <si>
    <t>JGVS45</t>
  </si>
  <si>
    <t>HU7426 Q   FR07OCT  NKGCKG HK1   1130 1355</t>
  </si>
  <si>
    <t>880-5037905631</t>
  </si>
  <si>
    <t>李娜</t>
  </si>
  <si>
    <t>JNCXP2</t>
  </si>
  <si>
    <t>CA1848 Y   FR07OCT  NKGPEK HK4   1400 1600</t>
  </si>
  <si>
    <t>999-5037905632</t>
  </si>
  <si>
    <t>冉韵</t>
  </si>
  <si>
    <t>999-5037905633</t>
  </si>
  <si>
    <t>史丽雅</t>
  </si>
  <si>
    <t>999-5037905634</t>
  </si>
  <si>
    <t>周嘉懿</t>
  </si>
  <si>
    <t>999-5037905635</t>
  </si>
  <si>
    <t>JNCXS6</t>
  </si>
  <si>
    <t>CA1847 P   WE05OCT  PEKNKG HK2   1050 1255</t>
  </si>
  <si>
    <t>999-6766459262</t>
  </si>
  <si>
    <t>999-6766459263</t>
  </si>
  <si>
    <t>王一菲</t>
  </si>
  <si>
    <t>KDFN5W</t>
  </si>
  <si>
    <t>CA1847 Z   WE05OCT  PEKNKG HK1   1050 1255</t>
  </si>
  <si>
    <t>999-6766459264</t>
  </si>
  <si>
    <t>JNCXBN</t>
  </si>
  <si>
    <t>CA1848 J   FR07OCT  NKGPEK HK1   1400 1600</t>
  </si>
  <si>
    <t>999-6766459265</t>
  </si>
  <si>
    <t>夏之光</t>
  </si>
  <si>
    <t>KN50VD</t>
  </si>
  <si>
    <t xml:space="preserve">CA1847 Z   TH06OCT  PEKNKG HK1   1050 1255 </t>
  </si>
  <si>
    <t>999-5037905625</t>
  </si>
  <si>
    <t>HSDJCP</t>
  </si>
  <si>
    <t>CA1818 D   FR07OCT  NKGPEK HK1   1140 1345</t>
  </si>
  <si>
    <t>999-5037905626</t>
  </si>
  <si>
    <t>张鹿原</t>
  </si>
  <si>
    <t>KN51PE</t>
  </si>
  <si>
    <t>CA1847 K   TH06OCT  PEKNKG HK1   1050 1255</t>
  </si>
  <si>
    <t>999-5037905627</t>
  </si>
  <si>
    <t>HSDJLQ</t>
  </si>
  <si>
    <t>CA1818 Y   FR07OCT  NKGPEK HK1   1140 1345</t>
  </si>
  <si>
    <t>999-5037905628</t>
  </si>
  <si>
    <t>王殊瑾</t>
  </si>
  <si>
    <t>KN51TC</t>
  </si>
  <si>
    <t>999-5037905629</t>
  </si>
  <si>
    <t>JV3T1P</t>
  </si>
  <si>
    <t>999-5037905630</t>
  </si>
  <si>
    <t>陈晓娴</t>
  </si>
  <si>
    <t>HTC1DT</t>
  </si>
  <si>
    <t>CZ3855 V   WE05OCT  CANNKG HK5   1410 1635</t>
  </si>
  <si>
    <t>784-5037388321</t>
  </si>
  <si>
    <t>马雪娇</t>
  </si>
  <si>
    <t>784-5037388322</t>
  </si>
  <si>
    <t>许诗茵</t>
  </si>
  <si>
    <t>784-5037388323</t>
  </si>
  <si>
    <t>尹万蕊</t>
  </si>
  <si>
    <t>784-5037388324</t>
  </si>
  <si>
    <t>钟颖</t>
  </si>
  <si>
    <t>784-6739161155</t>
  </si>
  <si>
    <t xml:space="preserve"> KMFHTQ</t>
  </si>
  <si>
    <t xml:space="preserve">ZH9864 S   FR07OCT  NKGCAN HK5   1610 1830 </t>
  </si>
  <si>
    <t>479-6766459266</t>
  </si>
  <si>
    <t>479-6766459267</t>
  </si>
  <si>
    <t>479-6766459268</t>
  </si>
  <si>
    <t>479-6766459269</t>
  </si>
  <si>
    <t>479-6766459270</t>
  </si>
  <si>
    <t>何伟</t>
  </si>
  <si>
    <t xml:space="preserve"> HP5B9V</t>
  </si>
  <si>
    <t>CZ3985 J   WE05OCT  CSXNKG HK1   1110 1240</t>
  </si>
  <si>
    <t>784-6739161156</t>
  </si>
  <si>
    <t>JGVT5D</t>
  </si>
  <si>
    <t>HU7460 I   FR07OCT  NKGCSX HK1   1050 1230</t>
  </si>
  <si>
    <t>880-6766459275</t>
  </si>
  <si>
    <t xml:space="preserve">KXTJ0B    </t>
  </si>
  <si>
    <t>*CZ7081 J   WE05OCT  CSXNKG HK1   1450 1630</t>
  </si>
  <si>
    <t>784-6766459277</t>
  </si>
  <si>
    <t>HTBWH3</t>
  </si>
  <si>
    <t xml:space="preserve">MU2847 I   FR07OCT  NKGCSX HK1   1340 1525 </t>
  </si>
  <si>
    <t>781-6739161157</t>
  </si>
  <si>
    <t>耿熹</t>
  </si>
  <si>
    <t>HRJ8WG</t>
  </si>
  <si>
    <t>999-6766459271</t>
  </si>
  <si>
    <t>李玥瑶</t>
  </si>
  <si>
    <t>999-6766459272</t>
  </si>
  <si>
    <t>CA1561 P   WE05OCT  PEKNKG HK2   1415 1620</t>
  </si>
  <si>
    <t>999-6766459279</t>
  </si>
  <si>
    <t>999-6766459280</t>
  </si>
  <si>
    <t>JNCWXK</t>
  </si>
  <si>
    <t>999-6766459273</t>
  </si>
  <si>
    <t>999-6766459274</t>
  </si>
  <si>
    <t>CA1848 Y   FR07OCT  NKGPEK HK2   1400 1600</t>
  </si>
  <si>
    <t>999-6766459281</t>
  </si>
  <si>
    <t>999-6766459282</t>
  </si>
  <si>
    <t>孙卫月</t>
  </si>
  <si>
    <t>KDFM12</t>
  </si>
  <si>
    <t>CA1847 P   WE05OCT  PEKNKG HK1   1050 1255</t>
  </si>
  <si>
    <t>999-6766459276</t>
  </si>
  <si>
    <t>CA1561 P   WE05OCT  PEKNKG HK1   1415 1620</t>
  </si>
  <si>
    <t>999-6766459278</t>
  </si>
  <si>
    <t xml:space="preserve"> KWY0DV </t>
  </si>
  <si>
    <t xml:space="preserve">3U8992 W   FR07OCT  NKGCTU DK1   1350 1645 </t>
  </si>
  <si>
    <t>876-6739161169</t>
  </si>
  <si>
    <t>蔡奕昇</t>
  </si>
  <si>
    <t>HTC23W</t>
  </si>
  <si>
    <t>CZ8785 C   WE05OCT  SWANKG HK1   0745 0945</t>
  </si>
  <si>
    <t xml:space="preserve">784-6739161158 </t>
  </si>
  <si>
    <t xml:space="preserve"> KMFK89</t>
  </si>
  <si>
    <t>999-6766459286</t>
  </si>
  <si>
    <t>宋牧泽</t>
  </si>
  <si>
    <t>HQDWPE</t>
  </si>
  <si>
    <t>CA1817 P   WE05OCT  PEKNKG HK2   0830 1035</t>
  </si>
  <si>
    <t>999-6766459287</t>
  </si>
  <si>
    <t>王丽杰</t>
  </si>
  <si>
    <t>999-6766459288</t>
  </si>
  <si>
    <t xml:space="preserve"> JWE40K</t>
  </si>
  <si>
    <t>999-6766459289</t>
  </si>
  <si>
    <t>999-6766459290</t>
  </si>
  <si>
    <t>安玉</t>
  </si>
  <si>
    <t>HQDX90</t>
  </si>
  <si>
    <t>999-6766459293</t>
  </si>
  <si>
    <t>叶弋然</t>
  </si>
  <si>
    <t>999-6766459294</t>
  </si>
  <si>
    <t>JWE58R</t>
  </si>
  <si>
    <t>999-6766459295</t>
  </si>
  <si>
    <t>999-6766459296</t>
  </si>
  <si>
    <t>刘宇</t>
  </si>
  <si>
    <t xml:space="preserve">HSN4FZ  </t>
  </si>
  <si>
    <t xml:space="preserve"> CA1561 D   WE05OCT  PEKNKG HK1   1415 1620 </t>
  </si>
  <si>
    <t>999-6766459297</t>
  </si>
  <si>
    <t xml:space="preserve">HSN4PK </t>
  </si>
  <si>
    <t xml:space="preserve">CA1818 C   FR07OCT  NKGPEK HK1   1140 1345 </t>
  </si>
  <si>
    <t>999-6766459298</t>
  </si>
  <si>
    <t>聂龙</t>
  </si>
  <si>
    <t xml:space="preserve">JPFDRR </t>
  </si>
  <si>
    <t>CA1561 D   WE05OCT  PEKNKG HK1   1415 1620</t>
  </si>
  <si>
    <t>999-6766459299</t>
  </si>
  <si>
    <t>KG18RZ</t>
  </si>
  <si>
    <t>999-6766459300</t>
  </si>
  <si>
    <t>高斯佳</t>
  </si>
  <si>
    <t>KZ7WNP</t>
  </si>
  <si>
    <t>CA1561 P   WE05OCT  PEKNKG HK3   1415 1620</t>
  </si>
  <si>
    <t>999-6766459301</t>
  </si>
  <si>
    <t>石晓玉</t>
  </si>
  <si>
    <t>KG18ZP</t>
  </si>
  <si>
    <t>999-6766459302</t>
  </si>
  <si>
    <t>张缘</t>
  </si>
  <si>
    <t>999-6766459303</t>
  </si>
  <si>
    <t>KG195W</t>
  </si>
  <si>
    <t xml:space="preserve">CA1818 Y   FR07OCT  NKGPEK DK3   1140 1345 </t>
  </si>
  <si>
    <t>999-6766459304</t>
  </si>
  <si>
    <t>999-6766459305</t>
  </si>
  <si>
    <t>999-6766459306</t>
  </si>
  <si>
    <t>邓小妹</t>
  </si>
  <si>
    <t xml:space="preserve">JR1DGQ </t>
  </si>
  <si>
    <t>MU2754 M   WE05OCT  CSXNKG HK1   1445 1625</t>
  </si>
  <si>
    <t>781-6739161159</t>
  </si>
  <si>
    <t>HX9WK0</t>
  </si>
  <si>
    <t>MU2847 R   FR07OCT  NKGCSX HK1   1340 1525</t>
  </si>
  <si>
    <t>781-6739161160</t>
  </si>
  <si>
    <t>殷雨</t>
  </si>
  <si>
    <t>JT9EKW</t>
  </si>
  <si>
    <t>CA1561 S   WE05OCT  PEKNKG HK1   1415 1620</t>
  </si>
  <si>
    <t>999-6766459324</t>
  </si>
  <si>
    <t>KS4E6Y</t>
  </si>
  <si>
    <t>999-6766459323</t>
  </si>
  <si>
    <t>葛彦彬</t>
  </si>
  <si>
    <t>HXGX3C</t>
  </si>
  <si>
    <t>CA1561 P   WE05OCT  PEKNKG HK4   1415 1620</t>
  </si>
  <si>
    <t>999-6766459307</t>
  </si>
  <si>
    <t>苟一</t>
  </si>
  <si>
    <t>999-6766459308</t>
  </si>
  <si>
    <t>韩嘉楠</t>
  </si>
  <si>
    <t>999-6766459309</t>
  </si>
  <si>
    <t>王希宇</t>
  </si>
  <si>
    <t>999-6766459310</t>
  </si>
  <si>
    <t>JT9EM8</t>
  </si>
  <si>
    <t xml:space="preserve">CA1818 Y   FR07OCT  NKGPEK HK1   1140 1345 </t>
  </si>
  <si>
    <t>999-6766459311</t>
  </si>
  <si>
    <t>JT9EQ2</t>
  </si>
  <si>
    <t>999-6766459312</t>
  </si>
  <si>
    <t>KPWJQD</t>
  </si>
  <si>
    <t>999-6766459313</t>
  </si>
  <si>
    <t>JT9EJK</t>
  </si>
  <si>
    <t>999-6766459314</t>
  </si>
  <si>
    <t>郭雨昂</t>
  </si>
  <si>
    <t>JT9F2K</t>
  </si>
  <si>
    <t xml:space="preserve">CA1561 P   MO03OCT  PEKNKG HK2   1415 1620 </t>
  </si>
  <si>
    <t>999-6766459315</t>
  </si>
  <si>
    <t>吴贵洪</t>
  </si>
  <si>
    <t>999-6766459316</t>
  </si>
  <si>
    <t>HXGY1L</t>
  </si>
  <si>
    <t>CA1818 U   TH06OCT  NKGPEK HK2   1140 1345</t>
  </si>
  <si>
    <t>999-6766459317</t>
  </si>
  <si>
    <t>999-6766459318</t>
  </si>
  <si>
    <t>郭舒杨</t>
  </si>
  <si>
    <t>HNH933</t>
  </si>
  <si>
    <t>CA1561 P   MO03OCT  PEKNKG HK1   1415 1620</t>
  </si>
  <si>
    <t>999-6739382901</t>
  </si>
  <si>
    <t xml:space="preserve"> HNH97F</t>
  </si>
  <si>
    <t xml:space="preserve">CA1562 Y   TH06OCT  NKGPEK HK1   1725 1925 </t>
  </si>
  <si>
    <t>999-6739382902</t>
  </si>
  <si>
    <t>张晓涵</t>
  </si>
  <si>
    <t xml:space="preserve">HNH80B </t>
  </si>
  <si>
    <t>CA1817 P   TU04OCT  PEKNKG HK1   0830 1035</t>
  </si>
  <si>
    <t>999-6739382891</t>
  </si>
  <si>
    <t>HNH853</t>
  </si>
  <si>
    <t>CA1818 U   TH06OCT  NKGPEK HK1   1140 1345</t>
  </si>
  <si>
    <t>999-6739382892</t>
  </si>
  <si>
    <t>杨倩</t>
  </si>
  <si>
    <t>JXXW8J</t>
  </si>
  <si>
    <t>999-6739382893</t>
  </si>
  <si>
    <t>JXXWCG</t>
  </si>
  <si>
    <t>999-6739382894</t>
  </si>
  <si>
    <t xml:space="preserve">戚琦 </t>
  </si>
  <si>
    <t xml:space="preserve">HNH8D8  </t>
  </si>
  <si>
    <t xml:space="preserve">999-6739382895   </t>
  </si>
  <si>
    <t xml:space="preserve">  JFP5ZH </t>
  </si>
  <si>
    <t xml:space="preserve">999-6739382896    </t>
  </si>
  <si>
    <t>陆钰</t>
  </si>
  <si>
    <t>KSTWS0</t>
  </si>
  <si>
    <t>999-6739382897</t>
  </si>
  <si>
    <t xml:space="preserve">HNH8ZE  </t>
  </si>
  <si>
    <t xml:space="preserve">999-6739382898 </t>
  </si>
  <si>
    <t>刘星星</t>
  </si>
  <si>
    <t>HF1XH3</t>
  </si>
  <si>
    <t xml:space="preserve">  KNDXG0 </t>
  </si>
  <si>
    <t>CA1561 K   WE05OCT  PEKNKG HK1   1415 1620</t>
  </si>
  <si>
    <t>999-6739382908</t>
  </si>
  <si>
    <t>周峻纬</t>
  </si>
  <si>
    <t>JW6NGB</t>
  </si>
  <si>
    <t>CZ8651 D   WE05OCT  CGQNKG HK1   1025 1305</t>
  </si>
  <si>
    <t>784-6739161170</t>
  </si>
  <si>
    <t>郭小薇</t>
  </si>
  <si>
    <t>HMQ962</t>
  </si>
  <si>
    <t>CA1847 P   WE05OCT  PEKNKG RR1   1050 1255</t>
  </si>
  <si>
    <t>999-6766459325</t>
  </si>
  <si>
    <t>陈娟娟</t>
  </si>
  <si>
    <t>JG94MT</t>
  </si>
  <si>
    <t xml:space="preserve">CA1847 P   TU04OCT  PEKNKG HK1   1050 1255 </t>
  </si>
  <si>
    <t>999-5037905616</t>
  </si>
  <si>
    <t>张胜男</t>
  </si>
  <si>
    <t>KXFMYC</t>
  </si>
  <si>
    <t xml:space="preserve"> 999-5037905617  </t>
  </si>
  <si>
    <t>HQ88HE</t>
  </si>
  <si>
    <t xml:space="preserve"> 999-5037905618  </t>
  </si>
  <si>
    <t>HZ993C</t>
  </si>
  <si>
    <t xml:space="preserve"> 999-5037905619</t>
  </si>
  <si>
    <t>李湘雪</t>
  </si>
  <si>
    <t xml:space="preserve"> JNCYD7  </t>
  </si>
  <si>
    <t>CA1847 V   WE05OCT  PEKNKG HK4   1050 1255</t>
  </si>
  <si>
    <t>999-6766459330</t>
  </si>
  <si>
    <t>邱小乐</t>
  </si>
  <si>
    <t>999-6766459331</t>
  </si>
  <si>
    <t>张丽娜</t>
  </si>
  <si>
    <t>999-6766459332</t>
  </si>
  <si>
    <t>张鑫鑫</t>
  </si>
  <si>
    <t>999-6766459333</t>
  </si>
  <si>
    <t>CA1818 Y   FR07OCT  NKGPEK HK4   1140 1345</t>
  </si>
  <si>
    <t>999-6766459334</t>
  </si>
  <si>
    <t>999-6766459335</t>
  </si>
  <si>
    <t>999-6766459336</t>
  </si>
  <si>
    <t>999-6766459337</t>
  </si>
  <si>
    <t>蔡玉洁</t>
  </si>
  <si>
    <t>JN59J2</t>
  </si>
  <si>
    <t>999-6766459340</t>
  </si>
  <si>
    <t xml:space="preserve">胡慧  </t>
  </si>
  <si>
    <t>HV01SY</t>
  </si>
  <si>
    <t>CA1561 V   TU04OCT  PEKNKG HK1   1415 1620</t>
  </si>
  <si>
    <t>999-6766459341</t>
  </si>
  <si>
    <t>KGM5VY</t>
  </si>
  <si>
    <t xml:space="preserve">999-6766459342 </t>
  </si>
  <si>
    <t>张玉坤</t>
  </si>
  <si>
    <t xml:space="preserve">HV01ZR  </t>
  </si>
  <si>
    <t xml:space="preserve"> 999-6766459344  </t>
  </si>
  <si>
    <t xml:space="preserve"> HV022L </t>
  </si>
  <si>
    <t>999-6766459343</t>
  </si>
  <si>
    <t xml:space="preserve">王梓 </t>
  </si>
  <si>
    <t>HV025F</t>
  </si>
  <si>
    <t xml:space="preserve"> 999-6766459345 </t>
  </si>
  <si>
    <t xml:space="preserve"> 999-6766459346    </t>
  </si>
  <si>
    <t>刘婧儒</t>
  </si>
  <si>
    <t xml:space="preserve">JN5B72 </t>
  </si>
  <si>
    <t xml:space="preserve"> 999-6766459347</t>
  </si>
  <si>
    <t>JN5B8W</t>
  </si>
  <si>
    <t xml:space="preserve">999-6766459348 </t>
  </si>
  <si>
    <t>刘迪</t>
  </si>
  <si>
    <t>KM3BPT</t>
  </si>
  <si>
    <t xml:space="preserve">HU7460 Q   FR07OCT  NKGCSX HK2   1050 1230  </t>
  </si>
  <si>
    <t>880-6766459349</t>
  </si>
  <si>
    <t>张龙女</t>
  </si>
  <si>
    <t>880-6766459350</t>
  </si>
  <si>
    <t>胡烨</t>
  </si>
  <si>
    <t xml:space="preserve">JGW1FM </t>
  </si>
  <si>
    <t>CA1712 Z   WE05OCT  PEKHGH HK1   1230 1435</t>
  </si>
  <si>
    <t>999-6766459351</t>
  </si>
  <si>
    <t xml:space="preserve"> JGW1RF</t>
  </si>
  <si>
    <t>CA1564 D   FR07OCT  HGHPEK HK1   2000 2220</t>
  </si>
  <si>
    <t>999-6766459352</t>
  </si>
  <si>
    <t>韩晶鑫</t>
  </si>
  <si>
    <t>JYZB1M</t>
  </si>
  <si>
    <t>CA1562 U   TH06OCT  NKGPEK HK1   1725 1925</t>
  </si>
  <si>
    <t>999-6766459353</t>
  </si>
  <si>
    <t xml:space="preserve">HX66DE </t>
  </si>
  <si>
    <t>CA1847 V   WE05OCT  PEKNKG HK2   1050 1255</t>
  </si>
  <si>
    <t>999-6766459354</t>
  </si>
  <si>
    <t>999-6766459355</t>
  </si>
  <si>
    <t>王洋洋</t>
  </si>
  <si>
    <t xml:space="preserve">JZP1E5 </t>
  </si>
  <si>
    <t>CA1561 V   MO03OCT  PEKNKG HK2   1415 1620</t>
  </si>
  <si>
    <t>999-6766459358</t>
  </si>
  <si>
    <t>张力天</t>
  </si>
  <si>
    <t>999-6766459359</t>
  </si>
  <si>
    <t>CA1848 Y   FR07OCT     NKGPEK HK1   1400 1600</t>
  </si>
  <si>
    <t>999-6739382907</t>
  </si>
  <si>
    <t xml:space="preserve"> JNS4Y5</t>
  </si>
  <si>
    <t xml:space="preserve">CA1561 P   MO04OCT  PEKNKG HK4  1415 1620 </t>
  </si>
  <si>
    <t>999-6766459372</t>
  </si>
  <si>
    <t>戚琦</t>
  </si>
  <si>
    <t>999-6766459373</t>
  </si>
  <si>
    <t>999-6766459374</t>
  </si>
  <si>
    <t>999-6766459375</t>
  </si>
  <si>
    <t>郭小微</t>
  </si>
  <si>
    <t>HM5HSH</t>
  </si>
  <si>
    <t xml:space="preserve">CA1826 U   FR07OCT  CZXPEK HX1   1200 1400 </t>
  </si>
  <si>
    <t>999-6766459397</t>
  </si>
  <si>
    <t>KME126</t>
  </si>
  <si>
    <t>CZ8786 C   FR07OCT  NKGSWA RR1   1810 2010</t>
  </si>
  <si>
    <t>784-6739161187</t>
  </si>
  <si>
    <t>田慧</t>
  </si>
  <si>
    <t>JVD97R</t>
  </si>
  <si>
    <t>CA1826 M   FR07OCT CZXPEK DL1   1200 1400</t>
  </si>
  <si>
    <t>999-6766459360</t>
  </si>
  <si>
    <t>JVD8W2</t>
  </si>
  <si>
    <t xml:space="preserve">CA1847  V   TH06OCT PEKNKG RR1   1050 1255 </t>
  </si>
  <si>
    <t>999-6766459361</t>
  </si>
  <si>
    <t>盖亚楠</t>
  </si>
  <si>
    <t>KQF8H6</t>
  </si>
  <si>
    <t>CA1848 Y   FR07OCT NKGPEK HK3   1400 1600</t>
  </si>
  <si>
    <t>999-6766459362</t>
  </si>
  <si>
    <t>999-6766459363</t>
  </si>
  <si>
    <t>王滢潺</t>
  </si>
  <si>
    <t>999-6766459364</t>
  </si>
  <si>
    <t>肖智敏</t>
  </si>
  <si>
    <t>JZ7N1E</t>
  </si>
  <si>
    <t>MU2847 E   FR07OCT  NKGCSX HK1   1340 1525</t>
  </si>
  <si>
    <t>781-6739161193</t>
  </si>
  <si>
    <t>KQF8ZT</t>
  </si>
  <si>
    <t>HO1797 D   FR07OCT22NKGTAO HX1   1300 1420</t>
  </si>
  <si>
    <t>018-6766459365</t>
  </si>
  <si>
    <t>胡靖</t>
  </si>
  <si>
    <t>KFPRD0</t>
  </si>
  <si>
    <t>CA1561 V   MO04OCT  PEKNKG HK1   1415 1620</t>
  </si>
  <si>
    <t xml:space="preserve"> 999-6766459366</t>
  </si>
  <si>
    <t>KFPREK</t>
  </si>
  <si>
    <t>CA1848 U   FR07OCT NKGPEK HK3   1400 1600</t>
  </si>
  <si>
    <t>999-6766459367</t>
  </si>
  <si>
    <t>梁宇澄</t>
  </si>
  <si>
    <t>HFQXB6</t>
  </si>
  <si>
    <t>CA1847 V   WE05OCT PEKNKG HK1   1050 1255</t>
  </si>
  <si>
    <t>999-6766459369</t>
  </si>
  <si>
    <t>HPH04S</t>
  </si>
  <si>
    <t>CA1848 U   FR07OCT  NKGPEK HK1   1400 1600</t>
  </si>
  <si>
    <t>999-6766459368</t>
  </si>
  <si>
    <t>于鑫媛</t>
  </si>
  <si>
    <t>KXX47M</t>
  </si>
  <si>
    <t xml:space="preserve">CA1561 P   MO04OCT  PEKNKG HK1   1415 1620 </t>
  </si>
  <si>
    <t>999-6766459371</t>
  </si>
  <si>
    <t>KXX4BN</t>
  </si>
  <si>
    <t>CA1848 Y   FR06OCT NKGPEK HK1   1400 1600</t>
  </si>
  <si>
    <t>999-6766459370</t>
  </si>
  <si>
    <t>HN81MN</t>
  </si>
  <si>
    <t>SC4798 D   FR07OCT22HGHTAO TK1   2220 0005+1</t>
  </si>
  <si>
    <t>324-6739161194</t>
  </si>
  <si>
    <t>秦牛正威</t>
  </si>
  <si>
    <t>JSKRBQ</t>
  </si>
  <si>
    <t>HO1721 D   FR07OCT22NKGTFU HK1   1150 1440</t>
  </si>
  <si>
    <t>018-6766459376</t>
  </si>
  <si>
    <t>刘新跃</t>
  </si>
  <si>
    <t>HEMRKM</t>
  </si>
  <si>
    <t xml:space="preserve">CA1848 U   FR07OCT  NKGPEK HK1   1400 1600 </t>
  </si>
  <si>
    <t>999-6766459377</t>
  </si>
  <si>
    <t>KMYRX6</t>
  </si>
  <si>
    <t>CA1562 H   TH06OCT  NKGPEK HK1   1725 1925</t>
  </si>
  <si>
    <t>999-6766459380</t>
  </si>
  <si>
    <t>HD80L4</t>
  </si>
  <si>
    <t>HO1737 D   FR07OCT22NKGCSX HK1   0655 0840</t>
  </si>
  <si>
    <t>018-6766459381</t>
  </si>
  <si>
    <t xml:space="preserve">HR4WCP    </t>
  </si>
  <si>
    <t xml:space="preserve">CA1826 D   FR07OCT  CZXPEK HK1   1200 1400 </t>
  </si>
  <si>
    <t>999-6766459382</t>
  </si>
  <si>
    <t xml:space="preserve">HR4WGN </t>
  </si>
  <si>
    <t>999-6766459383</t>
  </si>
  <si>
    <t>KM1HL8</t>
  </si>
  <si>
    <t xml:space="preserve">CA1826 U   FR07OCT  CZXPEK HK2   1200 1400 </t>
  </si>
  <si>
    <t>999-6766459384</t>
  </si>
  <si>
    <t>999-6766459385</t>
  </si>
  <si>
    <t xml:space="preserve"> HR4XBD </t>
  </si>
  <si>
    <t>CA1826 U   FR07OCT  CZXPEK HK4   1200 1400</t>
  </si>
  <si>
    <t>999-6766459386</t>
  </si>
  <si>
    <t>999-6766459387</t>
  </si>
  <si>
    <t>999-6766459388</t>
  </si>
  <si>
    <t>999-6766459389</t>
  </si>
  <si>
    <t xml:space="preserve"> KQCWYD </t>
  </si>
  <si>
    <t xml:space="preserve">MU2977 K   FR07OCT  CZXCSX HK1   1520 1705 </t>
  </si>
  <si>
    <t>781-6739161197</t>
  </si>
  <si>
    <t xml:space="preserve"> KM1JE2 </t>
  </si>
  <si>
    <t xml:space="preserve"> CA1826 U   FR07OCT  CZXPEK HK1   1200 1400 </t>
  </si>
  <si>
    <t>999-6766459390</t>
  </si>
  <si>
    <t xml:space="preserve"> JS5E1D</t>
  </si>
  <si>
    <t>CA1826 C   FR07OCT  CZXPEK HK1   1200 1400</t>
  </si>
  <si>
    <t>999-6766459391</t>
  </si>
  <si>
    <t xml:space="preserve">JS5E4D   </t>
  </si>
  <si>
    <t>CA1826 U   FR07OCT  CZXPEK HK1   1200 1400</t>
  </si>
  <si>
    <t>999-6766459392</t>
  </si>
  <si>
    <t xml:space="preserve"> HXM5EE    </t>
  </si>
  <si>
    <t>999-6766459393</t>
  </si>
  <si>
    <t xml:space="preserve"> JX955H </t>
  </si>
  <si>
    <t>999-6766459394</t>
  </si>
  <si>
    <t>999-6766459395</t>
  </si>
  <si>
    <t>KR9MTR</t>
  </si>
  <si>
    <t>999-6766459396</t>
  </si>
  <si>
    <t>HF2RZW</t>
  </si>
  <si>
    <t>781-6739161198</t>
  </si>
  <si>
    <t xml:space="preserve">JTS1NJ </t>
  </si>
  <si>
    <t>999-6766459398</t>
  </si>
  <si>
    <t xml:space="preserve">KF906B </t>
  </si>
  <si>
    <t>999-6766459399</t>
  </si>
  <si>
    <t>999-6766459400</t>
  </si>
  <si>
    <t>999-6766459401</t>
  </si>
  <si>
    <t>999-6766459402</t>
  </si>
  <si>
    <t xml:space="preserve"> KF9182</t>
  </si>
  <si>
    <t>999-6766459406</t>
  </si>
  <si>
    <t xml:space="preserve">JQQDB6 </t>
  </si>
  <si>
    <t>999-6766459405</t>
  </si>
  <si>
    <t xml:space="preserve"> KSXHM2      </t>
  </si>
  <si>
    <t>999-6766459403</t>
  </si>
  <si>
    <t>999-6766459404</t>
  </si>
  <si>
    <t>JWW4XM</t>
  </si>
  <si>
    <t>999-6766459407</t>
  </si>
  <si>
    <t>999-6766459408</t>
  </si>
  <si>
    <t>KRE8WB</t>
  </si>
  <si>
    <t xml:space="preserve">CA1826 U   FR07OCT  CZXPEK HK1   1200 1400 </t>
  </si>
  <si>
    <t>999-6766459409</t>
  </si>
  <si>
    <t>HMKWY1</t>
  </si>
  <si>
    <t>CZ8959 Y   SA08OCT  YIWPKX HK1   1210 1425</t>
  </si>
  <si>
    <t xml:space="preserve">784-6739161199 </t>
  </si>
  <si>
    <t xml:space="preserve">JMSM9L  </t>
  </si>
  <si>
    <t xml:space="preserve">CA1826 Y   FR07OCT  CZXPEK HK1   1200 1400 </t>
  </si>
  <si>
    <t xml:space="preserve">999-6766459410 </t>
  </si>
  <si>
    <t>JD491R</t>
  </si>
  <si>
    <t>ZH8770 W   FR07OCT  CZXJJN HK1   1705 1900</t>
  </si>
  <si>
    <t>479-6766459411</t>
  </si>
  <si>
    <t>JDP08T</t>
  </si>
  <si>
    <t xml:space="preserve">ZH9150 V   FR07OCT22WUXPEK HK1   1420 1630 </t>
  </si>
  <si>
    <t>479-6766459413</t>
  </si>
  <si>
    <t>KW7RXT</t>
  </si>
  <si>
    <t>ZH9156 J   SA08OCT  WUXPEK RR2   1805 2015</t>
  </si>
  <si>
    <t>479-6766459415</t>
  </si>
  <si>
    <t>479-6766459416</t>
  </si>
  <si>
    <t>HSZE7T</t>
  </si>
  <si>
    <t>ZH9156 Y   SA08OCT  WUXPEK RR1   1805 2015</t>
  </si>
  <si>
    <t>479-6766459417</t>
  </si>
  <si>
    <t xml:space="preserve"> JSJWDE</t>
  </si>
  <si>
    <t>479-6766459418</t>
  </si>
  <si>
    <t xml:space="preserve">李文玉 </t>
  </si>
  <si>
    <t>KY0Y5Q</t>
  </si>
  <si>
    <t>CZ3514 L   TU11OCT  NKGCAN HK1   1135 1400</t>
  </si>
  <si>
    <t>784-6739161205</t>
  </si>
  <si>
    <t xml:space="preserve">JMQ13X </t>
  </si>
  <si>
    <t>CA1826 Y   MO10OCT  CZXPEK HK1   1200 1400</t>
  </si>
  <si>
    <t>999-6766459427</t>
  </si>
  <si>
    <t xml:space="preserve"> KVV4RJ  </t>
  </si>
  <si>
    <t>CZ8858 L   FR14OCT  HGHPKX RR1   1340 1600</t>
  </si>
  <si>
    <t>784-6739161206</t>
  </si>
  <si>
    <t>应收小计</t>
  </si>
  <si>
    <t>应收合计</t>
  </si>
  <si>
    <t>详见附表“机票”</t>
    <rPh sb="0" eb="1">
      <t>xiang jian</t>
    </rPh>
    <rPh sb="2" eb="3">
      <t>fu biao</t>
    </rPh>
    <rPh sb="5" eb="6">
      <t>ji piao</t>
    </rPh>
    <phoneticPr fontId="10" type="noConversion"/>
  </si>
  <si>
    <t>2022国风大典-报销汇总</t>
    <rPh sb="9" eb="10">
      <t>bao xiao hui zong</t>
    </rPh>
    <phoneticPr fontId="10" type="noConversion"/>
  </si>
  <si>
    <t>已报销（金额/明细）</t>
  </si>
  <si>
    <t>未报销（金额/明细）</t>
  </si>
  <si>
    <t>/</t>
  </si>
  <si>
    <t>火车票（周瑾瑶北京南-南京南、南京南-沧州西、沧州西-北京南）：504+374+103，行程单（张胜男：南京-长沙）360，同程+苏州程会玩（张胜男）14</t>
  </si>
  <si>
    <t>任胤菘</t>
  </si>
  <si>
    <t>薛八一</t>
  </si>
  <si>
    <t>SING女团-林悠悠</t>
  </si>
  <si>
    <t>滴滴111.86+579.64+484.88+349.03</t>
  </si>
  <si>
    <t>卢卓</t>
  </si>
  <si>
    <t>范津玮</t>
  </si>
  <si>
    <t>李常超</t>
  </si>
  <si>
    <t>机票（王琼、高光燕、袁丽君）785+38+875+1102+670+680+50，滴滴（王琼返程）400.75+42.22+33.08+180.35，滴滴（李常超返程）13.79+190.09+28.61+1640.98</t>
  </si>
  <si>
    <t>方浩然</t>
  </si>
  <si>
    <t>火车票（方浩然：北京南-南京南，南京南-廊坊；王晓男：郑州东-南京南，南京南-郑州，郑州-长治东）464+456+323.5+90.5+337.5，出租车46，高德38.83（发票不能用）</t>
  </si>
  <si>
    <t>餐饮99+176+63</t>
  </si>
  <si>
    <t>火车票（上海-北京南：田慧、夏之光、张鹿原、王殊瑾）631+631+631+2331</t>
  </si>
  <si>
    <t>火车票（魏汝浩：淄博北-济南西，济南西-南京南，南京南-淄博北）467+56+595</t>
  </si>
  <si>
    <t>加奈那</t>
  </si>
  <si>
    <t>滴滴（杨天玥）640.48+131.91</t>
  </si>
  <si>
    <t>李子璇</t>
  </si>
  <si>
    <t>滴滴128.18+87.42+152.5，餐饮451+503+25+99，咖啡100，萧山机场食品20.6，景区食品100，横店休闲食品92+179</t>
  </si>
  <si>
    <t>宁心</t>
  </si>
  <si>
    <t>何昶希</t>
  </si>
  <si>
    <t>滴滴76.26+52.86+113.82</t>
  </si>
  <si>
    <t>张睿</t>
  </si>
  <si>
    <t>滴滴153.48+106.77+194.14+255.34</t>
  </si>
  <si>
    <t>SING女团</t>
  </si>
  <si>
    <t>银临</t>
  </si>
  <si>
    <t>贰婶</t>
  </si>
  <si>
    <t>火车票（高斯佳：上海-南京，常州北-郑州东，郑州东-白沟）：139.5+620.5+480</t>
  </si>
  <si>
    <t>吴季峰</t>
  </si>
  <si>
    <t>郭雨昂ANG</t>
  </si>
  <si>
    <t>火车票（南京南-北京南：郭雨昂、吴贵洪）：832+832</t>
  </si>
  <si>
    <t>张晓涵+戚琦</t>
  </si>
  <si>
    <t>火车票（常州北-北京南：张晓涵、杨倩、陆钰、戚琦）921+921+921+921，机场餐费318，滴滴418.88</t>
  </si>
  <si>
    <t>琵琶_舒儿🐑</t>
  </si>
  <si>
    <t>火车票（北京南-南京南，南京南-北京南）504+832，退票手续费182</t>
  </si>
  <si>
    <t>顾偏偏</t>
  </si>
  <si>
    <t>小麦肤色</t>
  </si>
  <si>
    <t>火车票（南京南-北京南：张力天、王洋洋）832+832，定额20+20</t>
  </si>
  <si>
    <t>云尚女子乐团</t>
  </si>
  <si>
    <t>火车票（胡靖：常州北-北京南，蔡玉洁：洛阳龙门-南京南）828+413，出租车（蔡玉洁）455</t>
  </si>
  <si>
    <t>貂蝉（任红昌）</t>
  </si>
  <si>
    <t>婉宝</t>
  </si>
  <si>
    <t>火车票（吴晓红、吴诗莹，霞浦往返南京南）：424+424+424+424</t>
  </si>
  <si>
    <t>千艺</t>
  </si>
  <si>
    <t>机票（沈阳-南京：聂文苹、聂文惠）760+760</t>
  </si>
  <si>
    <t>机票及保险（南京-沈阳，南京-西安）795+40+4+764+8+40+40</t>
  </si>
  <si>
    <t>秀导</t>
  </si>
  <si>
    <t>出租车172+178，机票3720+1500，滴滴67.54+221.98，餐饮64+140</t>
  </si>
  <si>
    <t>总计</t>
    <rPh sb="0" eb="1">
      <t>zong ji</t>
    </rPh>
    <phoneticPr fontId="10" type="noConversion"/>
  </si>
  <si>
    <t>共计</t>
    <rPh sb="0" eb="1">
      <t>gong ji</t>
    </rPh>
    <phoneticPr fontId="10" type="noConversion"/>
  </si>
  <si>
    <t>火车票（蔡晓璐：上海虹桥往返南京南）141+146</t>
    <phoneticPr fontId="10" type="noConversion"/>
  </si>
  <si>
    <t>火车票（顾芯颖：马鞍山东-南京南，南京南-北京南）504+17</t>
    <phoneticPr fontId="10" type="noConversion"/>
  </si>
  <si>
    <t>2022-10-17</t>
  </si>
  <si>
    <t>：</t>
  </si>
  <si>
    <t>国风大典嘉宾用房2</t>
  </si>
  <si>
    <t>房间号码</t>
  </si>
  <si>
    <t/>
  </si>
  <si>
    <t>G2209150391</t>
  </si>
  <si>
    <t>到店日期</t>
  </si>
  <si>
    <t>2022/10/03 16:05:39</t>
  </si>
  <si>
    <t>2209150062</t>
  </si>
  <si>
    <t>离店日期</t>
  </si>
  <si>
    <t>2022/10/11 19:55:25</t>
  </si>
  <si>
    <t>康辉集团北京国际会议展览有限公司</t>
  </si>
  <si>
    <t>操作员</t>
  </si>
  <si>
    <t>冉金凤</t>
  </si>
  <si>
    <t>日期</t>
  </si>
  <si>
    <t>消费</t>
  </si>
  <si>
    <t>付款</t>
  </si>
  <si>
    <t xml:space="preserve">[安玉]  稽核房费 71211  </t>
  </si>
  <si>
    <t>1500.00</t>
  </si>
  <si>
    <t>0.00</t>
  </si>
  <si>
    <t xml:space="preserve">[蔡晓璐]  稽核房费 70206  </t>
  </si>
  <si>
    <t>1550.00</t>
  </si>
  <si>
    <t xml:space="preserve">[蔡玉洁]  稽核房费 73102  </t>
  </si>
  <si>
    <t>2800.00</t>
  </si>
  <si>
    <t xml:space="preserve">[蔡奕昇]  稽核房费 73303  </t>
  </si>
  <si>
    <t xml:space="preserve">[陈娟娟]  稽核房费 70203  </t>
  </si>
  <si>
    <t>2850.00</t>
  </si>
  <si>
    <t xml:space="preserve">[陈蒙]  稽核房费 73309  </t>
  </si>
  <si>
    <t xml:space="preserve">[陈晓娴]  稽核房费 72301  </t>
  </si>
  <si>
    <t xml:space="preserve">[程晓波]  稽核房费 73107  </t>
  </si>
  <si>
    <t xml:space="preserve">[程晓波]  赔偿费 73107  </t>
  </si>
  <si>
    <t>120.00</t>
  </si>
  <si>
    <t xml:space="preserve">[邓小妹]  稽核房费 71220  </t>
  </si>
  <si>
    <t xml:space="preserve">[范津玮]  稽核房费 72313  </t>
  </si>
  <si>
    <t xml:space="preserve">[方浩然]  稽核房费 72218  </t>
  </si>
  <si>
    <t xml:space="preserve">[高斯佳]  稽核房费 71317  </t>
  </si>
  <si>
    <t>2160.00</t>
  </si>
  <si>
    <t xml:space="preserve">[高斯佳]  迷你吧 71317  </t>
  </si>
  <si>
    <t>50.00</t>
  </si>
  <si>
    <t xml:space="preserve">[葛彦彬]  稽核房费 71316  </t>
  </si>
  <si>
    <t xml:space="preserve">[耿熹（男）]  稽核房费 72217  </t>
  </si>
  <si>
    <t xml:space="preserve">[顾芯颖]  稽核房费 73302  </t>
  </si>
  <si>
    <t xml:space="preserve">[顾勇]  稽核房费 71217  </t>
  </si>
  <si>
    <t>4150.00</t>
  </si>
  <si>
    <t xml:space="preserve">[管赢]  稽核房费 73307  </t>
  </si>
  <si>
    <t xml:space="preserve">[管赢]  赔偿费 73307  </t>
  </si>
  <si>
    <t xml:space="preserve">[郭舒杨]  稽核房费 71202  </t>
  </si>
  <si>
    <t xml:space="preserve">[郭小薇]  稽核房费 72212  </t>
  </si>
  <si>
    <t xml:space="preserve">[郭小薇]  稽核房费 73215  </t>
  </si>
  <si>
    <t>660.00</t>
  </si>
  <si>
    <t xml:space="preserve">[郭雨昂]  稽核房费 71303  </t>
  </si>
  <si>
    <t xml:space="preserve">[国风宣璐]  稽核房费 70308  </t>
  </si>
  <si>
    <t xml:space="preserve">[韩嘉楠]  稽核房费 71306  </t>
  </si>
  <si>
    <t xml:space="preserve">[韩晶鑫]  稽核房费 70103  </t>
  </si>
  <si>
    <t xml:space="preserve">[何伟]  稽核房费 73101  </t>
  </si>
  <si>
    <t xml:space="preserve">[侯沂欣]  稽核房费 72219  </t>
  </si>
  <si>
    <t xml:space="preserve">[胡慧]  稽核房费 73105  </t>
  </si>
  <si>
    <t xml:space="preserve">[胡靖]  手工房费 72318  </t>
  </si>
  <si>
    <t xml:space="preserve">[胡靖]  稽核房费 72318  </t>
  </si>
  <si>
    <t>5170.00</t>
  </si>
  <si>
    <t xml:space="preserve">[李丁杰]  稽核房费 70312  </t>
  </si>
  <si>
    <t>4400.00</t>
  </si>
  <si>
    <t xml:space="preserve">[李明阳]  稽核房费 73213  </t>
  </si>
  <si>
    <t xml:space="preserve">[李娜]  稽核房费 70306  </t>
  </si>
  <si>
    <t xml:space="preserve">[李文玉]  稽核房费 70311  </t>
  </si>
  <si>
    <t xml:space="preserve">[李湘雪]  稽核房费 70303  </t>
  </si>
  <si>
    <t xml:space="preserve">[李子璇]  稽核房费 71216  </t>
  </si>
  <si>
    <t>3000.00</t>
  </si>
  <si>
    <t xml:space="preserve">[林嘉慧]  稽核房费 70310  </t>
  </si>
  <si>
    <t xml:space="preserve">[刘星星]  稽核房费 73210  </t>
  </si>
  <si>
    <t xml:space="preserve">[刘宇]  稽核房费 71999  </t>
  </si>
  <si>
    <t>6750.00</t>
  </si>
  <si>
    <t xml:space="preserve">[刘宇]  赔偿费 71999  </t>
  </si>
  <si>
    <t xml:space="preserve">[卢卓]  稽核房费 73312  </t>
  </si>
  <si>
    <t xml:space="preserve">[卢卓]  赔偿费 73312  </t>
  </si>
  <si>
    <t xml:space="preserve">[陆钰]  稽核房费 72316  </t>
  </si>
  <si>
    <t xml:space="preserve">[马雪娇]  稽核房费 72305  </t>
  </si>
  <si>
    <t xml:space="preserve">[那扎开提·买合木提]  稽核房费 73308  </t>
  </si>
  <si>
    <t xml:space="preserve">[聂龙]  稽核房费 71205  </t>
  </si>
  <si>
    <t xml:space="preserve">[潘楚楚]  稽核房费 73115  </t>
  </si>
  <si>
    <t xml:space="preserve">[戚琦]  稽核房费 72315  </t>
  </si>
  <si>
    <t xml:space="preserve">[千艺]  稽核房费 73106  </t>
  </si>
  <si>
    <t>2300.00</t>
  </si>
  <si>
    <t xml:space="preserve">[千艺]  稽核房费 73311  </t>
  </si>
  <si>
    <t xml:space="preserve">[千艺]  赔偿费 73311  </t>
  </si>
  <si>
    <t>40.00</t>
  </si>
  <si>
    <t xml:space="preserve">[秦牛正威]  稽核房费 70309  </t>
  </si>
  <si>
    <t xml:space="preserve">[邱小乐]  稽核房费 70305  </t>
  </si>
  <si>
    <t xml:space="preserve">[冉韵]  稽核房费 70207  </t>
  </si>
  <si>
    <t xml:space="preserve">[任胤菘]  稽核房费 73305  </t>
  </si>
  <si>
    <t xml:space="preserve">[石晓玉]  稽核房费 71219  </t>
  </si>
  <si>
    <t xml:space="preserve">[石晓玉]  迷你吧 71219  </t>
  </si>
  <si>
    <t>70.00</t>
  </si>
  <si>
    <t xml:space="preserve">[史佳琳]  稽核房费 70105  </t>
  </si>
  <si>
    <t xml:space="preserve">[史丽雅]  稽核房费 70208  </t>
  </si>
  <si>
    <t xml:space="preserve">[宋牧泽]  稽核房费 73205  </t>
  </si>
  <si>
    <t xml:space="preserve">[宋牧泽]  赔偿费 73205  </t>
  </si>
  <si>
    <t xml:space="preserve">[孙卫月]  稽核房费 73109  </t>
  </si>
  <si>
    <t xml:space="preserve">[王丽杰]  稽核房费 73203  </t>
  </si>
  <si>
    <t xml:space="preserve">[王琼]  稽核房费 73209  </t>
  </si>
  <si>
    <t xml:space="preserve">[王殊瑾]  稽核房费 72313  </t>
  </si>
  <si>
    <t xml:space="preserve">[王一菲]  稽核房费 70307  </t>
  </si>
  <si>
    <t xml:space="preserve">[王滢潺]  稽核房费 72213  </t>
  </si>
  <si>
    <t xml:space="preserve">[王玮]  稽核房费 71215  </t>
  </si>
  <si>
    <t>5700.00</t>
  </si>
  <si>
    <t xml:space="preserve">[魏汝浩]  稽核房费 72215  </t>
  </si>
  <si>
    <t xml:space="preserve">[吴贵洪]  稽核房费 71303  </t>
  </si>
  <si>
    <t xml:space="preserve">[吴晓红]  稽核房费 72217  </t>
  </si>
  <si>
    <t xml:space="preserve">[夏之光]  稽核房费 72315  </t>
  </si>
  <si>
    <t xml:space="preserve">[夏之光]  赔偿费 72315  </t>
  </si>
  <si>
    <t>30.00</t>
  </si>
  <si>
    <t xml:space="preserve">[向异]  稽核房费 70212  </t>
  </si>
  <si>
    <t xml:space="preserve">[肖智敏]  稽核房费 72202  </t>
  </si>
  <si>
    <t xml:space="preserve">[谢成虎]  稽核房费 73208  </t>
  </si>
  <si>
    <t xml:space="preserve">[谢成虎]  赔偿费 73208  </t>
  </si>
  <si>
    <t xml:space="preserve">[熊倩]  稽核房费 73206  </t>
  </si>
  <si>
    <t xml:space="preserve">[许诗茵]  稽核房费 72302  </t>
  </si>
  <si>
    <t xml:space="preserve">[宣璐]  稽核房费 70308  </t>
  </si>
  <si>
    <t xml:space="preserve">[薛军]  稽核房费 73212  </t>
  </si>
  <si>
    <t xml:space="preserve">[薛军]  赔偿费 73212  </t>
  </si>
  <si>
    <t xml:space="preserve">[杨天玥]  稽核房费 73306  </t>
  </si>
  <si>
    <t xml:space="preserve">[杨天玥]  赔偿费 73306  </t>
  </si>
  <si>
    <t xml:space="preserve">[杨倩]  稽核房费 72318  </t>
  </si>
  <si>
    <t xml:space="preserve">[叶弋然]  稽核房费 71213  </t>
  </si>
  <si>
    <t xml:space="preserve">[殷雨]  稽核房费 71305  </t>
  </si>
  <si>
    <t xml:space="preserve">[尹万蕊]  稽核房费 72303  </t>
  </si>
  <si>
    <t xml:space="preserve">[尹万蕊]  赔偿费 72303  </t>
  </si>
  <si>
    <t xml:space="preserve">[俞聪]  稽核房费 72220  </t>
  </si>
  <si>
    <t xml:space="preserve">[袁利君]  稽核房费 73207  </t>
  </si>
  <si>
    <t xml:space="preserve">[袁利君]  赔偿费 73207  </t>
  </si>
  <si>
    <t xml:space="preserve">[曾宁馨]  稽核房费 73310  </t>
  </si>
  <si>
    <t xml:space="preserve">[张航睿]  稽核房费 70301  </t>
  </si>
  <si>
    <t>4500.00</t>
  </si>
  <si>
    <t xml:space="preserve">[张丽娜]  稽核房费 70302  </t>
  </si>
  <si>
    <t xml:space="preserve">[张力天]  稽核房费 71302  </t>
  </si>
  <si>
    <t xml:space="preserve">[张龙女]  稽核房费 71210  </t>
  </si>
  <si>
    <t xml:space="preserve">[张鹿原]  稽核房费 72316  </t>
  </si>
  <si>
    <t xml:space="preserve">[张胜男]  稽核房费 70211  </t>
  </si>
  <si>
    <t xml:space="preserve">[张文辉]  稽核房费 70205  </t>
  </si>
  <si>
    <t xml:space="preserve">[张文辉]  赔偿费 70205  </t>
  </si>
  <si>
    <t xml:space="preserve">[张晓涵]  稽核房费 72317  </t>
  </si>
  <si>
    <t xml:space="preserve">[张艺枝]  稽核房费 70210  </t>
  </si>
  <si>
    <t xml:space="preserve">[张玉坤]  稽核房费 73103  </t>
  </si>
  <si>
    <t xml:space="preserve">[赵鑫（男）]  稽核房费 73211  </t>
  </si>
  <si>
    <t xml:space="preserve">[赵鑫（男）]  赔偿费 73211  </t>
  </si>
  <si>
    <t xml:space="preserve">[钟颖]  稽核房费 72306  </t>
  </si>
  <si>
    <t xml:space="preserve">[周晋瑶]  稽核房费 70206  </t>
  </si>
  <si>
    <t xml:space="preserve">[周峻纬]  稽核房费 72209  </t>
  </si>
  <si>
    <t>3600.00</t>
  </si>
  <si>
    <t xml:space="preserve">[周峻纬]  赔偿费 72209  </t>
  </si>
  <si>
    <t xml:space="preserve">[左玲玲]  稽核房费 70209  </t>
  </si>
  <si>
    <t xml:space="preserve">[陈林]  稽核房费 3101  </t>
  </si>
  <si>
    <t xml:space="preserve">[陈曦]  稽核房费 3111  </t>
  </si>
  <si>
    <t>2250.00</t>
  </si>
  <si>
    <t xml:space="preserve">[崔芳凝]  稽核房费 3120  </t>
  </si>
  <si>
    <t xml:space="preserve">[国风]  稽核房费 3111  </t>
  </si>
  <si>
    <t xml:space="preserve">[李子旋]  稽核房费 3103  </t>
  </si>
  <si>
    <t xml:space="preserve">[孙明慧]  稽核房费 3101  </t>
  </si>
  <si>
    <t xml:space="preserve">[严鑫]  稽核房费 3103  </t>
  </si>
  <si>
    <t xml:space="preserve">[朱虹霏]  稽核房费 3101  </t>
  </si>
  <si>
    <t xml:space="preserve">[朱欣]  稽核房费 3120  </t>
  </si>
  <si>
    <t>总额：</t>
  </si>
  <si>
    <t>余额：</t>
  </si>
  <si>
    <t xml:space="preserve">                      ★结账提醒★</t>
  </si>
  <si>
    <t>1.本人，下文署名人，兹确认接受本账单所列的全部产品和服务，并同意账单开列的金额。本人同意，当任何有支付本账单义务的第三</t>
  </si>
  <si>
    <t>方未能或者延迟支付本账单的全部或部分应付款项时，本人并未被免除本账单的付款义务，因此对付清本账单的全部应付未付款项仍负</t>
  </si>
  <si>
    <t>有个人责任。</t>
  </si>
  <si>
    <t>2.若以被酒店认可交易之信用卡支付本账单的，本人以下签章即视同本人在相关信用卡凭证上的签章。</t>
  </si>
  <si>
    <t>3.凭借结账账单可以在30天之内开具发票。</t>
  </si>
  <si>
    <t>客人签署</t>
  </si>
  <si>
    <t>Guest Signature</t>
  </si>
  <si>
    <t xml:space="preserve">9 Fang Xian Road,Jintan District Changzhou,Jiangsu Province 213200 China </t>
  </si>
  <si>
    <t>中国江苏省常州市金坛区薛埠镇访仙路9号 邮政编码:213200</t>
  </si>
  <si>
    <t>Tel 电话: +86 (0) 519 82667788   www.cnosr.com</t>
  </si>
  <si>
    <t>详见附表“景区房间”，包含巽宿与山居</t>
    <rPh sb="0" eb="1">
      <t>xiang jian</t>
    </rPh>
    <rPh sb="2" eb="3">
      <t>fu biao</t>
    </rPh>
    <rPh sb="5" eb="6">
      <t>jing qu fang jian</t>
    </rPh>
    <rPh sb="11" eb="12">
      <t>bao han</t>
    </rPh>
    <rPh sb="13" eb="14">
      <t>xun su</t>
    </rPh>
    <rPh sb="15" eb="16">
      <t>yu</t>
    </rPh>
    <rPh sb="16" eb="17">
      <t>shan ju</t>
    </rPh>
    <phoneticPr fontId="10" type="noConversion"/>
  </si>
  <si>
    <t>团队名称</t>
  </si>
  <si>
    <t>联系方式</t>
  </si>
  <si>
    <t>航班号</t>
  </si>
  <si>
    <t>时间</t>
  </si>
  <si>
    <t>出发地</t>
  </si>
  <si>
    <t>目的地</t>
  </si>
  <si>
    <t>车型</t>
  </si>
  <si>
    <t>车费</t>
  </si>
  <si>
    <t>备注</t>
  </si>
  <si>
    <t>南京禄口机场T1</t>
  </si>
  <si>
    <t>商务</t>
  </si>
  <si>
    <t>盐湖城景区</t>
  </si>
  <si>
    <t>宣璐团队</t>
  </si>
  <si>
    <t>CA1847</t>
  </si>
  <si>
    <t>周晋瑶</t>
  </si>
  <si>
    <t>常州奔牛机场</t>
  </si>
  <si>
    <t>小车</t>
  </si>
  <si>
    <t>5日10:30景区-福地宾馆，做头发，后返回（约2小时）-半天包车GL8</t>
  </si>
  <si>
    <t>联系周晋瑶</t>
  </si>
  <si>
    <t>秦牛正威团队</t>
  </si>
  <si>
    <t>G133</t>
  </si>
  <si>
    <t>南京南站</t>
  </si>
  <si>
    <t>G1958</t>
  </si>
  <si>
    <t>任胤菘团队</t>
  </si>
  <si>
    <t>熊倩</t>
  </si>
  <si>
    <t>G7756</t>
  </si>
  <si>
    <t>刘伶慧</t>
  </si>
  <si>
    <t>G179</t>
  </si>
  <si>
    <t>不负责食宿行程</t>
  </si>
  <si>
    <t>薛八一团队</t>
  </si>
  <si>
    <t>薛军</t>
  </si>
  <si>
    <t>横店</t>
  </si>
  <si>
    <t>6号安排车横店接 送盐湖城景区</t>
  </si>
  <si>
    <t>CA1561</t>
  </si>
  <si>
    <t>SING女团-林悠悠团队</t>
  </si>
  <si>
    <t>MU2998</t>
  </si>
  <si>
    <t>南京禄口机场T2</t>
  </si>
  <si>
    <t>范津玮团队</t>
  </si>
  <si>
    <t>侯沂欣</t>
  </si>
  <si>
    <t>G7764</t>
  </si>
  <si>
    <t>常州北站</t>
  </si>
  <si>
    <t>G11</t>
  </si>
  <si>
    <t>陈磊</t>
  </si>
  <si>
    <t>G7148</t>
  </si>
  <si>
    <t>俞聪</t>
  </si>
  <si>
    <t>李常超团队</t>
  </si>
  <si>
    <t>金银海</t>
  </si>
  <si>
    <t>G34</t>
  </si>
  <si>
    <t>银临团队</t>
  </si>
  <si>
    <t>蔡晓璐</t>
  </si>
  <si>
    <t>G1720</t>
  </si>
  <si>
    <t>方浩然团队</t>
  </si>
  <si>
    <t>G113</t>
  </si>
  <si>
    <t>王晓男</t>
  </si>
  <si>
    <t>G362</t>
  </si>
  <si>
    <t>周峻纬团队</t>
  </si>
  <si>
    <t>15571111150（接站电话）</t>
  </si>
  <si>
    <t>G7568</t>
  </si>
  <si>
    <t>15142538800（接机电话）</t>
  </si>
  <si>
    <t>CZ8651</t>
  </si>
  <si>
    <t>夏之光团队</t>
  </si>
  <si>
    <t>10月6日</t>
  </si>
  <si>
    <t>魏汝浩</t>
  </si>
  <si>
    <t>G195</t>
  </si>
  <si>
    <t>加奈那团队</t>
  </si>
  <si>
    <t>那扎开提·买合木提</t>
  </si>
  <si>
    <t>横店南江壹号北门</t>
  </si>
  <si>
    <t>陈雨蒙</t>
  </si>
  <si>
    <t>MU8587</t>
  </si>
  <si>
    <t>G7240</t>
  </si>
  <si>
    <t>李子璇团队</t>
  </si>
  <si>
    <t>去程：杭州萧山机场接机-横店玺尚酒店接李子璇-景区</t>
  </si>
  <si>
    <t>CA1565</t>
  </si>
  <si>
    <t>杭州萧山机场</t>
  </si>
  <si>
    <t>横店-盐湖城景区</t>
  </si>
  <si>
    <t>叶弋然（男）</t>
  </si>
  <si>
    <t>宁心团队</t>
  </si>
  <si>
    <t>赵鑫（男）</t>
  </si>
  <si>
    <t>CA4559</t>
  </si>
  <si>
    <t>何昶希团队</t>
  </si>
  <si>
    <t>CZ7081</t>
  </si>
  <si>
    <t>耿熹（男）</t>
  </si>
  <si>
    <t>王一菲团队</t>
  </si>
  <si>
    <t>张睿团队</t>
  </si>
  <si>
    <t>张航睿</t>
  </si>
  <si>
    <t>张文辉</t>
  </si>
  <si>
    <t>SING女团团队</t>
  </si>
  <si>
    <t>广州白云-南京禄口MF1661-实际承运CZ3855</t>
  </si>
  <si>
    <t>向异</t>
  </si>
  <si>
    <t>张艺枝</t>
  </si>
  <si>
    <t>周文婷</t>
  </si>
  <si>
    <t>左玲玲</t>
  </si>
  <si>
    <t>人在南京</t>
  </si>
  <si>
    <t>贰婶团队</t>
  </si>
  <si>
    <t>CZ8785</t>
  </si>
  <si>
    <t>顾芯颖</t>
  </si>
  <si>
    <t>G2790</t>
  </si>
  <si>
    <t>刘宇团队</t>
  </si>
  <si>
    <t>MU2754</t>
  </si>
  <si>
    <t>MU6550</t>
  </si>
  <si>
    <t>郭雨昂ANG团队</t>
  </si>
  <si>
    <t>张晓涵+戚琦团队</t>
  </si>
  <si>
    <t>琵琶_舒儿🐑团队</t>
  </si>
  <si>
    <t>G17</t>
  </si>
  <si>
    <t>顾偏偏团队</t>
  </si>
  <si>
    <t>顾勇</t>
  </si>
  <si>
    <t>G182</t>
  </si>
  <si>
    <t>小麦肤色团队</t>
  </si>
  <si>
    <t>G1942</t>
  </si>
  <si>
    <t>胡慧</t>
  </si>
  <si>
    <t>千艺团队</t>
  </si>
  <si>
    <t>聂文惠</t>
  </si>
  <si>
    <t>CZ6581</t>
  </si>
  <si>
    <t>聂文苹</t>
  </si>
  <si>
    <t>李伯弛</t>
  </si>
  <si>
    <t>合计：</t>
  </si>
  <si>
    <r>
      <t>火车票（杭州东-南京南：盖亚楠、肖智敏、王滢潺；常州北-北京南：郭小薇）117.5+117.5+117.5+863，火车票（周峻纬常州北-青岛北）430</t>
    </r>
    <r>
      <rPr>
        <sz val="9"/>
        <color rgb="FFF54A45"/>
        <rFont val="Calibri"/>
        <family val="2"/>
      </rPr>
      <t>未收到票</t>
    </r>
  </si>
  <si>
    <t>4日11:20接秦淮区蓝旗新村南区28栋接她到禄口机场与团队成员汇合和一起前往景区，单独增加南京市区-路口机场350元</t>
    <rPh sb="42" eb="43">
      <t>dan du zeng jia</t>
    </rPh>
    <rPh sb="46" eb="47">
      <t>nan jing shi qu</t>
    </rPh>
    <rPh sb="51" eb="52">
      <t>lu kou</t>
    </rPh>
    <rPh sb="53" eb="54">
      <t>ji chang</t>
    </rPh>
    <rPh sb="58" eb="59">
      <t>yuan</t>
    </rPh>
    <phoneticPr fontId="10" type="noConversion"/>
  </si>
  <si>
    <t>永欣新寓带人接机，何伟航班备降合肥后飞南京，等候2.5小时，单独增加南京市区-路口机场350元，等候费100元</t>
    <rPh sb="48" eb="49">
      <t>deng hou fei</t>
    </rPh>
    <rPh sb="54" eb="55">
      <t>yuan</t>
    </rPh>
    <phoneticPr fontId="10" type="noConversion"/>
  </si>
  <si>
    <t>双龙大道接高斯佳后接机，单独增加南京市区-路口机场350元</t>
    <phoneticPr fontId="10" type="noConversion"/>
  </si>
  <si>
    <t>详见附表“接机小交通”</t>
    <rPh sb="0" eb="1">
      <t>xiang jian fu biao</t>
    </rPh>
    <rPh sb="5" eb="6">
      <t>jie ji</t>
    </rPh>
    <rPh sb="7" eb="8">
      <t>xiao jiao t</t>
    </rPh>
    <phoneticPr fontId="10" type="noConversion"/>
  </si>
  <si>
    <t>起飞/发车时间</t>
  </si>
  <si>
    <t>景区出发时间</t>
  </si>
  <si>
    <t>南京禄口T1</t>
  </si>
  <si>
    <t>G32</t>
  </si>
  <si>
    <t>CA1848</t>
  </si>
  <si>
    <t>南京机场铂尔曼</t>
  </si>
  <si>
    <t>CA1562</t>
  </si>
  <si>
    <t>南京百家湖艺术公馆</t>
  </si>
  <si>
    <t>孔语浩</t>
  </si>
  <si>
    <t>GL8景区-苏州</t>
  </si>
  <si>
    <t>归如轩酒店（平江路观前街店）</t>
  </si>
  <si>
    <t>ZH9864</t>
  </si>
  <si>
    <t>南京禄口T2</t>
  </si>
  <si>
    <t>G1495</t>
  </si>
  <si>
    <t>G7571</t>
  </si>
  <si>
    <t>袁利君</t>
  </si>
  <si>
    <t>3U8992</t>
  </si>
  <si>
    <t>高光燕</t>
  </si>
  <si>
    <t>MU2737</t>
  </si>
  <si>
    <t>谢成虎</t>
  </si>
  <si>
    <t>王琼</t>
  </si>
  <si>
    <t>G2788</t>
  </si>
  <si>
    <t>常州站</t>
  </si>
  <si>
    <t>G177</t>
  </si>
  <si>
    <t>不管</t>
  </si>
  <si>
    <t>D3235</t>
  </si>
  <si>
    <t>返程与艺人同去南京南</t>
  </si>
  <si>
    <t>G7181</t>
  </si>
  <si>
    <t>刘梦婕</t>
  </si>
  <si>
    <t>G178</t>
  </si>
  <si>
    <t>姜佳君</t>
  </si>
  <si>
    <t>CA1826</t>
  </si>
  <si>
    <t>奔牛机场</t>
  </si>
  <si>
    <t>MU2977</t>
  </si>
  <si>
    <t>D2906</t>
  </si>
  <si>
    <t>G2</t>
  </si>
  <si>
    <t>G2668</t>
  </si>
  <si>
    <t>横店-萧山机场</t>
  </si>
  <si>
    <t>返程：东方盐湖城巽宿酒店-玺尚酒店-杭州萧山机场送</t>
  </si>
  <si>
    <t>CA1564</t>
  </si>
  <si>
    <t>HO1737</t>
  </si>
  <si>
    <t>3U8990</t>
  </si>
  <si>
    <t>HU7426</t>
  </si>
  <si>
    <t>MU2847</t>
  </si>
  <si>
    <t>CZ1796 实际承运3U8992</t>
  </si>
  <si>
    <t>海底捞（中山南路店）</t>
  </si>
  <si>
    <t>马鞍山雨山区东湖碧水湾</t>
  </si>
  <si>
    <t>任甲男</t>
  </si>
  <si>
    <t>ZH8770</t>
  </si>
  <si>
    <t>G10</t>
  </si>
  <si>
    <t>G18</t>
  </si>
  <si>
    <t>杭州市滨江区臻奥院1期</t>
  </si>
  <si>
    <t>G16</t>
  </si>
  <si>
    <t>G1920</t>
  </si>
  <si>
    <t>G104</t>
  </si>
  <si>
    <t>貂蝉（任红昌)团队</t>
  </si>
  <si>
    <t>HU7460</t>
  </si>
  <si>
    <t>MU3633</t>
  </si>
  <si>
    <t>无锡硕放机场</t>
  </si>
  <si>
    <t>喜樂团队</t>
  </si>
  <si>
    <t>喜樂</t>
  </si>
  <si>
    <t>送周晋瑶支南京瑞金路，单独增加禄口机场-南京市区350元</t>
    <rPh sb="15" eb="16">
      <t>lu kou ji chang</t>
    </rPh>
    <rPh sb="20" eb="21">
      <t>nan jing hi qu</t>
    </rPh>
    <rPh sb="22" eb="23">
      <t>shi qu</t>
    </rPh>
    <phoneticPr fontId="10" type="noConversion"/>
  </si>
  <si>
    <t>临时取消</t>
    <rPh sb="0" eb="1">
      <t>lin shi qu xiao</t>
    </rPh>
    <phoneticPr fontId="10" type="noConversion"/>
  </si>
  <si>
    <t>详见附表“送机小交通”</t>
    <rPh sb="0" eb="1">
      <t>xiang jian fu biao</t>
    </rPh>
    <rPh sb="5" eb="6">
      <t>song ji xiao jiao t</t>
    </rPh>
    <phoneticPr fontId="10" type="noConversion"/>
  </si>
  <si>
    <t>10月3日晚餐6份；10月4日午餐20份、晚餐48份；10月5日午餐68份、晚餐115份；10月6日午餐90份、晚餐83份；10月7日午餐16份、晚餐5份；10月8日午餐4.5份（包含刘宇团队200元餐3份+其他团队100元餐3份）；10月9日午餐1份（其他团队100元）</t>
    <rPh sb="2" eb="3">
      <t>yue</t>
    </rPh>
    <rPh sb="4" eb="5">
      <t>ri</t>
    </rPh>
    <rPh sb="5" eb="6">
      <t>wan can</t>
    </rPh>
    <rPh sb="8" eb="9">
      <t>fen</t>
    </rPh>
    <rPh sb="12" eb="13">
      <t>yue</t>
    </rPh>
    <rPh sb="14" eb="15">
      <t>ri</t>
    </rPh>
    <rPh sb="15" eb="16">
      <t>wu can</t>
    </rPh>
    <rPh sb="19" eb="20">
      <t>fen</t>
    </rPh>
    <rPh sb="21" eb="22">
      <t>wan can</t>
    </rPh>
    <rPh sb="25" eb="26">
      <t>fen</t>
    </rPh>
    <rPh sb="29" eb="30">
      <t>yue</t>
    </rPh>
    <rPh sb="31" eb="32">
      <t>ri</t>
    </rPh>
    <rPh sb="32" eb="33">
      <t>wu can</t>
    </rPh>
    <rPh sb="36" eb="37">
      <t>fen</t>
    </rPh>
    <rPh sb="38" eb="39">
      <t>wan can</t>
    </rPh>
    <rPh sb="43" eb="44">
      <t>fen</t>
    </rPh>
    <rPh sb="47" eb="48">
      <t>yue</t>
    </rPh>
    <rPh sb="49" eb="50">
      <t>ri</t>
    </rPh>
    <rPh sb="50" eb="51">
      <t>wu can</t>
    </rPh>
    <rPh sb="54" eb="55">
      <t>fen</t>
    </rPh>
    <rPh sb="56" eb="57">
      <t>wan can</t>
    </rPh>
    <rPh sb="60" eb="61">
      <t>fen</t>
    </rPh>
    <rPh sb="64" eb="65">
      <t>yue</t>
    </rPh>
    <rPh sb="66" eb="67">
      <t>ri</t>
    </rPh>
    <rPh sb="67" eb="68">
      <t>wu can</t>
    </rPh>
    <rPh sb="71" eb="72">
      <t>fen</t>
    </rPh>
    <rPh sb="73" eb="74">
      <t>wan can</t>
    </rPh>
    <rPh sb="76" eb="77">
      <t>fen</t>
    </rPh>
    <rPh sb="80" eb="81">
      <t>yue</t>
    </rPh>
    <rPh sb="82" eb="83">
      <t>ri</t>
    </rPh>
    <rPh sb="83" eb="84">
      <t>wu can</t>
    </rPh>
    <rPh sb="88" eb="89">
      <t>fen</t>
    </rPh>
    <rPh sb="90" eb="91">
      <t>bao han</t>
    </rPh>
    <rPh sb="92" eb="93">
      <t>liu yu</t>
    </rPh>
    <rPh sb="94" eb="95">
      <t>tuan dui</t>
    </rPh>
    <rPh sb="99" eb="100">
      <t>yuan</t>
    </rPh>
    <rPh sb="100" eb="101">
      <t>can</t>
    </rPh>
    <rPh sb="102" eb="103">
      <t>fen</t>
    </rPh>
    <rPh sb="104" eb="105">
      <t>qi ta</t>
    </rPh>
    <rPh sb="106" eb="107">
      <t>tuan dui</t>
    </rPh>
    <rPh sb="111" eb="112">
      <t>yuan</t>
    </rPh>
    <rPh sb="112" eb="113">
      <t>can</t>
    </rPh>
    <rPh sb="114" eb="115">
      <t>fen</t>
    </rPh>
    <rPh sb="119" eb="120">
      <t>yue</t>
    </rPh>
    <rPh sb="121" eb="122">
      <t>ri</t>
    </rPh>
    <rPh sb="122" eb="123">
      <t>wu can</t>
    </rPh>
    <rPh sb="125" eb="126">
      <t>fen</t>
    </rPh>
    <rPh sb="127" eb="128">
      <t>qi ta tuan dui</t>
    </rPh>
    <rPh sb="134" eb="135">
      <t>yuan</t>
    </rPh>
    <phoneticPr fontId="10" type="noConversion"/>
  </si>
  <si>
    <t>去程首都机场-南京禄口机场2人*950元，回程常州北站-北京南站1人*828元、常州北站-衡水北1人*412元</t>
    <rPh sb="0" eb="1">
      <t>qu cheng</t>
    </rPh>
    <rPh sb="2" eb="3">
      <t>shou du ji chang</t>
    </rPh>
    <rPh sb="7" eb="8">
      <t>nan jing lu kou ji chang</t>
    </rPh>
    <rPh sb="14" eb="15">
      <t>ren</t>
    </rPh>
    <rPh sb="19" eb="20">
      <t>yuan</t>
    </rPh>
    <rPh sb="21" eb="22">
      <t>hui cheng</t>
    </rPh>
    <rPh sb="23" eb="24">
      <t>chang zhou</t>
    </rPh>
    <rPh sb="25" eb="26">
      <t>bei zhan</t>
    </rPh>
    <rPh sb="28" eb="29">
      <t>bei jing nan zhan</t>
    </rPh>
    <rPh sb="33" eb="34">
      <t>ren</t>
    </rPh>
    <rPh sb="38" eb="39">
      <t>yuan</t>
    </rPh>
    <rPh sb="40" eb="41">
      <t>chang zhou</t>
    </rPh>
    <rPh sb="42" eb="43">
      <t>bei zhan</t>
    </rPh>
    <rPh sb="45" eb="46">
      <t>heng shui</t>
    </rPh>
    <rPh sb="47" eb="48">
      <t>bei</t>
    </rPh>
    <rPh sb="49" eb="50">
      <t>ren</t>
    </rPh>
    <rPh sb="54" eb="55">
      <t>yuan</t>
    </rPh>
    <phoneticPr fontId="10" type="noConversion"/>
  </si>
  <si>
    <t>10月3日3人，10月4日12人，10月5日12人，10月7日奔牛机场1人</t>
    <rPh sb="2" eb="3">
      <t>yue</t>
    </rPh>
    <rPh sb="4" eb="5">
      <t>ri</t>
    </rPh>
    <rPh sb="6" eb="7">
      <t>ren</t>
    </rPh>
    <rPh sb="10" eb="11">
      <t>yue</t>
    </rPh>
    <rPh sb="12" eb="13">
      <t>ri</t>
    </rPh>
    <rPh sb="15" eb="16">
      <t>ren</t>
    </rPh>
    <rPh sb="19" eb="20">
      <t>yue</t>
    </rPh>
    <rPh sb="21" eb="22">
      <t>ri</t>
    </rPh>
    <rPh sb="24" eb="25">
      <t>ren n</t>
    </rPh>
    <rPh sb="28" eb="29">
      <t>yue</t>
    </rPh>
    <rPh sb="30" eb="31">
      <t>ri</t>
    </rPh>
    <rPh sb="31" eb="32">
      <t>ben niu ji c</t>
    </rPh>
    <rPh sb="36" eb="37">
      <t>ren</t>
    </rPh>
    <phoneticPr fontId="10" type="noConversion"/>
  </si>
  <si>
    <t>景区工作人员加班费</t>
    <rPh sb="0" eb="1">
      <t>jing qu</t>
    </rPh>
    <rPh sb="2" eb="3">
      <t>gong zuo ren yuan</t>
    </rPh>
    <rPh sb="6" eb="7">
      <t>jai ban fei</t>
    </rPh>
    <phoneticPr fontId="10" type="noConversion"/>
  </si>
  <si>
    <t>没人每时</t>
    <rPh sb="0" eb="1">
      <t>mei ren</t>
    </rPh>
    <rPh sb="2" eb="3">
      <t>mei xiao shi</t>
    </rPh>
    <rPh sb="3" eb="4">
      <t>shi</t>
    </rPh>
    <phoneticPr fontId="10" type="noConversion"/>
  </si>
  <si>
    <t>超8小时开始计算，10月3日（9:00-22:00，超5小时），10月4日（7:00-24:00，超9小时），10月5日（7:30-1:30，超10小时），10月6日（9:00-22:00，超5小时）</t>
    <rPh sb="0" eb="1">
      <t>chao</t>
    </rPh>
    <rPh sb="2" eb="3">
      <t>xiao shi</t>
    </rPh>
    <rPh sb="4" eb="5">
      <t>kai shi</t>
    </rPh>
    <rPh sb="6" eb="7">
      <t>ji suan</t>
    </rPh>
    <rPh sb="11" eb="12">
      <t>yue</t>
    </rPh>
    <rPh sb="13" eb="14">
      <t>ri</t>
    </rPh>
    <rPh sb="26" eb="27">
      <t>chao</t>
    </rPh>
    <rPh sb="28" eb="29">
      <t>xiao shi</t>
    </rPh>
    <rPh sb="34" eb="35">
      <t>yue</t>
    </rPh>
    <rPh sb="36" eb="37">
      <t>ri</t>
    </rPh>
    <rPh sb="49" eb="50">
      <t>chao</t>
    </rPh>
    <rPh sb="51" eb="52">
      <t>xiao shi</t>
    </rPh>
    <rPh sb="57" eb="58">
      <t>yue</t>
    </rPh>
    <rPh sb="59" eb="60">
      <t>ri</t>
    </rPh>
    <rPh sb="71" eb="72">
      <t>chao</t>
    </rPh>
    <rPh sb="74" eb="75">
      <t>xiao shi</t>
    </rPh>
    <rPh sb="80" eb="81">
      <t>yue</t>
    </rPh>
    <rPh sb="82" eb="83">
      <t>ri</t>
    </rPh>
    <phoneticPr fontId="10" type="noConversion"/>
  </si>
  <si>
    <t>保单号</t>
  </si>
  <si>
    <t>被保险人</t>
  </si>
  <si>
    <t>意外身故、残疾</t>
  </si>
  <si>
    <t>意外医疗费用补偿（每次事故免赔100，给付80-90%）</t>
  </si>
  <si>
    <t>录单日期</t>
  </si>
  <si>
    <t>起保日期</t>
  </si>
  <si>
    <t>终保日期</t>
  </si>
  <si>
    <t>人数</t>
  </si>
  <si>
    <t>保费(元)</t>
  </si>
  <si>
    <t>PEBB202211010000001743</t>
  </si>
  <si>
    <t>意外500万</t>
  </si>
  <si>
    <t>医疗200万（免赔500，给付100%）</t>
  </si>
  <si>
    <t>2022.9.29</t>
  </si>
  <si>
    <t>2022.10.4</t>
  </si>
  <si>
    <t>2022.10.6</t>
  </si>
  <si>
    <t>PEBB202211010000001767</t>
  </si>
  <si>
    <t>2022.10.5</t>
  </si>
  <si>
    <t>2022.10.7</t>
  </si>
  <si>
    <t>PEBB202211010000001750</t>
  </si>
  <si>
    <t>PEBB202211010000001727</t>
  </si>
  <si>
    <t>PEBB202211010000001760</t>
  </si>
  <si>
    <t>医疗50万（免赔100，给付90%）</t>
  </si>
  <si>
    <t>PEBB202211010000001761</t>
  </si>
  <si>
    <t>PEBB202211010000001768</t>
  </si>
  <si>
    <t>魏洳浩</t>
  </si>
  <si>
    <t>PEBB202211010000001763</t>
  </si>
  <si>
    <t>PEBB202211010000001712</t>
  </si>
  <si>
    <t>PEBB202211010000001757</t>
  </si>
  <si>
    <t>PEBB202211010000001754</t>
  </si>
  <si>
    <t>PEBB202211010000001710</t>
  </si>
  <si>
    <t>PEBB202211010000001731</t>
  </si>
  <si>
    <t>PEBB202211010000001711</t>
  </si>
  <si>
    <t>PEBB202211010000001746</t>
  </si>
  <si>
    <t>PEBB202211010000001722</t>
  </si>
  <si>
    <t>PEBB202211010000001759</t>
  </si>
  <si>
    <t>PEBB202211010000001751</t>
  </si>
  <si>
    <t>PEBB202211010000001728</t>
  </si>
  <si>
    <t>意外100万</t>
  </si>
  <si>
    <t>医疗20万（免赔100，给付100%）</t>
  </si>
  <si>
    <t>PEBB202211010000001724</t>
  </si>
  <si>
    <t>PEBB202211010000001725</t>
  </si>
  <si>
    <t>PEBB202211010000001723</t>
  </si>
  <si>
    <t>PEBB202211010000001747</t>
  </si>
  <si>
    <t>PEBB202211010000001766</t>
  </si>
  <si>
    <t>PEBB202211010000001756</t>
  </si>
  <si>
    <t>PEBB202211010000001744</t>
  </si>
  <si>
    <t>PEBB202211010000001719</t>
  </si>
  <si>
    <t>PEBB202211010000001755</t>
  </si>
  <si>
    <t>医疗10万（免赔100，给付100%）</t>
  </si>
  <si>
    <t>PEBB202211010000001762</t>
  </si>
  <si>
    <t>PEBB202211010000001758</t>
  </si>
  <si>
    <t>PEBB202211010000001720</t>
  </si>
  <si>
    <t>程晓波</t>
  </si>
  <si>
    <t>PEBB202211010000001714</t>
  </si>
  <si>
    <t>PEBB202211010000001726</t>
  </si>
  <si>
    <t>PEBB202211010000001713</t>
  </si>
  <si>
    <t>PEBB202211010000001764</t>
  </si>
  <si>
    <t xml:space="preserve">那扎开提·买合木提 </t>
  </si>
  <si>
    <t>PEBB202211010000001730</t>
  </si>
  <si>
    <t>PEBB202211010000001718</t>
  </si>
  <si>
    <t>PEBB202211010000001745</t>
  </si>
  <si>
    <t>PEBB202211010000001749</t>
  </si>
  <si>
    <t>PEBB202211010000001717</t>
  </si>
  <si>
    <t>PEBB202211010000001732</t>
  </si>
  <si>
    <t>意外50万</t>
  </si>
  <si>
    <t>医疗5万（免赔100，给付80%）</t>
  </si>
  <si>
    <t>PEBB202211010000001748</t>
  </si>
  <si>
    <t>PEBB202211010000001715</t>
  </si>
  <si>
    <t>PEBB202211010000001752</t>
  </si>
  <si>
    <t>PEBB202211010000001765</t>
  </si>
  <si>
    <t>PEBB202211010000001729</t>
  </si>
  <si>
    <t>PEBB202211010000001742</t>
  </si>
  <si>
    <t>PEBB202211010000001733</t>
  </si>
  <si>
    <t>PEBB202211010000001721</t>
  </si>
  <si>
    <t>PEBB202211010000001753</t>
  </si>
  <si>
    <t>PEAC202211010000001988</t>
  </si>
  <si>
    <t>郭雨昂等6人</t>
  </si>
  <si>
    <t>意外10万</t>
  </si>
  <si>
    <t>医疗2万（免赔100，给付100%）</t>
  </si>
  <si>
    <t>2022.10.3</t>
  </si>
  <si>
    <t>PEAC202211010000001985</t>
  </si>
  <si>
    <t>蔡玉洁等5人</t>
  </si>
  <si>
    <t>PEAC202211010000001990</t>
  </si>
  <si>
    <t>赵婕等25人</t>
  </si>
  <si>
    <t>PEAC202211010000001991</t>
  </si>
  <si>
    <t>王滢潺等29人</t>
  </si>
  <si>
    <t>PEBB202211010000001716</t>
  </si>
  <si>
    <t>PWDK202211010000000144</t>
  </si>
  <si>
    <t>王一菲等5人</t>
  </si>
  <si>
    <t>法定传染病确诊100000元，法定传染病身故给付500000元，法定传染病住院津贴（总给付日数60天）100元/天，隔离津贴（总给付日数14天）100元/天</t>
  </si>
  <si>
    <t>详见附表“艺人保险”，均为按照艺人团队要求投保</t>
    <rPh sb="0" eb="1">
      <t>xiang jian fu biao</t>
    </rPh>
    <rPh sb="5" eb="6">
      <t>yi ren</t>
    </rPh>
    <rPh sb="7" eb="8">
      <t>bao xian</t>
    </rPh>
    <rPh sb="11" eb="12">
      <t>jun</t>
    </rPh>
    <rPh sb="12" eb="13">
      <t>wei</t>
    </rPh>
    <rPh sb="13" eb="14">
      <t>an zhao</t>
    </rPh>
    <rPh sb="15" eb="16">
      <t>yi ren</t>
    </rPh>
    <rPh sb="17" eb="18">
      <t>tuan dui</t>
    </rPh>
    <rPh sb="19" eb="20">
      <t>yao qiu tou bao</t>
    </rPh>
    <phoneticPr fontId="10" type="noConversion"/>
  </si>
  <si>
    <t>景区盒饭。包含康辉工作人员、当地工作人员、秀导、核酸检测人员。10月2日午餐6份，晚餐6份；10月3日午餐6份，晚餐8份；10月4人午餐8份，晚餐8份；10月5日午餐8份，晚餐8份；10月6日午餐8份，晚餐10份；10月7日午餐5份</t>
    <rPh sb="0" eb="1">
      <t>jing qu he fan</t>
    </rPh>
    <rPh sb="5" eb="6">
      <t>bao han</t>
    </rPh>
    <rPh sb="7" eb="8">
      <t>kang hui gong zuo ren yuan</t>
    </rPh>
    <rPh sb="14" eb="15">
      <t>dang di gong zuo ren yuan</t>
    </rPh>
    <rPh sb="21" eb="22">
      <t>xiu dao</t>
    </rPh>
    <rPh sb="24" eb="25">
      <t>he suan jian ce ren yuan</t>
    </rPh>
    <rPh sb="33" eb="34">
      <t>yue</t>
    </rPh>
    <rPh sb="35" eb="36">
      <t>ri</t>
    </rPh>
    <rPh sb="36" eb="37">
      <t>wu can</t>
    </rPh>
    <rPh sb="39" eb="40">
      <t>fen</t>
    </rPh>
    <rPh sb="41" eb="42">
      <t>wan can</t>
    </rPh>
    <rPh sb="44" eb="45">
      <t>fen</t>
    </rPh>
    <rPh sb="48" eb="49">
      <t>yue</t>
    </rPh>
    <rPh sb="50" eb="51">
      <t>ri</t>
    </rPh>
    <rPh sb="51" eb="52">
      <t>wu can</t>
    </rPh>
    <rPh sb="54" eb="55">
      <t>fen</t>
    </rPh>
    <rPh sb="56" eb="57">
      <t>wan can</t>
    </rPh>
    <rPh sb="59" eb="60">
      <t>fen</t>
    </rPh>
    <rPh sb="63" eb="64">
      <t>yue</t>
    </rPh>
    <rPh sb="65" eb="66">
      <t>ren</t>
    </rPh>
    <rPh sb="66" eb="67">
      <t>wu can</t>
    </rPh>
    <rPh sb="69" eb="70">
      <t>fen</t>
    </rPh>
    <rPh sb="71" eb="72">
      <t>wan can</t>
    </rPh>
    <rPh sb="74" eb="75">
      <t>fen</t>
    </rPh>
    <rPh sb="78" eb="79">
      <t>yue</t>
    </rPh>
    <rPh sb="80" eb="81">
      <t>ri</t>
    </rPh>
    <rPh sb="81" eb="82">
      <t>wu can</t>
    </rPh>
    <rPh sb="84" eb="85">
      <t>fen</t>
    </rPh>
    <rPh sb="86" eb="87">
      <t>wan can</t>
    </rPh>
    <rPh sb="89" eb="90">
      <t>fen</t>
    </rPh>
    <rPh sb="109" eb="110">
      <t>yue</t>
    </rPh>
    <rPh sb="111" eb="112">
      <t>ri</t>
    </rPh>
    <rPh sb="112" eb="113">
      <t>wu can</t>
    </rPh>
    <rPh sb="115" eb="116">
      <t>fen</t>
    </rPh>
    <phoneticPr fontId="10" type="noConversion"/>
  </si>
  <si>
    <t>亚克力立牌</t>
    <rPh sb="0" eb="1">
      <t>ya ke li</t>
    </rPh>
    <rPh sb="3" eb="4">
      <t>li pai</t>
    </rPh>
    <phoneticPr fontId="10" type="noConversion"/>
  </si>
  <si>
    <t>核酸检测使用</t>
    <rPh sb="0" eb="1">
      <t>he suan jian ce</t>
    </rPh>
    <rPh sb="4" eb="5">
      <t>shi yong</t>
    </rPh>
    <phoneticPr fontId="10" type="noConversion"/>
  </si>
  <si>
    <t>核酸检测使用</t>
    <rPh sb="0" eb="1">
      <t>he suan jian ce shi hyong</t>
    </rPh>
    <phoneticPr fontId="10" type="noConversion"/>
  </si>
  <si>
    <t>油费</t>
    <rPh sb="0" eb="1">
      <t>you fei</t>
    </rPh>
    <phoneticPr fontId="10" type="noConversion"/>
  </si>
  <si>
    <t>工作人员油费</t>
    <rPh sb="0" eb="1">
      <t>gong zuo ren yuan</t>
    </rPh>
    <rPh sb="4" eb="5">
      <t>you fei</t>
    </rPh>
    <phoneticPr fontId="10" type="noConversion"/>
  </si>
  <si>
    <t>南京往返景区，每日直溪镇酒店往返景区</t>
    <rPh sb="0" eb="1">
      <t>nan jing</t>
    </rPh>
    <rPh sb="2" eb="3">
      <t>wang fan</t>
    </rPh>
    <rPh sb="4" eb="5">
      <t>jing qu</t>
    </rPh>
    <rPh sb="7" eb="8">
      <t>mei ri</t>
    </rPh>
    <rPh sb="11" eb="12">
      <t>zhen</t>
    </rPh>
    <rPh sb="12" eb="13">
      <t>jiu dian</t>
    </rPh>
    <rPh sb="14" eb="15">
      <t>wang fan</t>
    </rPh>
    <rPh sb="16" eb="17">
      <t>jing qu</t>
    </rPh>
    <phoneticPr fontId="10" type="noConversion"/>
  </si>
  <si>
    <t>外请核酸检测人员，每人每天2500元*2人*2天（包含往返交通），检测8元/人*148人</t>
    <rPh sb="2" eb="3">
      <t>he suan</t>
    </rPh>
    <rPh sb="4" eb="5">
      <t>jian ce ren yuan</t>
    </rPh>
    <rPh sb="9" eb="10">
      <t>mei r n</t>
    </rPh>
    <rPh sb="11" eb="12">
      <t>mei tian</t>
    </rPh>
    <rPh sb="17" eb="18">
      <t>yuan</t>
    </rPh>
    <rPh sb="20" eb="21">
      <t>ren</t>
    </rPh>
    <rPh sb="23" eb="24">
      <t>tian</t>
    </rPh>
    <rPh sb="25" eb="26">
      <t>bao han</t>
    </rPh>
    <rPh sb="27" eb="28">
      <t>wang fan jiao tong</t>
    </rPh>
    <rPh sb="33" eb="34">
      <t>jian ce</t>
    </rPh>
    <rPh sb="36" eb="37">
      <t>yuan</t>
    </rPh>
    <rPh sb="38" eb="39">
      <t>ren</t>
    </rPh>
    <rPh sb="43" eb="44">
      <t>ren</t>
    </rPh>
    <phoneticPr fontId="10" type="noConversion"/>
  </si>
  <si>
    <t>交通费</t>
    <rPh sb="0" eb="1">
      <t>jiao tong fei</t>
    </rPh>
    <phoneticPr fontId="10" type="noConversion"/>
  </si>
  <si>
    <t>10月7日工作人员苏州-常州奔牛机场</t>
    <rPh sb="2" eb="3">
      <t>yue</t>
    </rPh>
    <rPh sb="4" eb="5">
      <t>ri</t>
    </rPh>
    <rPh sb="5" eb="6">
      <t>gogn zuo ren yuan</t>
    </rPh>
    <rPh sb="9" eb="10">
      <t>su zhou</t>
    </rPh>
    <rPh sb="12" eb="13">
      <t>chang zhou ji chang</t>
    </rPh>
    <rPh sb="14" eb="15">
      <t>ben niu</t>
    </rPh>
    <phoneticPr fontId="10" type="noConversion"/>
  </si>
  <si>
    <t>张宇团队6日晚要求奔牛机场要客通道，临时安排工作人员7日早赴奔牛机场安排相关工作（苏州往返常州北高铁票及常州市内打车）</t>
    <rPh sb="0" eb="1">
      <t>zhang yu</t>
    </rPh>
    <rPh sb="2" eb="3">
      <t>tuan dui</t>
    </rPh>
    <rPh sb="5" eb="6">
      <t>ri wan</t>
    </rPh>
    <rPh sb="7" eb="8">
      <t>yao qiu</t>
    </rPh>
    <rPh sb="9" eb="10">
      <t>ben niu ji chang</t>
    </rPh>
    <rPh sb="13" eb="14">
      <t>yao ke tong dao</t>
    </rPh>
    <rPh sb="18" eb="19">
      <t>lin shi</t>
    </rPh>
    <rPh sb="20" eb="21">
      <t>an pai</t>
    </rPh>
    <rPh sb="22" eb="23">
      <t>gogn zuo rne yuan</t>
    </rPh>
    <rPh sb="27" eb="28">
      <t>ri</t>
    </rPh>
    <rPh sb="28" eb="29">
      <t>zao</t>
    </rPh>
    <rPh sb="29" eb="30">
      <t>fu</t>
    </rPh>
    <rPh sb="30" eb="31">
      <t>ben niu ji chang</t>
    </rPh>
    <rPh sb="34" eb="35">
      <t>an pai</t>
    </rPh>
    <rPh sb="36" eb="37">
      <t>xiang guan gong zuo</t>
    </rPh>
    <rPh sb="41" eb="42">
      <t>su zhou wang fan</t>
    </rPh>
    <rPh sb="45" eb="46">
      <t>chang zhou bei</t>
    </rPh>
    <rPh sb="48" eb="49">
      <t>gao tie p</t>
    </rPh>
    <rPh sb="51" eb="52">
      <t>ji</t>
    </rPh>
    <rPh sb="52" eb="53">
      <t>chang zhou</t>
    </rPh>
    <rPh sb="54" eb="55">
      <t>shi nei</t>
    </rPh>
    <rPh sb="56" eb="57">
      <t>da che</t>
    </rPh>
    <phoneticPr fontId="10" type="noConversion"/>
  </si>
  <si>
    <t>要客通道</t>
    <rPh sb="0" eb="1">
      <t>yao ke tong dao</t>
    </rPh>
    <phoneticPr fontId="10" type="noConversion"/>
  </si>
  <si>
    <t>南京禄口机场</t>
    <rPh sb="0" eb="1">
      <t>nan jing ji chang</t>
    </rPh>
    <rPh sb="2" eb="3">
      <t>lu kou</t>
    </rPh>
    <phoneticPr fontId="10" type="noConversion"/>
  </si>
  <si>
    <t>据实结算无票部分额外收取10%服务费</t>
    <rPh sb="0" eb="1">
      <t>ju shi jie suan</t>
    </rPh>
    <rPh sb="4" eb="5">
      <t>wu piao</t>
    </rPh>
    <rPh sb="6" eb="7">
      <t>bu fen</t>
    </rPh>
    <rPh sb="8" eb="9">
      <t>e wai shou qu</t>
    </rPh>
    <rPh sb="15" eb="16">
      <t>fu wu fei</t>
    </rPh>
    <phoneticPr fontId="10" type="noConversion"/>
  </si>
  <si>
    <t>摊主用餐费用</t>
    <rPh sb="0" eb="1">
      <t>tan zhu yong can</t>
    </rPh>
    <rPh sb="4" eb="5">
      <t>fei yong</t>
    </rPh>
    <phoneticPr fontId="10" type="noConversion"/>
  </si>
  <si>
    <t>人次</t>
    <rPh sb="0" eb="1">
      <t>ren ci</t>
    </rPh>
    <phoneticPr fontId="10" type="noConversion"/>
  </si>
  <si>
    <t>据实结算，景区工作餐</t>
    <rPh sb="0" eb="1">
      <t>ju shi jie suan</t>
    </rPh>
    <rPh sb="5" eb="6">
      <t>jing qu gong zuo can</t>
    </rPh>
    <phoneticPr fontId="10" type="noConversion"/>
  </si>
  <si>
    <t>10月5日禄口机场当地警方要求刘宇使用要客通道</t>
    <phoneticPr fontId="10" type="noConversion"/>
  </si>
  <si>
    <t>刘宇</t>
    <rPh sb="0" eb="1">
      <t>liu yu</t>
    </rPh>
    <phoneticPr fontId="10" type="noConversion"/>
  </si>
  <si>
    <t>刘宇团队</t>
    <rPh sb="0" eb="1">
      <t>liu yu tuan dui</t>
    </rPh>
    <phoneticPr fontId="10" type="noConversion"/>
  </si>
  <si>
    <t>打车费</t>
    <rPh sb="0" eb="1">
      <t>da che fei</t>
    </rPh>
    <phoneticPr fontId="10" type="noConversion"/>
  </si>
  <si>
    <t>景区-南京禄口机场</t>
    <rPh sb="0" eb="1">
      <t>jing qu</t>
    </rPh>
    <rPh sb="3" eb="4">
      <t>nan jing lu kou ji c</t>
    </rPh>
    <phoneticPr fontId="10" type="noConversion"/>
  </si>
  <si>
    <t>10月5日刘宇团队要求南京禄口机场增派保安：滴滴179.4+188.14，出租车220</t>
    <rPh sb="2" eb="3">
      <t>yue</t>
    </rPh>
    <rPh sb="4" eb="5">
      <t>ri</t>
    </rPh>
    <rPh sb="5" eb="6">
      <t>liu yu tuan dui</t>
    </rPh>
    <rPh sb="9" eb="10">
      <t>yao qiu</t>
    </rPh>
    <rPh sb="11" eb="12">
      <t>nan jing lu kou ji chang</t>
    </rPh>
    <rPh sb="17" eb="18">
      <t>zeng pai</t>
    </rPh>
    <rPh sb="19" eb="20">
      <t>bao an</t>
    </rPh>
    <rPh sb="22" eb="23">
      <t>di di</t>
    </rPh>
    <rPh sb="37" eb="38">
      <t>chu zu c</t>
    </rPh>
    <phoneticPr fontId="10" type="noConversion"/>
  </si>
  <si>
    <t>报销费用</t>
    <rPh sb="0" eb="1">
      <t>bao xiao fei yong</t>
    </rPh>
    <phoneticPr fontId="10" type="noConversion"/>
  </si>
  <si>
    <t>无票报销</t>
    <rPh sb="0" eb="1">
      <t>wu piao bao xiao</t>
    </rPh>
    <phoneticPr fontId="10" type="noConversion"/>
  </si>
  <si>
    <t>包含报销费用29857.17元，门票费用代付3000元</t>
    <rPh sb="0" eb="1">
      <t>bao hhan</t>
    </rPh>
    <rPh sb="2" eb="3">
      <t>bao xiao fei yong</t>
    </rPh>
    <rPh sb="14" eb="15">
      <t>yuan</t>
    </rPh>
    <rPh sb="16" eb="17">
      <t>men piao fei yong</t>
    </rPh>
    <rPh sb="20" eb="21">
      <t>dai fu</t>
    </rPh>
    <rPh sb="26" eb="27">
      <t>yuan</t>
    </rPh>
    <phoneticPr fontId="10" type="noConversion"/>
  </si>
  <si>
    <t>商业化接待费用（摊主费用及其他）</t>
    <rPh sb="0" eb="1">
      <t>shang ye hua</t>
    </rPh>
    <rPh sb="3" eb="4">
      <t>jie dai fei yong</t>
    </rPh>
    <rPh sb="8" eb="9">
      <t>tan zhu fei yong</t>
    </rPh>
    <rPh sb="12" eb="13">
      <t>ji qi ta</t>
    </rPh>
    <phoneticPr fontId="10" type="noConversion"/>
  </si>
  <si>
    <t>餐饮230.5+90+21+145+130.5</t>
    <phoneticPr fontId="10" type="noConversion"/>
  </si>
  <si>
    <r>
      <t>火车票（长沙南-义乌：张龙女、刘迪）359.5+359.5</t>
    </r>
    <r>
      <rPr>
        <sz val="9"/>
        <color rgb="FF000000"/>
        <rFont val="Calibri"/>
        <family val="2"/>
      </rPr>
      <t>，保险78</t>
    </r>
    <phoneticPr fontId="10" type="noConversion"/>
  </si>
  <si>
    <t>火车票（刘伶慧：南京南-长沙南、廊坊-南京南；任胤菘：北京南-南京南、上海虹桥-北京南；熊倩：杭州东往返溧水）357.5+438+2158+1506+96.5+96.5，出租车58+35，滴滴38.97+41.24+61.88+57.44</t>
    <phoneticPr fontId="10" type="noConversion"/>
  </si>
  <si>
    <t>火车票（秦牛正威：北京南-南京南；韩晶鑫：太原南-南京南；史佳琳：北京南-南京南、南京南-潍坊）1735+620.5+356+482，退票手续费（秦牛正威）93（未收到票）</t>
    <phoneticPr fontId="10" type="noConversion"/>
  </si>
  <si>
    <r>
      <t>出租车（胡靖南京机场弹窗-景区）355，火车票退票费（胡靖）163，火车票（上海虹桥-北京南：胡慧、张玉坤，蔡玉洁）930+930+930</t>
    </r>
    <r>
      <rPr>
        <sz val="9"/>
        <color rgb="FFFF0000"/>
        <rFont val="Calibri"/>
        <family val="2"/>
      </rPr>
      <t>张玉坤，蔡玉洁均</t>
    </r>
    <r>
      <rPr>
        <sz val="9"/>
        <color rgb="FFF54A45"/>
        <rFont val="Calibri"/>
        <family val="2"/>
      </rPr>
      <t>未收到票</t>
    </r>
    <rPh sb="75" eb="76">
      <t>jie</t>
    </rPh>
    <phoneticPr fontId="10" type="noConversion"/>
  </si>
  <si>
    <t>火车票（管赢：杭州东-北京南；杨天玥：上海-南京南）1030+144.5</t>
    <phoneticPr fontId="10" type="noConversion"/>
  </si>
  <si>
    <r>
      <t>火车票（向异：杭州东往返南京南；周文婷：杭州东-南京南，南京南-福鼎）198+198+198+246，退票费（张艺枝）10</t>
    </r>
    <r>
      <rPr>
        <sz val="9"/>
        <color rgb="FFFF0000"/>
        <rFont val="Calibri"/>
        <family val="2"/>
      </rPr>
      <t>（未收到票）</t>
    </r>
    <phoneticPr fontId="10" type="noConversion"/>
  </si>
  <si>
    <t>刘宇安保打车费</t>
    <rPh sb="0" eb="1">
      <t>liu yu</t>
    </rPh>
    <phoneticPr fontId="10" type="noConversion"/>
  </si>
  <si>
    <t>【机票应收款帐单】</t>
  </si>
  <si>
    <t>erp操作人：</t>
  </si>
  <si>
    <t>团号：</t>
  </si>
  <si>
    <t>行程单</t>
  </si>
  <si>
    <t>非自愿</t>
  </si>
  <si>
    <t>自愿退</t>
  </si>
  <si>
    <t>有</t>
  </si>
  <si>
    <t>自愿</t>
  </si>
  <si>
    <r>
      <rPr>
        <sz val="8"/>
        <color rgb="FFFF0000"/>
        <rFont val="微软雅黑"/>
        <family val="2"/>
        <charset val="134"/>
      </rPr>
      <t>HYN85K</t>
    </r>
    <r>
      <rPr>
        <sz val="8"/>
        <color rgb="FFFF0000"/>
        <rFont val="Arial"/>
        <family val="2"/>
      </rPr>
      <t>0</t>
    </r>
    <r>
      <rPr>
        <sz val="8"/>
        <color rgb="FFFF0000"/>
        <rFont val="微软雅黑"/>
        <family val="2"/>
        <charset val="134"/>
      </rPr>
      <t xml:space="preserve"> </t>
    </r>
  </si>
  <si>
    <r>
      <rPr>
        <sz val="8"/>
        <color rgb="FFFF0000"/>
        <rFont val="微软雅黑"/>
        <family val="2"/>
        <charset val="134"/>
      </rPr>
      <t xml:space="preserve"> KGM64Y</t>
    </r>
    <r>
      <rPr>
        <sz val="8"/>
        <color rgb="FFFF0000"/>
        <rFont val="Arial"/>
        <family val="2"/>
      </rPr>
      <t>_x001D_</t>
    </r>
  </si>
  <si>
    <t>不退票</t>
  </si>
  <si>
    <t>制单人：</t>
  </si>
  <si>
    <t>樊逊</t>
  </si>
  <si>
    <t>制单日期：</t>
  </si>
  <si>
    <t>财务审核人：</t>
  </si>
  <si>
    <t>2022.10.14</t>
    <phoneticPr fontId="10" type="noConversion"/>
  </si>
  <si>
    <t>项目名称：</t>
    <rPh sb="0" eb="1">
      <t>xiang mu ming c</t>
    </rPh>
    <phoneticPr fontId="10" type="noConversion"/>
  </si>
  <si>
    <t>详见附表“报销”</t>
    <rPh sb="0" eb="1">
      <t>xiang jian fu biao</t>
    </rPh>
    <rPh sb="5" eb="6">
      <t>bao xiao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</si>
</sst>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  <numFmt numFmtId="182" formatCode="#,##0.00_ "/>
  </numFmts>
  <fonts count="57" x14ac:knownFonts="1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u/>
      <sz val="11"/>
      <color theme="11"/>
      <name val="DengXian"/>
      <family val="4"/>
      <charset val="134"/>
      <scheme val="minor"/>
    </font>
    <font>
      <strike/>
      <sz val="9"/>
      <color rgb="FF000000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9"/>
      <color indexed="63"/>
      <name val="宋体"/>
      <family val="3"/>
      <charset val="134"/>
    </font>
    <font>
      <sz val="9"/>
      <color theme="1"/>
      <name val="DengXian"/>
      <family val="4"/>
      <charset val="134"/>
      <scheme val="minor"/>
    </font>
    <font>
      <b/>
      <sz val="9"/>
      <color rgb="FF1F2329"/>
      <name val="Calibri"/>
      <family val="2"/>
    </font>
    <font>
      <sz val="9"/>
      <color rgb="FF1F2329"/>
      <name val="Calibri"/>
      <family val="2"/>
    </font>
    <font>
      <sz val="9"/>
      <color rgb="FF000000"/>
      <name val="Calibri"/>
      <family val="2"/>
    </font>
    <font>
      <sz val="9"/>
      <color rgb="FFF54A45"/>
      <name val="Calibri"/>
      <family val="2"/>
    </font>
    <font>
      <strike/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0000"/>
      <name val="DengXian"/>
      <family val="3"/>
      <charset val="134"/>
      <scheme val="minor"/>
    </font>
    <font>
      <strike/>
      <sz val="9"/>
      <color theme="1"/>
      <name val="宋体"/>
      <family val="3"/>
      <charset val="134"/>
    </font>
    <font>
      <strike/>
      <sz val="9"/>
      <color rgb="FF000000"/>
      <name val="DengXian"/>
      <family val="3"/>
      <charset val="134"/>
      <scheme val="minor"/>
    </font>
    <font>
      <sz val="9"/>
      <color theme="1"/>
      <name val="等线"/>
      <family val="4"/>
      <charset val="134"/>
    </font>
    <font>
      <strike/>
      <sz val="9"/>
      <color rgb="FF000000"/>
      <name val="宋体"/>
      <family val="3"/>
      <charset val="134"/>
    </font>
    <font>
      <strike/>
      <sz val="9"/>
      <color theme="1"/>
      <name val="DengXian"/>
      <family val="3"/>
      <charset val="134"/>
      <scheme val="minor"/>
    </font>
    <font>
      <b/>
      <strike/>
      <sz val="9"/>
      <color theme="1"/>
      <name val="宋体"/>
      <family val="3"/>
      <charset val="134"/>
    </font>
    <font>
      <b/>
      <sz val="9"/>
      <color theme="1"/>
      <name val="DengXian"/>
      <family val="4"/>
      <charset val="134"/>
      <scheme val="minor"/>
    </font>
    <font>
      <sz val="9"/>
      <color rgb="FF00B050"/>
      <name val="微软雅黑"/>
      <family val="2"/>
      <charset val="134"/>
    </font>
    <font>
      <sz val="9"/>
      <color rgb="FFFF0000"/>
      <name val="Calibri"/>
      <family val="2"/>
    </font>
    <font>
      <b/>
      <sz val="14"/>
      <color theme="1"/>
      <name val="DengXian"/>
      <family val="4"/>
      <charset val="134"/>
      <scheme val="minor"/>
    </font>
    <font>
      <sz val="8"/>
      <color theme="1"/>
      <name val="DengXian"/>
      <family val="4"/>
      <charset val="134"/>
      <scheme val="minor"/>
    </font>
    <font>
      <b/>
      <sz val="8"/>
      <color theme="1"/>
      <name val="微软雅黑"/>
      <family val="2"/>
      <charset val="134"/>
    </font>
    <font>
      <sz val="11"/>
      <color rgb="FFFF0000"/>
      <name val="DengXian"/>
      <family val="4"/>
      <charset val="134"/>
      <scheme val="minor"/>
    </font>
    <font>
      <sz val="8"/>
      <color rgb="FFFF0000"/>
      <name val="微软雅黑"/>
      <family val="2"/>
      <charset val="134"/>
    </font>
    <font>
      <sz val="8"/>
      <name val="微软雅黑"/>
      <family val="2"/>
      <charset val="134"/>
    </font>
    <font>
      <sz val="8"/>
      <color rgb="FFFF0000"/>
      <name val="Arial"/>
      <family val="2"/>
    </font>
    <font>
      <b/>
      <sz val="11"/>
      <color theme="1"/>
      <name val="DengXian"/>
      <family val="4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AF1D1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/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5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482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18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" fillId="7" borderId="1" xfId="17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vertical="center" wrapText="1"/>
      <protection locked="0"/>
    </xf>
    <xf numFmtId="0" fontId="2" fillId="4" borderId="1" xfId="17" applyNumberFormat="1" applyFont="1" applyFill="1" applyBorder="1" applyAlignment="1" applyProtection="1">
      <alignment vertical="center" wrapText="1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49" fontId="24" fillId="7" borderId="12" xfId="17" applyNumberFormat="1" applyFont="1" applyFill="1" applyBorder="1" applyAlignment="1" applyProtection="1">
      <alignment vertical="center" wrapText="1"/>
      <protection locked="0"/>
    </xf>
    <xf numFmtId="179" fontId="2" fillId="0" borderId="1" xfId="18" applyFont="1" applyFill="1" applyBorder="1" applyAlignment="1" applyProtection="1">
      <alignment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49" fontId="26" fillId="18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right" vertical="center"/>
    </xf>
    <xf numFmtId="0" fontId="29" fillId="0" borderId="0" xfId="0" applyFont="1"/>
    <xf numFmtId="0" fontId="29" fillId="0" borderId="0" xfId="0" applyNumberFormat="1" applyFont="1" applyFill="1" applyBorder="1" applyAlignment="1"/>
    <xf numFmtId="0" fontId="29" fillId="0" borderId="0" xfId="0" applyFont="1" applyAlignment="1">
      <alignment vertical="center"/>
    </xf>
    <xf numFmtId="0" fontId="30" fillId="0" borderId="19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0" fontId="32" fillId="19" borderId="23" xfId="0" applyFont="1" applyFill="1" applyBorder="1" applyAlignment="1">
      <alignment horizontal="left" vertical="center"/>
    </xf>
    <xf numFmtId="0" fontId="32" fillId="19" borderId="24" xfId="0" applyFont="1" applyFill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58" fontId="36" fillId="0" borderId="1" xfId="0" applyNumberFormat="1" applyFont="1" applyFill="1" applyBorder="1" applyAlignment="1">
      <alignment horizontal="center" vertical="center"/>
    </xf>
    <xf numFmtId="20" fontId="36" fillId="0" borderId="1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20" fontId="37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58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20" fontId="40" fillId="0" borderId="1" xfId="0" applyNumberFormat="1" applyFont="1" applyFill="1" applyBorder="1" applyAlignment="1">
      <alignment horizontal="center" vertical="center"/>
    </xf>
    <xf numFmtId="58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20" fontId="42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29" fillId="0" borderId="0" xfId="0" applyFont="1" applyFill="1" applyAlignment="1"/>
    <xf numFmtId="0" fontId="36" fillId="0" borderId="13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20" fontId="36" fillId="0" borderId="2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20" fontId="40" fillId="0" borderId="2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20" fontId="36" fillId="0" borderId="8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20" fontId="40" fillId="0" borderId="5" xfId="0" applyNumberFormat="1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vertical="center"/>
    </xf>
    <xf numFmtId="0" fontId="45" fillId="0" borderId="1" xfId="0" applyFont="1" applyFill="1" applyBorder="1" applyAlignment="1">
      <alignment horizontal="center" vertical="center"/>
    </xf>
    <xf numFmtId="20" fontId="36" fillId="0" borderId="10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20" fontId="29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" fillId="12" borderId="8" xfId="17" applyFont="1" applyFill="1" applyBorder="1" applyAlignment="1" applyProtection="1">
      <alignment horizontal="center" vertical="center" wrapText="1"/>
      <protection locked="0"/>
    </xf>
    <xf numFmtId="0" fontId="2" fillId="12" borderId="5" xfId="17" applyFont="1" applyFill="1" applyBorder="1" applyAlignment="1" applyProtection="1">
      <alignment horizontal="center" vertical="center" wrapText="1"/>
      <protection locked="0"/>
    </xf>
    <xf numFmtId="180" fontId="2" fillId="12" borderId="1" xfId="3" applyNumberFormat="1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2" fillId="12" borderId="1" xfId="17" applyNumberFormat="1" applyFont="1" applyFill="1" applyBorder="1" applyAlignment="1" applyProtection="1">
      <alignment horizontal="center" vertical="center" wrapText="1"/>
    </xf>
    <xf numFmtId="179" fontId="2" fillId="12" borderId="1" xfId="18" applyFont="1" applyFill="1" applyBorder="1" applyAlignment="1" applyProtection="1">
      <alignment horizontal="center" vertical="center" wrapText="1"/>
      <protection locked="0"/>
    </xf>
    <xf numFmtId="181" fontId="2" fillId="12" borderId="1" xfId="17" applyNumberFormat="1" applyFont="1" applyFill="1" applyBorder="1" applyAlignment="1" applyProtection="1">
      <alignment horizontal="center" vertical="center" wrapText="1"/>
    </xf>
    <xf numFmtId="0" fontId="2" fillId="12" borderId="1" xfId="17" applyFont="1" applyFill="1" applyBorder="1" applyAlignment="1" applyProtection="1">
      <alignment horizontal="center" vertical="center" wrapText="1"/>
      <protection locked="0"/>
    </xf>
    <xf numFmtId="179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79" fontId="2" fillId="12" borderId="1" xfId="0" applyNumberFormat="1" applyFont="1" applyFill="1" applyBorder="1" applyAlignment="1" applyProtection="1">
      <alignment horizontal="center" vertical="center"/>
      <protection locked="0"/>
    </xf>
    <xf numFmtId="0" fontId="2" fillId="11" borderId="8" xfId="17" applyFont="1" applyFill="1" applyBorder="1" applyAlignment="1" applyProtection="1">
      <alignment horizontal="center" vertical="center" wrapText="1"/>
      <protection locked="0"/>
    </xf>
    <xf numFmtId="0" fontId="2" fillId="11" borderId="5" xfId="17" applyFont="1" applyFill="1" applyBorder="1" applyAlignment="1" applyProtection="1">
      <alignment horizontal="center" vertical="center" wrapText="1"/>
      <protection locked="0"/>
    </xf>
    <xf numFmtId="180" fontId="2" fillId="11" borderId="1" xfId="3" applyNumberFormat="1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" fillId="11" borderId="1" xfId="17" applyNumberFormat="1" applyFont="1" applyFill="1" applyBorder="1" applyAlignment="1" applyProtection="1">
      <alignment horizontal="center" vertical="center" wrapText="1"/>
    </xf>
    <xf numFmtId="179" fontId="2" fillId="11" borderId="1" xfId="18" applyFont="1" applyFill="1" applyBorder="1" applyAlignment="1" applyProtection="1">
      <alignment horizontal="center" vertical="center" wrapText="1"/>
      <protection locked="0"/>
    </xf>
    <xf numFmtId="181" fontId="2" fillId="11" borderId="1" xfId="17" applyNumberFormat="1" applyFont="1" applyFill="1" applyBorder="1" applyAlignment="1" applyProtection="1">
      <alignment horizontal="center" vertical="center" wrapText="1"/>
    </xf>
    <xf numFmtId="0" fontId="2" fillId="11" borderId="1" xfId="17" applyFont="1" applyFill="1" applyBorder="1" applyAlignment="1" applyProtection="1">
      <alignment horizontal="center" vertical="center" wrapText="1"/>
      <protection locked="0"/>
    </xf>
    <xf numFmtId="179" fontId="2" fillId="11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17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1" fillId="13" borderId="2" xfId="0" applyFont="1" applyFill="1" applyBorder="1" applyAlignment="1">
      <alignment horizontal="center" vertical="center" wrapText="1"/>
    </xf>
    <xf numFmtId="179" fontId="2" fillId="13" borderId="1" xfId="18" applyFont="1" applyFill="1" applyBorder="1" applyAlignment="1" applyProtection="1">
      <alignment horizontal="center" vertical="center" wrapText="1"/>
      <protection locked="0"/>
    </xf>
    <xf numFmtId="181" fontId="2" fillId="13" borderId="1" xfId="17" applyNumberFormat="1" applyFont="1" applyFill="1" applyBorder="1" applyAlignment="1" applyProtection="1">
      <alignment horizontal="center" vertical="center" wrapText="1"/>
    </xf>
    <xf numFmtId="179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49" fontId="24" fillId="0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17" applyFont="1" applyFill="1" applyBorder="1" applyAlignment="1" applyProtection="1">
      <alignment horizontal="left" vertical="center" wrapText="1"/>
      <protection locked="0"/>
    </xf>
    <xf numFmtId="49" fontId="24" fillId="12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/>
    </xf>
    <xf numFmtId="0" fontId="2" fillId="12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179" fontId="47" fillId="13" borderId="1" xfId="0" applyNumberFormat="1" applyFont="1" applyFill="1" applyBorder="1" applyAlignment="1" applyProtection="1">
      <alignment horizontal="center" vertical="center"/>
      <protection locked="0"/>
    </xf>
    <xf numFmtId="179" fontId="17" fillId="11" borderId="1" xfId="0" applyNumberFormat="1" applyFont="1" applyFill="1" applyBorder="1" applyAlignment="1" applyProtection="1">
      <alignment horizontal="center" vertical="center"/>
      <protection locked="0"/>
    </xf>
    <xf numFmtId="0" fontId="17" fillId="11" borderId="1" xfId="0" applyFont="1" applyFill="1" applyBorder="1" applyAlignment="1" applyProtection="1">
      <alignment horizontal="center" vertical="center"/>
      <protection locked="0"/>
    </xf>
    <xf numFmtId="0" fontId="47" fillId="1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179" fontId="2" fillId="12" borderId="1" xfId="18" applyFont="1" applyFill="1" applyBorder="1" applyAlignment="1" applyProtection="1">
      <alignment horizontal="center" vertical="center" wrapText="1"/>
    </xf>
    <xf numFmtId="0" fontId="2" fillId="12" borderId="1" xfId="17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/>
    </xf>
    <xf numFmtId="0" fontId="23" fillId="4" borderId="29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center" vertical="center"/>
    </xf>
    <xf numFmtId="0" fontId="50" fillId="4" borderId="3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vertical="center"/>
    </xf>
    <xf numFmtId="0" fontId="50" fillId="4" borderId="7" xfId="0" applyFont="1" applyFill="1" applyBorder="1" applyAlignment="1">
      <alignment vertical="center"/>
    </xf>
    <xf numFmtId="0" fontId="23" fillId="4" borderId="7" xfId="0" applyFont="1" applyFill="1" applyBorder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9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vertical="center"/>
    </xf>
    <xf numFmtId="0" fontId="51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52" fillId="4" borderId="0" xfId="0" applyFont="1" applyFill="1" applyBorder="1" applyAlignment="1">
      <alignment vertical="center"/>
    </xf>
    <xf numFmtId="0" fontId="53" fillId="4" borderId="1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 wrapText="1"/>
    </xf>
    <xf numFmtId="0" fontId="52" fillId="4" borderId="0" xfId="0" applyFont="1" applyFill="1" applyAlignment="1">
      <alignment vertical="center"/>
    </xf>
    <xf numFmtId="0" fontId="0" fillId="4" borderId="0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54" fillId="4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 wrapText="1"/>
    </xf>
    <xf numFmtId="182" fontId="53" fillId="4" borderId="1" xfId="0" applyNumberFormat="1" applyFont="1" applyFill="1" applyBorder="1" applyAlignment="1">
      <alignment horizontal="center" vertical="center"/>
    </xf>
    <xf numFmtId="182" fontId="54" fillId="4" borderId="1" xfId="0" applyNumberFormat="1" applyFont="1" applyFill="1" applyBorder="1" applyAlignment="1">
      <alignment horizontal="center" vertical="center"/>
    </xf>
    <xf numFmtId="182" fontId="23" fillId="4" borderId="1" xfId="0" applyNumberFormat="1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4" fillId="4" borderId="3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6" fillId="4" borderId="0" xfId="0" applyFont="1" applyFill="1" applyBorder="1" applyAlignment="1">
      <alignment vertical="center"/>
    </xf>
    <xf numFmtId="180" fontId="51" fillId="4" borderId="1" xfId="0" applyNumberFormat="1" applyFont="1" applyFill="1" applyBorder="1" applyAlignment="1">
      <alignment horizontal="center" vertical="center"/>
    </xf>
    <xf numFmtId="0" fontId="56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left" vertical="center"/>
    </xf>
    <xf numFmtId="180" fontId="0" fillId="4" borderId="0" xfId="0" applyNumberFormat="1" applyFill="1" applyBorder="1" applyAlignment="1">
      <alignment vertical="center"/>
    </xf>
    <xf numFmtId="180" fontId="0" fillId="4" borderId="0" xfId="0" applyNumberFormat="1" applyFill="1" applyAlignment="1">
      <alignment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9" fontId="47" fillId="0" borderId="1" xfId="0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17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4" borderId="8" xfId="17" applyFont="1" applyFill="1" applyBorder="1" applyAlignment="1" applyProtection="1">
      <alignment horizontal="center" vertical="center" wrapText="1"/>
      <protection locked="0"/>
    </xf>
    <xf numFmtId="0" fontId="2" fillId="4" borderId="13" xfId="17" applyFont="1" applyFill="1" applyBorder="1" applyAlignment="1" applyProtection="1">
      <alignment horizontal="center" vertical="center" wrapText="1"/>
      <protection locked="0"/>
    </xf>
    <xf numFmtId="0" fontId="2" fillId="4" borderId="5" xfId="17" applyFont="1" applyFill="1" applyBorder="1" applyAlignment="1" applyProtection="1">
      <alignment horizontal="center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51" fillId="4" borderId="1" xfId="0" applyFont="1" applyFill="1" applyBorder="1" applyAlignment="1">
      <alignment horizontal="center" vertical="center"/>
    </xf>
    <xf numFmtId="180" fontId="51" fillId="4" borderId="1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53" fillId="4" borderId="2" xfId="0" applyFont="1" applyFill="1" applyBorder="1" applyAlignment="1">
      <alignment horizontal="left" vertical="center"/>
    </xf>
    <xf numFmtId="0" fontId="53" fillId="4" borderId="3" xfId="0" applyFont="1" applyFill="1" applyBorder="1" applyAlignment="1">
      <alignment horizontal="left" vertical="center"/>
    </xf>
    <xf numFmtId="0" fontId="53" fillId="4" borderId="4" xfId="0" applyFont="1" applyFill="1" applyBorder="1" applyAlignment="1">
      <alignment horizontal="left" vertical="center"/>
    </xf>
    <xf numFmtId="0" fontId="54" fillId="4" borderId="2" xfId="0" applyFont="1" applyFill="1" applyBorder="1" applyAlignment="1">
      <alignment horizontal="left" vertical="center"/>
    </xf>
    <xf numFmtId="0" fontId="54" fillId="4" borderId="3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4" borderId="2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 wrapText="1"/>
    </xf>
    <xf numFmtId="0" fontId="51" fillId="4" borderId="3" xfId="0" applyFont="1" applyFill="1" applyBorder="1" applyAlignment="1">
      <alignment horizontal="center" vertical="center" wrapText="1"/>
    </xf>
    <xf numFmtId="0" fontId="51" fillId="4" borderId="4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5" fillId="19" borderId="16" xfId="0" applyFont="1" applyFill="1" applyBorder="1" applyAlignment="1">
      <alignment horizontal="center" vertical="center"/>
    </xf>
    <xf numFmtId="0" fontId="35" fillId="19" borderId="17" xfId="0" applyFont="1" applyFill="1" applyBorder="1" applyAlignment="1">
      <alignment horizontal="center" vertical="center"/>
    </xf>
    <xf numFmtId="0" fontId="35" fillId="19" borderId="18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/>
    </xf>
    <xf numFmtId="0" fontId="31" fillId="0" borderId="25" xfId="0" applyFont="1" applyBorder="1" applyAlignment="1">
      <alignment vertical="center"/>
    </xf>
    <xf numFmtId="0" fontId="32" fillId="0" borderId="26" xfId="0" applyFont="1" applyBorder="1" applyAlignment="1">
      <alignment horizontal="left" vertical="center"/>
    </xf>
    <xf numFmtId="0" fontId="31" fillId="0" borderId="19" xfId="0" applyFont="1" applyBorder="1" applyAlignment="1">
      <alignment vertical="center"/>
    </xf>
    <xf numFmtId="0" fontId="32" fillId="0" borderId="23" xfId="0" applyFont="1" applyBorder="1" applyAlignment="1">
      <alignment horizontal="left" vertical="center"/>
    </xf>
    <xf numFmtId="0" fontId="31" fillId="0" borderId="23" xfId="0" applyFont="1" applyBorder="1" applyAlignment="1">
      <alignment vertical="center"/>
    </xf>
    <xf numFmtId="0" fontId="31" fillId="0" borderId="19" xfId="0" applyFont="1" applyBorder="1" applyAlignment="1">
      <alignment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31" fillId="0" borderId="8" xfId="0" applyFont="1" applyBorder="1" applyAlignment="1">
      <alignment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27" fillId="0" borderId="0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/>
    <xf numFmtId="0" fontId="28" fillId="20" borderId="27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right" vertical="center"/>
    </xf>
    <xf numFmtId="0" fontId="27" fillId="0" borderId="28" xfId="0" applyFont="1" applyBorder="1" applyAlignment="1">
      <alignment horizontal="left" vertical="center"/>
    </xf>
    <xf numFmtId="0" fontId="27" fillId="0" borderId="28" xfId="0" applyFont="1" applyBorder="1" applyAlignment="1">
      <alignment horizontal="right" vertical="center"/>
    </xf>
    <xf numFmtId="0" fontId="28" fillId="0" borderId="0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20" fontId="36" fillId="0" borderId="1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20" fontId="37" fillId="0" borderId="8" xfId="0" applyNumberFormat="1" applyFont="1" applyFill="1" applyBorder="1" applyAlignment="1">
      <alignment horizontal="center" vertical="center"/>
    </xf>
    <xf numFmtId="20" fontId="37" fillId="0" borderId="13" xfId="0" applyNumberFormat="1" applyFont="1" applyFill="1" applyBorder="1" applyAlignment="1">
      <alignment horizontal="center" vertical="center"/>
    </xf>
    <xf numFmtId="20" fontId="37" fillId="0" borderId="5" xfId="0" applyNumberFormat="1" applyFont="1" applyFill="1" applyBorder="1" applyAlignment="1">
      <alignment horizontal="center" vertical="center"/>
    </xf>
    <xf numFmtId="20" fontId="36" fillId="0" borderId="8" xfId="0" applyNumberFormat="1" applyFont="1" applyFill="1" applyBorder="1" applyAlignment="1">
      <alignment horizontal="center" vertical="center"/>
    </xf>
    <xf numFmtId="20" fontId="36" fillId="0" borderId="13" xfId="0" applyNumberFormat="1" applyFont="1" applyFill="1" applyBorder="1" applyAlignment="1">
      <alignment horizontal="center" vertical="center"/>
    </xf>
    <xf numFmtId="20" fontId="36" fillId="0" borderId="5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vertical="center"/>
    </xf>
    <xf numFmtId="20" fontId="36" fillId="0" borderId="10" xfId="0" applyNumberFormat="1" applyFont="1" applyFill="1" applyBorder="1" applyAlignment="1">
      <alignment horizontal="center" vertical="center"/>
    </xf>
    <xf numFmtId="20" fontId="36" fillId="0" borderId="6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20" fontId="29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</cellXfs>
  <cellStyles count="35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254000</xdr:colOff>
      <xdr:row>8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165100"/>
          <a:ext cx="3365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161</xdr:row>
      <xdr:rowOff>0</xdr:rowOff>
    </xdr:from>
    <xdr:to>
      <xdr:col>35</xdr:col>
      <xdr:colOff>0</xdr:colOff>
      <xdr:row>165</xdr:row>
      <xdr:rowOff>101600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1242000"/>
          <a:ext cx="635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203200</xdr:colOff>
      <xdr:row>1</xdr:row>
      <xdr:rowOff>2004</xdr:rowOff>
    </xdr:from>
    <xdr:to>
      <xdr:col>50</xdr:col>
      <xdr:colOff>495300</xdr:colOff>
      <xdr:row>28</xdr:row>
      <xdr:rowOff>32752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900" y="154404"/>
          <a:ext cx="6350000" cy="4678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" sqref="B2"/>
    </sheetView>
  </sheetViews>
  <sheetFormatPr baseColWidth="10" defaultColWidth="8.6640625" defaultRowHeight="16" x14ac:dyDescent="0.2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 x14ac:dyDescent="0.2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 x14ac:dyDescent="0.2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 x14ac:dyDescent="0.25">
      <c r="A8" s="1" t="s">
        <v>7</v>
      </c>
      <c r="B8" s="1">
        <f>SUM('结算清单（市场）'!J132:J151)</f>
        <v>0</v>
      </c>
      <c r="C8" s="1">
        <f>B8</f>
        <v>0</v>
      </c>
    </row>
    <row r="10" spans="1:5" x14ac:dyDescent="0.2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zoomScale="125" workbookViewId="0">
      <pane ySplit="1" topLeftCell="A43" activePane="bottomLeft" state="frozen"/>
      <selection pane="bottomLeft" activeCell="D51" sqref="D51"/>
    </sheetView>
  </sheetViews>
  <sheetFormatPr baseColWidth="10" defaultColWidth="11.6640625" defaultRowHeight="14" x14ac:dyDescent="0.2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x14ac:dyDescent="0.2">
      <c r="A1" s="62" t="s">
        <v>649</v>
      </c>
      <c r="B1" s="62" t="s">
        <v>938</v>
      </c>
      <c r="C1" s="62" t="s">
        <v>914</v>
      </c>
      <c r="D1" s="62" t="s">
        <v>939</v>
      </c>
      <c r="E1" s="62" t="s">
        <v>915</v>
      </c>
      <c r="F1" s="62" t="s">
        <v>916</v>
      </c>
      <c r="G1" s="62" t="s">
        <v>644</v>
      </c>
      <c r="H1" s="63" t="s">
        <v>404</v>
      </c>
    </row>
    <row r="2" spans="1:8" s="6" customFormat="1" x14ac:dyDescent="0.2">
      <c r="A2" s="64"/>
      <c r="B2" s="64"/>
      <c r="C2" s="64"/>
      <c r="D2" s="64"/>
      <c r="E2" s="64"/>
      <c r="F2" s="64"/>
      <c r="G2" s="64"/>
      <c r="H2" s="65"/>
    </row>
    <row r="3" spans="1:8" s="7" customFormat="1" ht="15" x14ac:dyDescent="0.2">
      <c r="A3" s="55" t="s">
        <v>709</v>
      </c>
      <c r="B3" s="55" t="s">
        <v>47</v>
      </c>
      <c r="C3" s="55" t="s">
        <v>48</v>
      </c>
      <c r="D3" s="55" t="s">
        <v>49</v>
      </c>
      <c r="E3" s="55" t="s">
        <v>50</v>
      </c>
      <c r="F3" s="69" t="s">
        <v>51</v>
      </c>
      <c r="G3" s="70">
        <v>100</v>
      </c>
      <c r="H3" s="71" t="e">
        <f>SUMIF([2]报价结算清单!$E$12:$E$573,A3,[2]报价结算清单!$P$12:$P$573)</f>
        <v>#VALUE!</v>
      </c>
    </row>
    <row r="4" spans="1:8" s="7" customFormat="1" ht="28" x14ac:dyDescent="0.2">
      <c r="A4" s="55" t="s">
        <v>948</v>
      </c>
      <c r="B4" s="55" t="s">
        <v>47</v>
      </c>
      <c r="C4" s="55" t="s">
        <v>728</v>
      </c>
      <c r="D4" s="55" t="s">
        <v>729</v>
      </c>
      <c r="E4" s="55" t="s">
        <v>730</v>
      </c>
      <c r="F4" s="69" t="s">
        <v>51</v>
      </c>
      <c r="G4" s="70">
        <v>240</v>
      </c>
      <c r="H4" s="71" t="e">
        <f>SUMIF([2]报价结算清单!$E$12:$E$573,A4,[2]报价结算清单!$P$12:$P$573)</f>
        <v>#VALUE!</v>
      </c>
    </row>
    <row r="5" spans="1:8" s="7" customFormat="1" ht="28" x14ac:dyDescent="0.2">
      <c r="A5" s="55" t="s">
        <v>407</v>
      </c>
      <c r="B5" s="55" t="s">
        <v>47</v>
      </c>
      <c r="C5" s="55" t="s">
        <v>728</v>
      </c>
      <c r="D5" s="55" t="s">
        <v>729</v>
      </c>
      <c r="E5" s="55" t="s">
        <v>731</v>
      </c>
      <c r="F5" s="69" t="s">
        <v>51</v>
      </c>
      <c r="G5" s="70">
        <v>240</v>
      </c>
      <c r="H5" s="71" t="e">
        <f>SUMIF([2]报价结算清单!$E$12:$E$573,A5,[2]报价结算清单!$P$12:$P$573)</f>
        <v>#VALUE!</v>
      </c>
    </row>
    <row r="6" spans="1:8" s="7" customFormat="1" ht="15" x14ac:dyDescent="0.2">
      <c r="A6" s="55" t="s">
        <v>408</v>
      </c>
      <c r="B6" s="55" t="s">
        <v>47</v>
      </c>
      <c r="C6" s="55" t="s">
        <v>56</v>
      </c>
      <c r="D6" s="55" t="s">
        <v>57</v>
      </c>
      <c r="E6" s="55" t="s">
        <v>58</v>
      </c>
      <c r="F6" s="69" t="s">
        <v>51</v>
      </c>
      <c r="G6" s="70">
        <v>48</v>
      </c>
      <c r="H6" s="71" t="e">
        <f>SUMIF([2]报价结算清单!$E$12:$E$573,A6,[2]报价结算清单!$P$12:$P$573)</f>
        <v>#VALUE!</v>
      </c>
    </row>
    <row r="7" spans="1:8" s="7" customFormat="1" ht="15" x14ac:dyDescent="0.2">
      <c r="A7" s="55" t="s">
        <v>409</v>
      </c>
      <c r="B7" s="55" t="s">
        <v>47</v>
      </c>
      <c r="C7" s="55" t="s">
        <v>56</v>
      </c>
      <c r="D7" s="55" t="s">
        <v>59</v>
      </c>
      <c r="E7" s="55" t="s">
        <v>60</v>
      </c>
      <c r="F7" s="69" t="s">
        <v>51</v>
      </c>
      <c r="G7" s="70">
        <v>60</v>
      </c>
      <c r="H7" s="71" t="e">
        <f>SUMIF([2]报价结算清单!$E$12:$E$573,A7,[2]报价结算清单!$P$12:$P$573)</f>
        <v>#VALUE!</v>
      </c>
    </row>
    <row r="8" spans="1:8" ht="15" x14ac:dyDescent="0.2">
      <c r="A8" s="55" t="s">
        <v>410</v>
      </c>
      <c r="B8" s="55" t="s">
        <v>47</v>
      </c>
      <c r="C8" s="55" t="s">
        <v>61</v>
      </c>
      <c r="D8" s="55" t="s">
        <v>62</v>
      </c>
      <c r="E8" s="55" t="s">
        <v>63</v>
      </c>
      <c r="F8" s="69" t="s">
        <v>51</v>
      </c>
      <c r="G8" s="70">
        <v>16</v>
      </c>
      <c r="H8" s="71" t="e">
        <f>SUMIF([2]报价结算清单!$E$12:$E$573,A8,[2]报价结算清单!$P$12:$P$573)</f>
        <v>#VALUE!</v>
      </c>
    </row>
    <row r="9" spans="1:8" ht="15" x14ac:dyDescent="0.2">
      <c r="A9" s="55" t="s">
        <v>411</v>
      </c>
      <c r="B9" s="55" t="s">
        <v>47</v>
      </c>
      <c r="C9" s="55" t="s">
        <v>61</v>
      </c>
      <c r="D9" s="55" t="s">
        <v>64</v>
      </c>
      <c r="E9" s="55" t="s">
        <v>65</v>
      </c>
      <c r="F9" s="69" t="s">
        <v>51</v>
      </c>
      <c r="G9" s="70">
        <v>20</v>
      </c>
      <c r="H9" s="71" t="e">
        <f>SUMIF([2]报价结算清单!$E$12:$E$573,A9,[2]报价结算清单!$P$12:$P$573)</f>
        <v>#VALUE!</v>
      </c>
    </row>
    <row r="10" spans="1:8" ht="15" x14ac:dyDescent="0.2">
      <c r="A10" s="55" t="s">
        <v>412</v>
      </c>
      <c r="B10" s="55" t="s">
        <v>47</v>
      </c>
      <c r="C10" s="55" t="s">
        <v>66</v>
      </c>
      <c r="D10" s="55" t="s">
        <v>733</v>
      </c>
      <c r="E10" s="55" t="s">
        <v>734</v>
      </c>
      <c r="F10" s="69" t="s">
        <v>51</v>
      </c>
      <c r="G10" s="70">
        <v>100</v>
      </c>
      <c r="H10" s="71" t="e">
        <f>SUMIF([2]报价结算清单!$E$12:$E$573,A10,[2]报价结算清单!$P$12:$P$573)</f>
        <v>#VALUE!</v>
      </c>
    </row>
    <row r="11" spans="1:8" ht="15" x14ac:dyDescent="0.2">
      <c r="A11" s="55" t="s">
        <v>413</v>
      </c>
      <c r="B11" s="55" t="s">
        <v>47</v>
      </c>
      <c r="C11" s="55" t="s">
        <v>66</v>
      </c>
      <c r="D11" s="55" t="s">
        <v>733</v>
      </c>
      <c r="E11" s="55" t="s">
        <v>735</v>
      </c>
      <c r="F11" s="69" t="s">
        <v>51</v>
      </c>
      <c r="G11" s="70">
        <v>100</v>
      </c>
      <c r="H11" s="71" t="e">
        <f>SUMIF([2]报价结算清单!$E$12:$E$573,A11,[2]报价结算清单!$P$12:$P$573)</f>
        <v>#VALUE!</v>
      </c>
    </row>
    <row r="12" spans="1:8" ht="15" x14ac:dyDescent="0.2">
      <c r="A12" s="55" t="s">
        <v>414</v>
      </c>
      <c r="B12" s="55" t="s">
        <v>47</v>
      </c>
      <c r="C12" s="55" t="s">
        <v>66</v>
      </c>
      <c r="D12" s="55" t="s">
        <v>733</v>
      </c>
      <c r="E12" s="55" t="s">
        <v>736</v>
      </c>
      <c r="F12" s="69" t="s">
        <v>51</v>
      </c>
      <c r="G12" s="72">
        <v>110</v>
      </c>
      <c r="H12" s="71" t="e">
        <f>SUMIF([2]报价结算清单!$E$12:$E$573,A12,[2]报价结算清单!$P$12:$P$573)</f>
        <v>#VALUE!</v>
      </c>
    </row>
    <row r="13" spans="1:8" ht="15" x14ac:dyDescent="0.2">
      <c r="A13" s="55" t="s">
        <v>415</v>
      </c>
      <c r="B13" s="55" t="s">
        <v>47</v>
      </c>
      <c r="C13" s="55" t="s">
        <v>66</v>
      </c>
      <c r="D13" s="55" t="s">
        <v>733</v>
      </c>
      <c r="E13" s="55" t="s">
        <v>737</v>
      </c>
      <c r="F13" s="69" t="s">
        <v>51</v>
      </c>
      <c r="G13" s="72">
        <v>120</v>
      </c>
      <c r="H13" s="71" t="e">
        <f>SUMIF([2]报价结算清单!$E$12:$E$573,A13,[2]报价结算清单!$P$12:$P$573)</f>
        <v>#VALUE!</v>
      </c>
    </row>
    <row r="14" spans="1:8" ht="15" x14ac:dyDescent="0.2">
      <c r="A14" s="55" t="s">
        <v>416</v>
      </c>
      <c r="B14" s="55" t="s">
        <v>47</v>
      </c>
      <c r="C14" s="55" t="s">
        <v>66</v>
      </c>
      <c r="D14" s="55" t="s">
        <v>733</v>
      </c>
      <c r="E14" s="55" t="s">
        <v>738</v>
      </c>
      <c r="F14" s="69" t="s">
        <v>51</v>
      </c>
      <c r="G14" s="72">
        <v>180</v>
      </c>
      <c r="H14" s="71" t="e">
        <f>SUMIF([2]报价结算清单!$E$12:$E$573,A14,[2]报价结算清单!$P$12:$P$573)</f>
        <v>#VALUE!</v>
      </c>
    </row>
    <row r="15" spans="1:8" ht="15" x14ac:dyDescent="0.2">
      <c r="A15" s="55" t="s">
        <v>417</v>
      </c>
      <c r="B15" s="55" t="s">
        <v>47</v>
      </c>
      <c r="C15" s="55" t="s">
        <v>66</v>
      </c>
      <c r="D15" s="55" t="s">
        <v>733</v>
      </c>
      <c r="E15" s="55" t="s">
        <v>739</v>
      </c>
      <c r="F15" s="69" t="s">
        <v>51</v>
      </c>
      <c r="G15" s="72">
        <v>180</v>
      </c>
      <c r="H15" s="71" t="e">
        <f>SUMIF([2]报价结算清单!$E$12:$E$573,A15,[2]报价结算清单!$P$12:$P$573)</f>
        <v>#VALUE!</v>
      </c>
    </row>
    <row r="16" spans="1:8" ht="15" x14ac:dyDescent="0.2">
      <c r="A16" s="55" t="s">
        <v>418</v>
      </c>
      <c r="B16" s="55" t="s">
        <v>47</v>
      </c>
      <c r="C16" s="55" t="s">
        <v>66</v>
      </c>
      <c r="D16" s="55" t="s">
        <v>733</v>
      </c>
      <c r="E16" s="55" t="s">
        <v>740</v>
      </c>
      <c r="F16" s="69" t="s">
        <v>51</v>
      </c>
      <c r="G16" s="70">
        <v>220</v>
      </c>
      <c r="H16" s="71" t="e">
        <f>SUMIF([2]报价结算清单!$E$12:$E$573,A16,[2]报价结算清单!$P$12:$P$573)</f>
        <v>#VALUE!</v>
      </c>
    </row>
    <row r="17" spans="1:8" ht="15" x14ac:dyDescent="0.2">
      <c r="A17" s="55" t="s">
        <v>419</v>
      </c>
      <c r="B17" s="55" t="s">
        <v>47</v>
      </c>
      <c r="C17" s="55" t="s">
        <v>66</v>
      </c>
      <c r="D17" s="55" t="s">
        <v>733</v>
      </c>
      <c r="E17" s="55" t="s">
        <v>741</v>
      </c>
      <c r="F17" s="69" t="s">
        <v>54</v>
      </c>
      <c r="G17" s="70">
        <v>100</v>
      </c>
      <c r="H17" s="71" t="e">
        <f>SUMIF([2]报价结算清单!$E$12:$E$573,A17,[2]报价结算清单!$P$12:$P$573)</f>
        <v>#VALUE!</v>
      </c>
    </row>
    <row r="18" spans="1:8" ht="15" x14ac:dyDescent="0.2">
      <c r="A18" s="55" t="s">
        <v>420</v>
      </c>
      <c r="B18" s="55" t="s">
        <v>47</v>
      </c>
      <c r="C18" s="55" t="s">
        <v>66</v>
      </c>
      <c r="D18" s="55" t="s">
        <v>733</v>
      </c>
      <c r="E18" s="55" t="s">
        <v>742</v>
      </c>
      <c r="F18" s="69" t="s">
        <v>54</v>
      </c>
      <c r="G18" s="70">
        <v>120</v>
      </c>
      <c r="H18" s="71" t="e">
        <f>SUMIF([2]报价结算清单!$E$12:$E$573,A18,[2]报价结算清单!$P$12:$P$573)</f>
        <v>#VALUE!</v>
      </c>
    </row>
    <row r="19" spans="1:8" ht="15" x14ac:dyDescent="0.2">
      <c r="A19" s="55" t="s">
        <v>421</v>
      </c>
      <c r="B19" s="55" t="s">
        <v>47</v>
      </c>
      <c r="C19" s="55" t="s">
        <v>66</v>
      </c>
      <c r="D19" s="55" t="s">
        <v>733</v>
      </c>
      <c r="E19" s="55" t="s">
        <v>743</v>
      </c>
      <c r="F19" s="69" t="s">
        <v>54</v>
      </c>
      <c r="G19" s="70">
        <v>120</v>
      </c>
      <c r="H19" s="71" t="e">
        <f>SUMIF([2]报价结算清单!$E$12:$E$573,A19,[2]报价结算清单!$P$12:$P$573)</f>
        <v>#VALUE!</v>
      </c>
    </row>
    <row r="20" spans="1:8" ht="15" x14ac:dyDescent="0.2">
      <c r="A20" s="55" t="s">
        <v>422</v>
      </c>
      <c r="B20" s="55" t="s">
        <v>47</v>
      </c>
      <c r="C20" s="55" t="s">
        <v>66</v>
      </c>
      <c r="D20" s="55" t="s">
        <v>733</v>
      </c>
      <c r="E20" s="55" t="s">
        <v>744</v>
      </c>
      <c r="F20" s="69" t="s">
        <v>54</v>
      </c>
      <c r="G20" s="70">
        <v>140</v>
      </c>
      <c r="H20" s="71" t="e">
        <f>SUMIF([2]报价结算清单!$E$12:$E$573,A20,[2]报价结算清单!$P$12:$P$573)</f>
        <v>#VALUE!</v>
      </c>
    </row>
    <row r="21" spans="1:8" ht="15" x14ac:dyDescent="0.2">
      <c r="A21" s="55" t="s">
        <v>423</v>
      </c>
      <c r="B21" s="55" t="s">
        <v>47</v>
      </c>
      <c r="C21" s="55" t="s">
        <v>66</v>
      </c>
      <c r="D21" s="55" t="s">
        <v>733</v>
      </c>
      <c r="E21" s="55" t="s">
        <v>745</v>
      </c>
      <c r="F21" s="69" t="s">
        <v>54</v>
      </c>
      <c r="G21" s="70">
        <v>140</v>
      </c>
      <c r="H21" s="71" t="e">
        <f>SUMIF([2]报价结算清单!$E$12:$E$573,A21,[2]报价结算清单!$P$12:$P$573)</f>
        <v>#VALUE!</v>
      </c>
    </row>
    <row r="22" spans="1:8" ht="15" x14ac:dyDescent="0.2">
      <c r="A22" s="55" t="s">
        <v>424</v>
      </c>
      <c r="B22" s="55" t="s">
        <v>47</v>
      </c>
      <c r="C22" s="55" t="s">
        <v>67</v>
      </c>
      <c r="D22" s="55" t="s">
        <v>68</v>
      </c>
      <c r="E22" s="55" t="s">
        <v>69</v>
      </c>
      <c r="F22" s="69" t="s">
        <v>70</v>
      </c>
      <c r="G22" s="70">
        <v>130</v>
      </c>
      <c r="H22" s="71" t="e">
        <f>SUMIF([2]报价结算清单!$E$12:$E$573,A22,[2]报价结算清单!$P$12:$P$573)</f>
        <v>#VALUE!</v>
      </c>
    </row>
    <row r="23" spans="1:8" s="7" customFormat="1" ht="15" x14ac:dyDescent="0.2">
      <c r="A23" s="55" t="s">
        <v>425</v>
      </c>
      <c r="B23" s="55" t="s">
        <v>47</v>
      </c>
      <c r="C23" s="55" t="s">
        <v>67</v>
      </c>
      <c r="D23" s="55" t="s">
        <v>746</v>
      </c>
      <c r="E23" s="55" t="s">
        <v>747</v>
      </c>
      <c r="F23" s="69" t="s">
        <v>70</v>
      </c>
      <c r="G23" s="72">
        <v>280</v>
      </c>
      <c r="H23" s="71" t="e">
        <f>SUMIF([2]报价结算清单!$E$12:$E$573,A23,[2]报价结算清单!$P$12:$P$573)</f>
        <v>#VALUE!</v>
      </c>
    </row>
    <row r="24" spans="1:8" s="7" customFormat="1" ht="15" x14ac:dyDescent="0.2">
      <c r="A24" s="55" t="s">
        <v>426</v>
      </c>
      <c r="B24" s="55" t="s">
        <v>47</v>
      </c>
      <c r="C24" s="55" t="s">
        <v>71</v>
      </c>
      <c r="D24" s="55" t="s">
        <v>71</v>
      </c>
      <c r="E24" s="55" t="s">
        <v>72</v>
      </c>
      <c r="F24" s="69" t="s">
        <v>55</v>
      </c>
      <c r="G24" s="70">
        <v>220</v>
      </c>
      <c r="H24" s="71" t="e">
        <f>SUMIF([2]报价结算清单!$E$12:$E$573,A24,[2]报价结算清单!$P$12:$P$573)</f>
        <v>#VALUE!</v>
      </c>
    </row>
    <row r="25" spans="1:8" s="7" customFormat="1" ht="15" x14ac:dyDescent="0.2">
      <c r="A25" s="55" t="s">
        <v>427</v>
      </c>
      <c r="B25" s="55" t="s">
        <v>47</v>
      </c>
      <c r="C25" s="55" t="s">
        <v>73</v>
      </c>
      <c r="D25" s="55" t="s">
        <v>73</v>
      </c>
      <c r="E25" s="55" t="s">
        <v>74</v>
      </c>
      <c r="F25" s="69" t="s">
        <v>55</v>
      </c>
      <c r="G25" s="70">
        <v>50</v>
      </c>
      <c r="H25" s="71" t="e">
        <f>SUMIF([2]报价结算清单!$E$12:$E$573,A25,[2]报价结算清单!$P$12:$P$573)</f>
        <v>#VALUE!</v>
      </c>
    </row>
    <row r="26" spans="1:8" s="7" customFormat="1" ht="15" x14ac:dyDescent="0.2">
      <c r="A26" s="55" t="s">
        <v>428</v>
      </c>
      <c r="B26" s="55" t="s">
        <v>47</v>
      </c>
      <c r="C26" s="55" t="s">
        <v>75</v>
      </c>
      <c r="D26" s="55" t="s">
        <v>76</v>
      </c>
      <c r="E26" s="55" t="s">
        <v>77</v>
      </c>
      <c r="F26" s="69" t="s">
        <v>51</v>
      </c>
      <c r="G26" s="70">
        <v>69</v>
      </c>
      <c r="H26" s="71" t="e">
        <f>SUMIF([2]报价结算清单!$E$12:$E$573,A26,[2]报价结算清单!$P$12:$P$573)</f>
        <v>#VALUE!</v>
      </c>
    </row>
    <row r="27" spans="1:8" s="7" customFormat="1" ht="15" x14ac:dyDescent="0.2">
      <c r="A27" s="55" t="s">
        <v>429</v>
      </c>
      <c r="B27" s="55" t="s">
        <v>47</v>
      </c>
      <c r="C27" s="55" t="s">
        <v>78</v>
      </c>
      <c r="D27" s="55" t="s">
        <v>79</v>
      </c>
      <c r="E27" s="55" t="s">
        <v>63</v>
      </c>
      <c r="F27" s="69" t="s">
        <v>55</v>
      </c>
      <c r="G27" s="70">
        <v>95</v>
      </c>
      <c r="H27" s="71" t="e">
        <f>SUMIF([2]报价结算清单!$E$12:$E$573,A27,[2]报价结算清单!$P$12:$P$573)</f>
        <v>#VALUE!</v>
      </c>
    </row>
    <row r="28" spans="1:8" s="7" customFormat="1" ht="15" x14ac:dyDescent="0.2">
      <c r="A28" s="55" t="s">
        <v>430</v>
      </c>
      <c r="B28" s="55" t="s">
        <v>47</v>
      </c>
      <c r="C28" s="55" t="s">
        <v>78</v>
      </c>
      <c r="D28" s="55" t="s">
        <v>748</v>
      </c>
      <c r="E28" s="55" t="s">
        <v>732</v>
      </c>
      <c r="F28" s="69" t="s">
        <v>51</v>
      </c>
      <c r="G28" s="70">
        <v>300</v>
      </c>
      <c r="H28" s="71" t="e">
        <f>SUMIF([2]报价结算清单!$E$12:$E$573,A28,[2]报价结算清单!$P$12:$P$573)</f>
        <v>#VALUE!</v>
      </c>
    </row>
    <row r="29" spans="1:8" s="7" customFormat="1" ht="15" x14ac:dyDescent="0.2">
      <c r="A29" s="55" t="s">
        <v>431</v>
      </c>
      <c r="B29" s="55" t="s">
        <v>47</v>
      </c>
      <c r="C29" s="55" t="s">
        <v>78</v>
      </c>
      <c r="D29" s="55" t="s">
        <v>749</v>
      </c>
      <c r="E29" s="55" t="s">
        <v>732</v>
      </c>
      <c r="F29" s="69" t="s">
        <v>55</v>
      </c>
      <c r="G29" s="70">
        <v>1080</v>
      </c>
      <c r="H29" s="71" t="e">
        <f>SUMIF([2]报价结算清单!$E$12:$E$573,A29,[2]报价结算清单!$P$12:$P$573)</f>
        <v>#VALUE!</v>
      </c>
    </row>
    <row r="30" spans="1:8" s="7" customFormat="1" ht="15" x14ac:dyDescent="0.2">
      <c r="A30" s="55" t="s">
        <v>432</v>
      </c>
      <c r="B30" s="55" t="s">
        <v>47</v>
      </c>
      <c r="C30" s="55" t="s">
        <v>78</v>
      </c>
      <c r="D30" s="55" t="s">
        <v>750</v>
      </c>
      <c r="E30" s="55" t="s">
        <v>732</v>
      </c>
      <c r="F30" s="69" t="s">
        <v>55</v>
      </c>
      <c r="G30" s="72">
        <v>770</v>
      </c>
      <c r="H30" s="71" t="e">
        <f>SUMIF([2]报价结算清单!$E$12:$E$573,A30,[2]报价结算清单!$P$12:$P$573)</f>
        <v>#VALUE!</v>
      </c>
    </row>
    <row r="31" spans="1:8" s="7" customFormat="1" ht="28" x14ac:dyDescent="0.2">
      <c r="A31" s="55" t="s">
        <v>433</v>
      </c>
      <c r="B31" s="55" t="s">
        <v>47</v>
      </c>
      <c r="C31" s="55" t="s">
        <v>80</v>
      </c>
      <c r="D31" s="55" t="s">
        <v>81</v>
      </c>
      <c r="E31" s="55" t="s">
        <v>82</v>
      </c>
      <c r="F31" s="69" t="s">
        <v>54</v>
      </c>
      <c r="G31" s="72">
        <v>40</v>
      </c>
      <c r="H31" s="71" t="e">
        <f>SUMIF([2]报价结算清单!$E$12:$E$573,A31,[2]报价结算清单!$P$12:$P$573)</f>
        <v>#VALUE!</v>
      </c>
    </row>
    <row r="32" spans="1:8" s="7" customFormat="1" ht="15" x14ac:dyDescent="0.2">
      <c r="A32" s="55" t="s">
        <v>434</v>
      </c>
      <c r="B32" s="55" t="s">
        <v>47</v>
      </c>
      <c r="C32" s="55" t="s">
        <v>80</v>
      </c>
      <c r="D32" s="55" t="s">
        <v>83</v>
      </c>
      <c r="E32" s="55" t="s">
        <v>84</v>
      </c>
      <c r="F32" s="69" t="s">
        <v>54</v>
      </c>
      <c r="G32" s="72">
        <v>60</v>
      </c>
      <c r="H32" s="71" t="e">
        <f>SUMIF([2]报价结算清单!$E$12:$E$573,A32,[2]报价结算清单!$P$12:$P$573)</f>
        <v>#VALUE!</v>
      </c>
    </row>
    <row r="33" spans="1:8" s="7" customFormat="1" ht="15" x14ac:dyDescent="0.2">
      <c r="A33" s="55" t="s">
        <v>435</v>
      </c>
      <c r="B33" s="55" t="s">
        <v>47</v>
      </c>
      <c r="C33" s="55" t="s">
        <v>80</v>
      </c>
      <c r="D33" s="55" t="s">
        <v>751</v>
      </c>
      <c r="E33" s="55" t="s">
        <v>85</v>
      </c>
      <c r="F33" s="69" t="s">
        <v>54</v>
      </c>
      <c r="G33" s="70">
        <v>90</v>
      </c>
      <c r="H33" s="71" t="e">
        <f>SUMIF([2]报价结算清单!$E$12:$E$573,A33,[2]报价结算清单!$P$12:$P$573)</f>
        <v>#VALUE!</v>
      </c>
    </row>
    <row r="34" spans="1:8" s="7" customFormat="1" ht="28" x14ac:dyDescent="0.2">
      <c r="A34" s="55" t="s">
        <v>436</v>
      </c>
      <c r="B34" s="55" t="s">
        <v>47</v>
      </c>
      <c r="C34" s="55" t="s">
        <v>87</v>
      </c>
      <c r="D34" s="55" t="s">
        <v>88</v>
      </c>
      <c r="E34" s="55" t="s">
        <v>89</v>
      </c>
      <c r="F34" s="69" t="s">
        <v>51</v>
      </c>
      <c r="G34" s="70">
        <v>460</v>
      </c>
      <c r="H34" s="71" t="e">
        <f>SUMIF([2]报价结算清单!$E$12:$E$573,A34,[2]报价结算清单!$P$12:$P$573)</f>
        <v>#VALUE!</v>
      </c>
    </row>
    <row r="35" spans="1:8" s="7" customFormat="1" ht="28" x14ac:dyDescent="0.2">
      <c r="A35" s="55" t="s">
        <v>437</v>
      </c>
      <c r="B35" s="55" t="s">
        <v>47</v>
      </c>
      <c r="C35" s="55" t="s">
        <v>87</v>
      </c>
      <c r="D35" s="55" t="s">
        <v>90</v>
      </c>
      <c r="E35" s="55" t="s">
        <v>91</v>
      </c>
      <c r="F35" s="69" t="s">
        <v>51</v>
      </c>
      <c r="G35" s="70">
        <v>570</v>
      </c>
      <c r="H35" s="71" t="e">
        <f>SUMIF([2]报价结算清单!$E$12:$E$573,A35,[2]报价结算清单!$P$12:$P$573)</f>
        <v>#VALUE!</v>
      </c>
    </row>
    <row r="36" spans="1:8" s="7" customFormat="1" ht="28" x14ac:dyDescent="0.2">
      <c r="A36" s="55" t="s">
        <v>438</v>
      </c>
      <c r="B36" s="55" t="s">
        <v>47</v>
      </c>
      <c r="C36" s="55" t="s">
        <v>87</v>
      </c>
      <c r="D36" s="55" t="s">
        <v>92</v>
      </c>
      <c r="E36" s="55" t="s">
        <v>93</v>
      </c>
      <c r="F36" s="69" t="s">
        <v>51</v>
      </c>
      <c r="G36" s="70">
        <v>600</v>
      </c>
      <c r="H36" s="71" t="e">
        <f>SUMIF([2]报价结算清单!$E$12:$E$573,A36,[2]报价结算清单!$P$12:$P$573)</f>
        <v>#VALUE!</v>
      </c>
    </row>
    <row r="37" spans="1:8" s="7" customFormat="1" ht="15" x14ac:dyDescent="0.2">
      <c r="A37" s="55" t="s">
        <v>439</v>
      </c>
      <c r="B37" s="55" t="s">
        <v>47</v>
      </c>
      <c r="C37" s="55" t="s">
        <v>87</v>
      </c>
      <c r="D37" s="55" t="s">
        <v>94</v>
      </c>
      <c r="E37" s="55" t="s">
        <v>95</v>
      </c>
      <c r="F37" s="69" t="s">
        <v>51</v>
      </c>
      <c r="G37" s="70">
        <v>570</v>
      </c>
      <c r="H37" s="71" t="e">
        <f>SUMIF([2]报价结算清单!$E$12:$E$573,A37,[2]报价结算清单!$P$12:$P$573)</f>
        <v>#VALUE!</v>
      </c>
    </row>
    <row r="38" spans="1:8" s="7" customFormat="1" ht="28" x14ac:dyDescent="0.2">
      <c r="A38" s="55" t="s">
        <v>440</v>
      </c>
      <c r="B38" s="55" t="s">
        <v>47</v>
      </c>
      <c r="C38" s="55" t="s">
        <v>96</v>
      </c>
      <c r="D38" s="55" t="s">
        <v>97</v>
      </c>
      <c r="E38" s="55" t="s">
        <v>98</v>
      </c>
      <c r="F38" s="69" t="s">
        <v>55</v>
      </c>
      <c r="G38" s="70">
        <v>600</v>
      </c>
      <c r="H38" s="71" t="e">
        <f>SUMIF([2]报价结算清单!$E$12:$E$573,A38,[2]报价结算清单!$P$12:$P$573)</f>
        <v>#VALUE!</v>
      </c>
    </row>
    <row r="39" spans="1:8" s="7" customFormat="1" ht="15" x14ac:dyDescent="0.2">
      <c r="A39" s="55" t="s">
        <v>441</v>
      </c>
      <c r="B39" s="55" t="s">
        <v>47</v>
      </c>
      <c r="C39" s="55" t="s">
        <v>96</v>
      </c>
      <c r="D39" s="55" t="s">
        <v>99</v>
      </c>
      <c r="E39" s="55" t="s">
        <v>100</v>
      </c>
      <c r="F39" s="69" t="s">
        <v>55</v>
      </c>
      <c r="G39" s="70">
        <v>650</v>
      </c>
      <c r="H39" s="71" t="e">
        <f>SUMIF([2]报价结算清单!$E$12:$E$573,A39,[2]报价结算清单!$P$12:$P$573)</f>
        <v>#VALUE!</v>
      </c>
    </row>
    <row r="40" spans="1:8" s="7" customFormat="1" ht="15" x14ac:dyDescent="0.2">
      <c r="A40" s="55" t="s">
        <v>442</v>
      </c>
      <c r="B40" s="55" t="s">
        <v>47</v>
      </c>
      <c r="C40" s="55" t="s">
        <v>96</v>
      </c>
      <c r="D40" s="55" t="s">
        <v>101</v>
      </c>
      <c r="E40" s="55" t="s">
        <v>100</v>
      </c>
      <c r="F40" s="69" t="s">
        <v>55</v>
      </c>
      <c r="G40" s="70">
        <v>800</v>
      </c>
      <c r="H40" s="71" t="e">
        <f>SUMIF([2]报价结算清单!$E$12:$E$573,A40,[2]报价结算清单!$P$12:$P$573)</f>
        <v>#VALUE!</v>
      </c>
    </row>
    <row r="41" spans="1:8" s="7" customFormat="1" ht="15" x14ac:dyDescent="0.2">
      <c r="A41" s="55" t="s">
        <v>443</v>
      </c>
      <c r="B41" s="55" t="s">
        <v>47</v>
      </c>
      <c r="C41" s="55" t="s">
        <v>102</v>
      </c>
      <c r="D41" s="55" t="s">
        <v>103</v>
      </c>
      <c r="E41" s="55" t="s">
        <v>104</v>
      </c>
      <c r="F41" s="69" t="s">
        <v>86</v>
      </c>
      <c r="G41" s="70">
        <v>100</v>
      </c>
      <c r="H41" s="71" t="e">
        <f>SUMIF([2]报价结算清单!$E$12:$E$573,A41,[2]报价结算清单!$P$12:$P$573)</f>
        <v>#VALUE!</v>
      </c>
    </row>
    <row r="42" spans="1:8" s="7" customFormat="1" ht="15" x14ac:dyDescent="0.2">
      <c r="A42" s="55" t="s">
        <v>949</v>
      </c>
      <c r="B42" s="55" t="s">
        <v>47</v>
      </c>
      <c r="C42" s="55" t="s">
        <v>102</v>
      </c>
      <c r="D42" s="55" t="s">
        <v>105</v>
      </c>
      <c r="E42" s="55" t="s">
        <v>106</v>
      </c>
      <c r="F42" s="69" t="s">
        <v>86</v>
      </c>
      <c r="G42" s="70">
        <v>780</v>
      </c>
      <c r="H42" s="71" t="e">
        <f>SUMIF([2]报价结算清单!$E$12:$E$573,A42,[2]报价结算清单!$P$12:$P$573)</f>
        <v>#VALUE!</v>
      </c>
    </row>
    <row r="43" spans="1:8" s="7" customFormat="1" ht="15" x14ac:dyDescent="0.2">
      <c r="A43" s="55" t="s">
        <v>444</v>
      </c>
      <c r="B43" s="55" t="s">
        <v>47</v>
      </c>
      <c r="C43" s="55" t="s">
        <v>102</v>
      </c>
      <c r="D43" s="55" t="s">
        <v>107</v>
      </c>
      <c r="E43" s="55" t="s">
        <v>106</v>
      </c>
      <c r="F43" s="69" t="s">
        <v>86</v>
      </c>
      <c r="G43" s="70">
        <v>400</v>
      </c>
      <c r="H43" s="71" t="e">
        <f>SUMIF([2]报价结算清单!$E$12:$E$573,A43,[2]报价结算清单!$P$12:$P$573)</f>
        <v>#VALUE!</v>
      </c>
    </row>
    <row r="44" spans="1:8" s="7" customFormat="1" ht="42" x14ac:dyDescent="0.2">
      <c r="A44" s="55" t="s">
        <v>445</v>
      </c>
      <c r="B44" s="55" t="s">
        <v>47</v>
      </c>
      <c r="C44" s="55" t="s">
        <v>102</v>
      </c>
      <c r="D44" s="55" t="s">
        <v>108</v>
      </c>
      <c r="E44" s="55" t="s">
        <v>752</v>
      </c>
      <c r="F44" s="69" t="s">
        <v>86</v>
      </c>
      <c r="G44" s="70">
        <v>370</v>
      </c>
      <c r="H44" s="71" t="e">
        <f>SUMIF([2]报价结算清单!$E$12:$E$573,A44,[2]报价结算清单!$P$12:$P$573)</f>
        <v>#VALUE!</v>
      </c>
    </row>
    <row r="45" spans="1:8" s="7" customFormat="1" ht="42" x14ac:dyDescent="0.2">
      <c r="A45" s="55" t="s">
        <v>446</v>
      </c>
      <c r="B45" s="55" t="s">
        <v>47</v>
      </c>
      <c r="C45" s="55" t="s">
        <v>102</v>
      </c>
      <c r="D45" s="55" t="s">
        <v>108</v>
      </c>
      <c r="E45" s="55" t="s">
        <v>109</v>
      </c>
      <c r="F45" s="69" t="s">
        <v>86</v>
      </c>
      <c r="G45" s="70">
        <v>425</v>
      </c>
      <c r="H45" s="71" t="e">
        <f>SUMIF([2]报价结算清单!$E$12:$E$573,A45,[2]报价结算清单!$P$12:$P$573)</f>
        <v>#VALUE!</v>
      </c>
    </row>
    <row r="46" spans="1:8" s="7" customFormat="1" ht="15" x14ac:dyDescent="0.2">
      <c r="A46" s="55" t="s">
        <v>447</v>
      </c>
      <c r="B46" s="55" t="s">
        <v>47</v>
      </c>
      <c r="C46" s="55" t="s">
        <v>102</v>
      </c>
      <c r="D46" s="55" t="s">
        <v>110</v>
      </c>
      <c r="E46" s="55" t="s">
        <v>111</v>
      </c>
      <c r="F46" s="69" t="s">
        <v>112</v>
      </c>
      <c r="G46" s="70">
        <v>100</v>
      </c>
      <c r="H46" s="71" t="e">
        <f>SUMIF([2]报价结算清单!$E$12:$E$573,A46,[2]报价结算清单!$P$12:$P$573)</f>
        <v>#VALUE!</v>
      </c>
    </row>
    <row r="47" spans="1:8" s="7" customFormat="1" ht="15" x14ac:dyDescent="0.2">
      <c r="A47" s="55" t="s">
        <v>448</v>
      </c>
      <c r="B47" s="55" t="s">
        <v>47</v>
      </c>
      <c r="C47" s="55" t="s">
        <v>102</v>
      </c>
      <c r="D47" s="55" t="s">
        <v>110</v>
      </c>
      <c r="E47" s="55" t="s">
        <v>113</v>
      </c>
      <c r="F47" s="69" t="s">
        <v>112</v>
      </c>
      <c r="G47" s="70">
        <v>120</v>
      </c>
      <c r="H47" s="71" t="e">
        <f>SUMIF([2]报价结算清单!$E$12:$E$573,A47,[2]报价结算清单!$P$12:$P$573)</f>
        <v>#VALUE!</v>
      </c>
    </row>
    <row r="48" spans="1:8" s="7" customFormat="1" ht="15" x14ac:dyDescent="0.2">
      <c r="A48" s="55" t="s">
        <v>449</v>
      </c>
      <c r="B48" s="55" t="s">
        <v>47</v>
      </c>
      <c r="C48" s="55" t="s">
        <v>102</v>
      </c>
      <c r="D48" s="55" t="s">
        <v>114</v>
      </c>
      <c r="E48" s="55" t="s">
        <v>115</v>
      </c>
      <c r="F48" s="69" t="s">
        <v>112</v>
      </c>
      <c r="G48" s="70">
        <v>120</v>
      </c>
      <c r="H48" s="71" t="e">
        <f>SUMIF([2]报价结算清单!$E$12:$E$573,A48,[2]报价结算清单!$P$12:$P$573)</f>
        <v>#VALUE!</v>
      </c>
    </row>
    <row r="49" spans="1:8" s="7" customFormat="1" ht="15" x14ac:dyDescent="0.2">
      <c r="A49" s="55" t="s">
        <v>950</v>
      </c>
      <c r="B49" s="55" t="s">
        <v>47</v>
      </c>
      <c r="C49" s="55" t="s">
        <v>102</v>
      </c>
      <c r="D49" s="55" t="s">
        <v>114</v>
      </c>
      <c r="E49" s="55" t="s">
        <v>116</v>
      </c>
      <c r="F49" s="69" t="s">
        <v>112</v>
      </c>
      <c r="G49" s="70">
        <v>190</v>
      </c>
      <c r="H49" s="71" t="e">
        <f>SUMIF([2]报价结算清单!$E$12:$E$573,A49,[2]报价结算清单!$P$12:$P$573)</f>
        <v>#VALUE!</v>
      </c>
    </row>
    <row r="50" spans="1:8" s="7" customFormat="1" ht="15" x14ac:dyDescent="0.2">
      <c r="A50" s="55" t="s">
        <v>450</v>
      </c>
      <c r="B50" s="55" t="s">
        <v>47</v>
      </c>
      <c r="C50" s="55" t="s">
        <v>102</v>
      </c>
      <c r="D50" s="55" t="s">
        <v>117</v>
      </c>
      <c r="E50" s="55" t="s">
        <v>118</v>
      </c>
      <c r="F50" s="69" t="s">
        <v>86</v>
      </c>
      <c r="G50" s="70">
        <v>120</v>
      </c>
      <c r="H50" s="71" t="e">
        <f>SUMIF([2]报价结算清单!$E$12:$E$573,A50,[2]报价结算清单!$P$12:$P$573)</f>
        <v>#VALUE!</v>
      </c>
    </row>
    <row r="51" spans="1:8" s="7" customFormat="1" ht="15" x14ac:dyDescent="0.2">
      <c r="A51" s="55" t="s">
        <v>451</v>
      </c>
      <c r="B51" s="55" t="s">
        <v>47</v>
      </c>
      <c r="C51" s="55" t="s">
        <v>119</v>
      </c>
      <c r="D51" s="55" t="s">
        <v>120</v>
      </c>
      <c r="E51" s="55" t="s">
        <v>753</v>
      </c>
      <c r="F51" s="69" t="s">
        <v>121</v>
      </c>
      <c r="G51" s="70">
        <v>162</v>
      </c>
      <c r="H51" s="71" t="e">
        <f>SUMIF([2]报价结算清单!$E$12:$E$573,A51,[2]报价结算清单!$P$12:$P$573)</f>
        <v>#VALUE!</v>
      </c>
    </row>
    <row r="52" spans="1:8" s="7" customFormat="1" ht="15" x14ac:dyDescent="0.2">
      <c r="A52" s="55" t="s">
        <v>452</v>
      </c>
      <c r="B52" s="55" t="s">
        <v>47</v>
      </c>
      <c r="C52" s="55" t="s">
        <v>119</v>
      </c>
      <c r="D52" s="55" t="s">
        <v>122</v>
      </c>
      <c r="E52" s="55" t="s">
        <v>753</v>
      </c>
      <c r="F52" s="69" t="s">
        <v>121</v>
      </c>
      <c r="G52" s="70">
        <v>110</v>
      </c>
      <c r="H52" s="71" t="e">
        <f>SUMIF([2]报价结算清单!$E$12:$E$573,A52,[2]报价结算清单!$P$12:$P$573)</f>
        <v>#VALUE!</v>
      </c>
    </row>
    <row r="53" spans="1:8" s="7" customFormat="1" ht="15" x14ac:dyDescent="0.2">
      <c r="A53" s="55" t="s">
        <v>453</v>
      </c>
      <c r="B53" s="55" t="s">
        <v>47</v>
      </c>
      <c r="C53" s="55" t="s">
        <v>123</v>
      </c>
      <c r="D53" s="55" t="s">
        <v>124</v>
      </c>
      <c r="E53" s="55" t="s">
        <v>732</v>
      </c>
      <c r="F53" s="69" t="s">
        <v>51</v>
      </c>
      <c r="G53" s="70">
        <v>50</v>
      </c>
      <c r="H53" s="71" t="e">
        <f>SUMIF([2]报价结算清单!$E$12:$E$573,A53,[2]报价结算清单!$P$12:$P$573)</f>
        <v>#VALUE!</v>
      </c>
    </row>
    <row r="54" spans="1:8" s="7" customFormat="1" ht="15" x14ac:dyDescent="0.2">
      <c r="A54" s="55" t="s">
        <v>454</v>
      </c>
      <c r="B54" s="55" t="s">
        <v>47</v>
      </c>
      <c r="C54" s="55" t="s">
        <v>123</v>
      </c>
      <c r="D54" s="55" t="s">
        <v>125</v>
      </c>
      <c r="E54" s="55" t="s">
        <v>126</v>
      </c>
      <c r="F54" s="69" t="s">
        <v>51</v>
      </c>
      <c r="G54" s="70">
        <v>20</v>
      </c>
      <c r="H54" s="71" t="e">
        <f>SUMIF([2]报价结算清单!$E$12:$E$573,A54,[2]报价结算清单!$P$12:$P$573)</f>
        <v>#VALUE!</v>
      </c>
    </row>
    <row r="55" spans="1:8" s="7" customFormat="1" ht="15" x14ac:dyDescent="0.2">
      <c r="A55" s="55" t="s">
        <v>455</v>
      </c>
      <c r="B55" s="55" t="s">
        <v>47</v>
      </c>
      <c r="C55" s="55" t="s">
        <v>123</v>
      </c>
      <c r="D55" s="55" t="s">
        <v>127</v>
      </c>
      <c r="E55" s="55" t="s">
        <v>732</v>
      </c>
      <c r="F55" s="69" t="s">
        <v>51</v>
      </c>
      <c r="G55" s="70">
        <v>75</v>
      </c>
      <c r="H55" s="71" t="e">
        <f>SUMIF([2]报价结算清单!$E$12:$E$573,A55,[2]报价结算清单!$P$12:$P$573)</f>
        <v>#VALUE!</v>
      </c>
    </row>
    <row r="56" spans="1:8" s="7" customFormat="1" ht="15" x14ac:dyDescent="0.2">
      <c r="A56" s="55" t="s">
        <v>456</v>
      </c>
      <c r="B56" s="55" t="s">
        <v>128</v>
      </c>
      <c r="C56" s="55" t="s">
        <v>129</v>
      </c>
      <c r="D56" s="55" t="s">
        <v>130</v>
      </c>
      <c r="E56" s="55" t="s">
        <v>52</v>
      </c>
      <c r="F56" s="69" t="s">
        <v>51</v>
      </c>
      <c r="G56" s="70">
        <v>50</v>
      </c>
      <c r="H56" s="71" t="e">
        <f>SUMIF([2]报价结算清单!$E$12:$E$573,A56,[2]报价结算清单!$P$12:$P$573)</f>
        <v>#VALUE!</v>
      </c>
    </row>
    <row r="57" spans="1:8" s="7" customFormat="1" ht="15" x14ac:dyDescent="0.2">
      <c r="A57" s="55" t="s">
        <v>457</v>
      </c>
      <c r="B57" s="55" t="s">
        <v>128</v>
      </c>
      <c r="C57" s="55" t="s">
        <v>129</v>
      </c>
      <c r="D57" s="55" t="s">
        <v>130</v>
      </c>
      <c r="E57" s="55" t="s">
        <v>131</v>
      </c>
      <c r="F57" s="69" t="s">
        <v>51</v>
      </c>
      <c r="G57" s="70">
        <v>80</v>
      </c>
      <c r="H57" s="71" t="e">
        <f>SUMIF([2]报价结算清单!$E$12:$E$573,A57,[2]报价结算清单!$P$12:$P$573)</f>
        <v>#VALUE!</v>
      </c>
    </row>
    <row r="58" spans="1:8" s="7" customFormat="1" ht="15" x14ac:dyDescent="0.2">
      <c r="A58" s="55" t="s">
        <v>458</v>
      </c>
      <c r="B58" s="55" t="s">
        <v>128</v>
      </c>
      <c r="C58" s="55" t="s">
        <v>132</v>
      </c>
      <c r="D58" s="55" t="s">
        <v>133</v>
      </c>
      <c r="E58" s="55" t="s">
        <v>52</v>
      </c>
      <c r="F58" s="69" t="s">
        <v>51</v>
      </c>
      <c r="G58" s="70">
        <v>50</v>
      </c>
      <c r="H58" s="71" t="e">
        <f>SUMIF([2]报价结算清单!$E$12:$E$573,A58,[2]报价结算清单!$P$12:$P$573)</f>
        <v>#VALUE!</v>
      </c>
    </row>
    <row r="59" spans="1:8" s="7" customFormat="1" ht="15" x14ac:dyDescent="0.2">
      <c r="A59" s="55" t="s">
        <v>459</v>
      </c>
      <c r="B59" s="55" t="s">
        <v>128</v>
      </c>
      <c r="C59" s="55" t="s">
        <v>132</v>
      </c>
      <c r="D59" s="55" t="s">
        <v>133</v>
      </c>
      <c r="E59" s="55" t="s">
        <v>53</v>
      </c>
      <c r="F59" s="69" t="s">
        <v>51</v>
      </c>
      <c r="G59" s="70">
        <v>60</v>
      </c>
      <c r="H59" s="71" t="e">
        <f>SUMIF([2]报价结算清单!$E$12:$E$573,A59,[2]报价结算清单!$P$12:$P$573)</f>
        <v>#VALUE!</v>
      </c>
    </row>
    <row r="60" spans="1:8" s="7" customFormat="1" ht="28" x14ac:dyDescent="0.2">
      <c r="A60" s="55" t="s">
        <v>460</v>
      </c>
      <c r="B60" s="55" t="s">
        <v>128</v>
      </c>
      <c r="C60" s="55" t="s">
        <v>132</v>
      </c>
      <c r="D60" s="55" t="s">
        <v>133</v>
      </c>
      <c r="E60" s="55" t="s">
        <v>134</v>
      </c>
      <c r="F60" s="69" t="s">
        <v>51</v>
      </c>
      <c r="G60" s="70">
        <v>70</v>
      </c>
      <c r="H60" s="71" t="e">
        <f>SUMIF([2]报价结算清单!$E$12:$E$573,A60,[2]报价结算清单!$P$12:$P$573)</f>
        <v>#VALUE!</v>
      </c>
    </row>
    <row r="61" spans="1:8" s="7" customFormat="1" ht="28" x14ac:dyDescent="0.2">
      <c r="A61" s="55" t="s">
        <v>461</v>
      </c>
      <c r="B61" s="55" t="s">
        <v>128</v>
      </c>
      <c r="C61" s="55" t="s">
        <v>132</v>
      </c>
      <c r="D61" s="55" t="s">
        <v>133</v>
      </c>
      <c r="E61" s="55" t="s">
        <v>754</v>
      </c>
      <c r="F61" s="69" t="s">
        <v>51</v>
      </c>
      <c r="G61" s="70">
        <v>110</v>
      </c>
      <c r="H61" s="71" t="e">
        <f>SUMIF([2]报价结算清单!$E$12:$E$573,A61,[2]报价结算清单!$P$12:$P$573)</f>
        <v>#VALUE!</v>
      </c>
    </row>
    <row r="62" spans="1:8" s="7" customFormat="1" ht="28" x14ac:dyDescent="0.2">
      <c r="A62" s="55" t="s">
        <v>462</v>
      </c>
      <c r="B62" s="55" t="s">
        <v>128</v>
      </c>
      <c r="C62" s="55" t="s">
        <v>135</v>
      </c>
      <c r="D62" s="55" t="s">
        <v>136</v>
      </c>
      <c r="E62" s="55" t="s">
        <v>755</v>
      </c>
      <c r="F62" s="69" t="s">
        <v>51</v>
      </c>
      <c r="G62" s="70">
        <v>50</v>
      </c>
      <c r="H62" s="71" t="e">
        <f>SUMIF([2]报价结算清单!$E$12:$E$573,A62,[2]报价结算清单!$P$12:$P$573)</f>
        <v>#VALUE!</v>
      </c>
    </row>
    <row r="63" spans="1:8" s="7" customFormat="1" ht="28" x14ac:dyDescent="0.2">
      <c r="A63" s="55" t="s">
        <v>463</v>
      </c>
      <c r="B63" s="55" t="s">
        <v>128</v>
      </c>
      <c r="C63" s="55" t="s">
        <v>135</v>
      </c>
      <c r="D63" s="55" t="s">
        <v>136</v>
      </c>
      <c r="E63" s="55" t="s">
        <v>756</v>
      </c>
      <c r="F63" s="69" t="s">
        <v>51</v>
      </c>
      <c r="G63" s="70">
        <v>79</v>
      </c>
      <c r="H63" s="71" t="e">
        <f>SUMIF([2]报价结算清单!$E$12:$E$573,A63,[2]报价结算清单!$P$12:$P$573)</f>
        <v>#VALUE!</v>
      </c>
    </row>
    <row r="64" spans="1:8" s="7" customFormat="1" ht="28" x14ac:dyDescent="0.2">
      <c r="A64" s="55" t="s">
        <v>464</v>
      </c>
      <c r="B64" s="55" t="s">
        <v>128</v>
      </c>
      <c r="C64" s="55" t="s">
        <v>137</v>
      </c>
      <c r="D64" s="55" t="s">
        <v>138</v>
      </c>
      <c r="E64" s="55" t="s">
        <v>757</v>
      </c>
      <c r="F64" s="69" t="s">
        <v>51</v>
      </c>
      <c r="G64" s="70">
        <v>60</v>
      </c>
      <c r="H64" s="71" t="e">
        <f>SUMIF([2]报价结算清单!$E$12:$E$573,A64,[2]报价结算清单!$P$12:$P$573)</f>
        <v>#VALUE!</v>
      </c>
    </row>
    <row r="65" spans="1:8" s="7" customFormat="1" ht="28" x14ac:dyDescent="0.2">
      <c r="A65" s="55" t="s">
        <v>465</v>
      </c>
      <c r="B65" s="55" t="s">
        <v>128</v>
      </c>
      <c r="C65" s="55" t="s">
        <v>137</v>
      </c>
      <c r="D65" s="55" t="s">
        <v>138</v>
      </c>
      <c r="E65" s="55" t="s">
        <v>758</v>
      </c>
      <c r="F65" s="69" t="s">
        <v>51</v>
      </c>
      <c r="G65" s="70">
        <v>90</v>
      </c>
      <c r="H65" s="71" t="e">
        <f>SUMIF([2]报价结算清单!$E$12:$E$573,A65,[2]报价结算清单!$P$12:$P$573)</f>
        <v>#VALUE!</v>
      </c>
    </row>
    <row r="66" spans="1:8" s="7" customFormat="1" ht="15" x14ac:dyDescent="0.2">
      <c r="A66" s="55" t="s">
        <v>466</v>
      </c>
      <c r="B66" s="55" t="s">
        <v>128</v>
      </c>
      <c r="C66" s="55" t="s">
        <v>139</v>
      </c>
      <c r="D66" s="55" t="s">
        <v>140</v>
      </c>
      <c r="E66" s="55" t="s">
        <v>141</v>
      </c>
      <c r="F66" s="69" t="s">
        <v>51</v>
      </c>
      <c r="G66" s="70">
        <v>70</v>
      </c>
      <c r="H66" s="71" t="e">
        <f>SUMIF([2]报价结算清单!$E$12:$E$573,A66,[2]报价结算清单!$P$12:$P$573)</f>
        <v>#VALUE!</v>
      </c>
    </row>
    <row r="67" spans="1:8" s="7" customFormat="1" ht="15" x14ac:dyDescent="0.2">
      <c r="A67" s="55" t="s">
        <v>467</v>
      </c>
      <c r="B67" s="55" t="s">
        <v>128</v>
      </c>
      <c r="C67" s="55" t="s">
        <v>142</v>
      </c>
      <c r="D67" s="55" t="s">
        <v>143</v>
      </c>
      <c r="E67" s="55" t="s">
        <v>144</v>
      </c>
      <c r="F67" s="69" t="s">
        <v>51</v>
      </c>
      <c r="G67" s="70">
        <v>42</v>
      </c>
      <c r="H67" s="71" t="e">
        <f>SUMIF([2]报价结算清单!$E$12:$E$573,A67,[2]报价结算清单!$P$12:$P$573)</f>
        <v>#VALUE!</v>
      </c>
    </row>
    <row r="68" spans="1:8" s="7" customFormat="1" ht="15" x14ac:dyDescent="0.2">
      <c r="A68" s="55" t="s">
        <v>468</v>
      </c>
      <c r="B68" s="55" t="s">
        <v>128</v>
      </c>
      <c r="C68" s="55" t="s">
        <v>142</v>
      </c>
      <c r="D68" s="55" t="s">
        <v>145</v>
      </c>
      <c r="E68" s="55" t="s">
        <v>144</v>
      </c>
      <c r="F68" s="69" t="s">
        <v>51</v>
      </c>
      <c r="G68" s="70">
        <v>55</v>
      </c>
      <c r="H68" s="71" t="e">
        <f>SUMIF([2]报价结算清单!$E$12:$E$573,A68,[2]报价结算清单!$P$12:$P$573)</f>
        <v>#VALUE!</v>
      </c>
    </row>
    <row r="69" spans="1:8" s="7" customFormat="1" ht="15" x14ac:dyDescent="0.2">
      <c r="A69" s="55" t="s">
        <v>469</v>
      </c>
      <c r="B69" s="55" t="s">
        <v>128</v>
      </c>
      <c r="C69" s="55" t="s">
        <v>142</v>
      </c>
      <c r="D69" s="55" t="s">
        <v>146</v>
      </c>
      <c r="E69" s="55" t="s">
        <v>144</v>
      </c>
      <c r="F69" s="69" t="s">
        <v>51</v>
      </c>
      <c r="G69" s="70">
        <v>64</v>
      </c>
      <c r="H69" s="71" t="e">
        <f>SUMIF([2]报价结算清单!$E$12:$E$573,A69,[2]报价结算清单!$P$12:$P$573)</f>
        <v>#VALUE!</v>
      </c>
    </row>
    <row r="70" spans="1:8" s="7" customFormat="1" ht="15" x14ac:dyDescent="0.2">
      <c r="A70" s="55" t="s">
        <v>470</v>
      </c>
      <c r="B70" s="55" t="s">
        <v>128</v>
      </c>
      <c r="C70" s="55" t="s">
        <v>142</v>
      </c>
      <c r="D70" s="55" t="s">
        <v>147</v>
      </c>
      <c r="E70" s="55" t="s">
        <v>148</v>
      </c>
      <c r="F70" s="69" t="s">
        <v>51</v>
      </c>
      <c r="G70" s="70">
        <v>60</v>
      </c>
      <c r="H70" s="71" t="e">
        <f>SUMIF([2]报价结算清单!$E$12:$E$573,A70,[2]报价结算清单!$P$12:$P$573)</f>
        <v>#VALUE!</v>
      </c>
    </row>
    <row r="71" spans="1:8" s="7" customFormat="1" ht="15" x14ac:dyDescent="0.2">
      <c r="A71" s="55" t="s">
        <v>471</v>
      </c>
      <c r="B71" s="55" t="s">
        <v>128</v>
      </c>
      <c r="C71" s="55" t="s">
        <v>142</v>
      </c>
      <c r="D71" s="55" t="s">
        <v>759</v>
      </c>
      <c r="E71" s="55" t="s">
        <v>760</v>
      </c>
      <c r="F71" s="69" t="s">
        <v>51</v>
      </c>
      <c r="G71" s="72">
        <v>70</v>
      </c>
      <c r="H71" s="71" t="e">
        <f>SUMIF([2]报价结算清单!$E$12:$E$573,A71,[2]报价结算清单!$P$12:$P$573)</f>
        <v>#VALUE!</v>
      </c>
    </row>
    <row r="72" spans="1:8" s="7" customFormat="1" ht="15" x14ac:dyDescent="0.2">
      <c r="A72" s="55" t="s">
        <v>472</v>
      </c>
      <c r="B72" s="55" t="s">
        <v>128</v>
      </c>
      <c r="C72" s="55" t="s">
        <v>149</v>
      </c>
      <c r="D72" s="55" t="s">
        <v>150</v>
      </c>
      <c r="E72" s="55" t="s">
        <v>151</v>
      </c>
      <c r="F72" s="69" t="s">
        <v>152</v>
      </c>
      <c r="G72" s="70">
        <v>1.4</v>
      </c>
      <c r="H72" s="71" t="e">
        <f>SUMIF([2]报价结算清单!$E$12:$E$573,A72,[2]报价结算清单!$P$12:$P$573)</f>
        <v>#VALUE!</v>
      </c>
    </row>
    <row r="73" spans="1:8" s="7" customFormat="1" ht="15" x14ac:dyDescent="0.2">
      <c r="A73" s="55" t="s">
        <v>473</v>
      </c>
      <c r="B73" s="55" t="s">
        <v>128</v>
      </c>
      <c r="C73" s="55" t="s">
        <v>149</v>
      </c>
      <c r="D73" s="55" t="s">
        <v>150</v>
      </c>
      <c r="E73" s="55" t="s">
        <v>153</v>
      </c>
      <c r="F73" s="69" t="s">
        <v>152</v>
      </c>
      <c r="G73" s="70">
        <v>1</v>
      </c>
      <c r="H73" s="71" t="e">
        <f>SUMIF([2]报价结算清单!$E$12:$E$573,A73,[2]报价结算清单!$P$12:$P$573)</f>
        <v>#VALUE!</v>
      </c>
    </row>
    <row r="74" spans="1:8" s="7" customFormat="1" ht="15" x14ac:dyDescent="0.2">
      <c r="A74" s="55" t="s">
        <v>474</v>
      </c>
      <c r="B74" s="55" t="s">
        <v>128</v>
      </c>
      <c r="C74" s="55" t="s">
        <v>149</v>
      </c>
      <c r="D74" s="55" t="s">
        <v>154</v>
      </c>
      <c r="E74" s="55" t="s">
        <v>151</v>
      </c>
      <c r="F74" s="69" t="s">
        <v>152</v>
      </c>
      <c r="G74" s="70">
        <v>1.5</v>
      </c>
      <c r="H74" s="71" t="e">
        <f>SUMIF([2]报价结算清单!$E$12:$E$573,A74,[2]报价结算清单!$P$12:$P$573)</f>
        <v>#VALUE!</v>
      </c>
    </row>
    <row r="75" spans="1:8" s="7" customFormat="1" ht="15" x14ac:dyDescent="0.2">
      <c r="A75" s="55" t="s">
        <v>475</v>
      </c>
      <c r="B75" s="55" t="s">
        <v>128</v>
      </c>
      <c r="C75" s="55" t="s">
        <v>149</v>
      </c>
      <c r="D75" s="55" t="s">
        <v>154</v>
      </c>
      <c r="E75" s="55" t="s">
        <v>153</v>
      </c>
      <c r="F75" s="69" t="s">
        <v>152</v>
      </c>
      <c r="G75" s="70">
        <v>1.1499999999999999</v>
      </c>
      <c r="H75" s="71" t="e">
        <f>SUMIF([2]报价结算清单!$E$12:$E$573,A75,[2]报价结算清单!$P$12:$P$573)</f>
        <v>#VALUE!</v>
      </c>
    </row>
    <row r="76" spans="1:8" s="7" customFormat="1" ht="15" x14ac:dyDescent="0.2">
      <c r="A76" s="55" t="s">
        <v>476</v>
      </c>
      <c r="B76" s="55" t="s">
        <v>128</v>
      </c>
      <c r="C76" s="55" t="s">
        <v>149</v>
      </c>
      <c r="D76" s="55" t="s">
        <v>155</v>
      </c>
      <c r="E76" s="55" t="s">
        <v>151</v>
      </c>
      <c r="F76" s="69" t="s">
        <v>152</v>
      </c>
      <c r="G76" s="70">
        <v>1.8</v>
      </c>
      <c r="H76" s="71" t="e">
        <f>SUMIF([2]报价结算清单!$E$12:$E$573,A76,[2]报价结算清单!$P$12:$P$573)</f>
        <v>#VALUE!</v>
      </c>
    </row>
    <row r="77" spans="1:8" s="7" customFormat="1" ht="15" x14ac:dyDescent="0.2">
      <c r="A77" s="55" t="s">
        <v>477</v>
      </c>
      <c r="B77" s="55" t="s">
        <v>128</v>
      </c>
      <c r="C77" s="55" t="s">
        <v>149</v>
      </c>
      <c r="D77" s="55" t="s">
        <v>155</v>
      </c>
      <c r="E77" s="55" t="s">
        <v>153</v>
      </c>
      <c r="F77" s="69" t="s">
        <v>152</v>
      </c>
      <c r="G77" s="70">
        <v>1.5</v>
      </c>
      <c r="H77" s="71" t="e">
        <f>SUMIF([2]报价结算清单!$E$12:$E$573,A77,[2]报价结算清单!$P$12:$P$573)</f>
        <v>#VALUE!</v>
      </c>
    </row>
    <row r="78" spans="1:8" s="7" customFormat="1" ht="15" x14ac:dyDescent="0.2">
      <c r="A78" s="55" t="s">
        <v>478</v>
      </c>
      <c r="B78" s="55" t="s">
        <v>128</v>
      </c>
      <c r="C78" s="55" t="s">
        <v>149</v>
      </c>
      <c r="D78" s="55" t="s">
        <v>156</v>
      </c>
      <c r="E78" s="55" t="s">
        <v>151</v>
      </c>
      <c r="F78" s="69" t="s">
        <v>152</v>
      </c>
      <c r="G78" s="70">
        <v>2</v>
      </c>
      <c r="H78" s="71" t="e">
        <f>SUMIF([2]报价结算清单!$E$12:$E$573,A78,[2]报价结算清单!$P$12:$P$573)</f>
        <v>#VALUE!</v>
      </c>
    </row>
    <row r="79" spans="1:8" s="7" customFormat="1" ht="15" x14ac:dyDescent="0.2">
      <c r="A79" s="55" t="s">
        <v>479</v>
      </c>
      <c r="B79" s="55" t="s">
        <v>128</v>
      </c>
      <c r="C79" s="55" t="s">
        <v>149</v>
      </c>
      <c r="D79" s="55" t="s">
        <v>156</v>
      </c>
      <c r="E79" s="55" t="s">
        <v>153</v>
      </c>
      <c r="F79" s="69" t="s">
        <v>152</v>
      </c>
      <c r="G79" s="70">
        <v>1.8</v>
      </c>
      <c r="H79" s="71" t="e">
        <f>SUMIF([2]报价结算清单!$E$12:$E$573,A79,[2]报价结算清单!$P$12:$P$573)</f>
        <v>#VALUE!</v>
      </c>
    </row>
    <row r="80" spans="1:8" s="7" customFormat="1" ht="15" x14ac:dyDescent="0.2">
      <c r="A80" s="55" t="s">
        <v>480</v>
      </c>
      <c r="B80" s="55" t="s">
        <v>128</v>
      </c>
      <c r="C80" s="55" t="s">
        <v>149</v>
      </c>
      <c r="D80" s="55" t="s">
        <v>940</v>
      </c>
      <c r="E80" s="55" t="s">
        <v>941</v>
      </c>
      <c r="F80" s="69" t="s">
        <v>152</v>
      </c>
      <c r="G80" s="70">
        <v>2</v>
      </c>
      <c r="H80" s="71" t="e">
        <f>SUMIF([2]报价结算清单!$E$12:$E$573,A80,[2]报价结算清单!$P$12:$P$573)</f>
        <v>#VALUE!</v>
      </c>
    </row>
    <row r="81" spans="1:8" s="7" customFormat="1" ht="15" x14ac:dyDescent="0.2">
      <c r="A81" s="55" t="s">
        <v>481</v>
      </c>
      <c r="B81" s="55" t="s">
        <v>128</v>
      </c>
      <c r="C81" s="55" t="s">
        <v>149</v>
      </c>
      <c r="D81" s="55" t="s">
        <v>157</v>
      </c>
      <c r="E81" s="55" t="s">
        <v>153</v>
      </c>
      <c r="F81" s="69" t="s">
        <v>152</v>
      </c>
      <c r="G81" s="70">
        <v>1.8</v>
      </c>
      <c r="H81" s="71" t="e">
        <f>SUMIF([2]报价结算清单!$E$12:$E$573,A81,[2]报价结算清单!$P$12:$P$573)</f>
        <v>#VALUE!</v>
      </c>
    </row>
    <row r="82" spans="1:8" s="7" customFormat="1" ht="15" x14ac:dyDescent="0.2">
      <c r="A82" s="55" t="s">
        <v>966</v>
      </c>
      <c r="B82" s="55" t="s">
        <v>128</v>
      </c>
      <c r="C82" s="55" t="s">
        <v>149</v>
      </c>
      <c r="D82" s="55" t="s">
        <v>158</v>
      </c>
      <c r="E82" s="55" t="s">
        <v>151</v>
      </c>
      <c r="F82" s="69" t="s">
        <v>152</v>
      </c>
      <c r="G82" s="70">
        <v>2.2999999999999998</v>
      </c>
      <c r="H82" s="71" t="e">
        <f>SUMIF([2]报价结算清单!$E$12:$E$573,A82,[2]报价结算清单!$P$12:$P$573)</f>
        <v>#VALUE!</v>
      </c>
    </row>
    <row r="83" spans="1:8" s="7" customFormat="1" ht="15" x14ac:dyDescent="0.2">
      <c r="A83" s="55" t="s">
        <v>482</v>
      </c>
      <c r="B83" s="55" t="s">
        <v>128</v>
      </c>
      <c r="C83" s="55" t="s">
        <v>149</v>
      </c>
      <c r="D83" s="55" t="s">
        <v>158</v>
      </c>
      <c r="E83" s="55" t="s">
        <v>153</v>
      </c>
      <c r="F83" s="69" t="s">
        <v>152</v>
      </c>
      <c r="G83" s="70">
        <v>2.2999999999999998</v>
      </c>
      <c r="H83" s="71" t="e">
        <f>SUMIF([2]报价结算清单!$E$12:$E$573,A83,[2]报价结算清单!$P$12:$P$573)</f>
        <v>#VALUE!</v>
      </c>
    </row>
    <row r="84" spans="1:8" s="7" customFormat="1" ht="15" x14ac:dyDescent="0.2">
      <c r="A84" s="55" t="s">
        <v>483</v>
      </c>
      <c r="B84" s="55" t="s">
        <v>128</v>
      </c>
      <c r="C84" s="55" t="s">
        <v>159</v>
      </c>
      <c r="D84" s="55" t="s">
        <v>160</v>
      </c>
      <c r="E84" s="55" t="s">
        <v>161</v>
      </c>
      <c r="F84" s="69" t="s">
        <v>152</v>
      </c>
      <c r="G84" s="70">
        <v>5.5</v>
      </c>
      <c r="H84" s="71" t="e">
        <f>SUMIF([2]报价结算清单!$E$12:$E$573,A84,[2]报价结算清单!$P$12:$P$573)</f>
        <v>#VALUE!</v>
      </c>
    </row>
    <row r="85" spans="1:8" s="7" customFormat="1" ht="15" x14ac:dyDescent="0.2">
      <c r="A85" s="55" t="s">
        <v>484</v>
      </c>
      <c r="B85" s="55" t="s">
        <v>128</v>
      </c>
      <c r="C85" s="55" t="s">
        <v>162</v>
      </c>
      <c r="D85" s="55" t="s">
        <v>163</v>
      </c>
      <c r="E85" s="55" t="s">
        <v>164</v>
      </c>
      <c r="F85" s="69" t="s">
        <v>112</v>
      </c>
      <c r="G85" s="70">
        <v>4.5</v>
      </c>
      <c r="H85" s="71" t="e">
        <f>SUMIF([2]报价结算清单!$E$12:$E$573,A85,[2]报价结算清单!$P$12:$P$573)</f>
        <v>#VALUE!</v>
      </c>
    </row>
    <row r="86" spans="1:8" s="7" customFormat="1" ht="28" x14ac:dyDescent="0.2">
      <c r="A86" s="55" t="s">
        <v>485</v>
      </c>
      <c r="B86" s="55" t="s">
        <v>128</v>
      </c>
      <c r="C86" s="55" t="s">
        <v>165</v>
      </c>
      <c r="D86" s="55" t="s">
        <v>166</v>
      </c>
      <c r="E86" s="55" t="s">
        <v>942</v>
      </c>
      <c r="F86" s="69" t="s">
        <v>112</v>
      </c>
      <c r="G86" s="72">
        <v>10</v>
      </c>
      <c r="H86" s="71" t="e">
        <f>SUMIF([2]报价结算清单!$E$12:$E$573,A86,[2]报价结算清单!$P$12:$P$573)</f>
        <v>#VALUE!</v>
      </c>
    </row>
    <row r="87" spans="1:8" s="7" customFormat="1" ht="28" x14ac:dyDescent="0.2">
      <c r="A87" s="55" t="s">
        <v>486</v>
      </c>
      <c r="B87" s="55" t="s">
        <v>128</v>
      </c>
      <c r="C87" s="55" t="s">
        <v>165</v>
      </c>
      <c r="D87" s="55" t="s">
        <v>168</v>
      </c>
      <c r="E87" s="55" t="s">
        <v>167</v>
      </c>
      <c r="F87" s="69" t="s">
        <v>112</v>
      </c>
      <c r="G87" s="72">
        <v>10</v>
      </c>
      <c r="H87" s="71" t="e">
        <f>SUMIF([2]报价结算清单!$E$12:$E$573,A87,[2]报价结算清单!$P$12:$P$573)</f>
        <v>#VALUE!</v>
      </c>
    </row>
    <row r="88" spans="1:8" s="7" customFormat="1" ht="28" x14ac:dyDescent="0.2">
      <c r="A88" s="55" t="s">
        <v>487</v>
      </c>
      <c r="B88" s="55" t="s">
        <v>128</v>
      </c>
      <c r="C88" s="55" t="s">
        <v>165</v>
      </c>
      <c r="D88" s="55" t="s">
        <v>169</v>
      </c>
      <c r="E88" s="55" t="s">
        <v>167</v>
      </c>
      <c r="F88" s="69" t="s">
        <v>112</v>
      </c>
      <c r="G88" s="70">
        <v>6</v>
      </c>
      <c r="H88" s="71" t="e">
        <f>SUMIF([2]报价结算清单!$E$12:$E$573,A88,[2]报价结算清单!$P$12:$P$573)</f>
        <v>#VALUE!</v>
      </c>
    </row>
    <row r="89" spans="1:8" s="7" customFormat="1" ht="15" x14ac:dyDescent="0.2">
      <c r="A89" s="55" t="s">
        <v>488</v>
      </c>
      <c r="B89" s="55" t="s">
        <v>128</v>
      </c>
      <c r="C89" s="55" t="s">
        <v>170</v>
      </c>
      <c r="D89" s="55" t="s">
        <v>171</v>
      </c>
      <c r="E89" s="55" t="s">
        <v>172</v>
      </c>
      <c r="F89" s="69" t="s">
        <v>86</v>
      </c>
      <c r="G89" s="70">
        <v>20</v>
      </c>
      <c r="H89" s="71" t="e">
        <f>SUMIF([2]报价结算清单!$E$12:$E$573,A89,[2]报价结算清单!$P$12:$P$573)</f>
        <v>#VALUE!</v>
      </c>
    </row>
    <row r="90" spans="1:8" s="7" customFormat="1" ht="15" x14ac:dyDescent="0.2">
      <c r="A90" s="55" t="s">
        <v>489</v>
      </c>
      <c r="B90" s="55" t="s">
        <v>128</v>
      </c>
      <c r="C90" s="55" t="s">
        <v>173</v>
      </c>
      <c r="D90" s="55" t="s">
        <v>174</v>
      </c>
      <c r="E90" s="55" t="s">
        <v>175</v>
      </c>
      <c r="F90" s="69" t="s">
        <v>152</v>
      </c>
      <c r="G90" s="72">
        <v>2</v>
      </c>
      <c r="H90" s="71" t="e">
        <f>SUMIF([2]报价结算清单!$E$12:$E$573,A90,[2]报价结算清单!$P$12:$P$573)</f>
        <v>#VALUE!</v>
      </c>
    </row>
    <row r="91" spans="1:8" s="7" customFormat="1" ht="15" x14ac:dyDescent="0.2">
      <c r="A91" s="55" t="s">
        <v>490</v>
      </c>
      <c r="B91" s="55" t="s">
        <v>128</v>
      </c>
      <c r="C91" s="55" t="s">
        <v>943</v>
      </c>
      <c r="D91" s="55" t="s">
        <v>944</v>
      </c>
      <c r="E91" s="55" t="s">
        <v>175</v>
      </c>
      <c r="F91" s="69" t="s">
        <v>152</v>
      </c>
      <c r="G91" s="70">
        <v>0.9</v>
      </c>
      <c r="H91" s="71" t="e">
        <f>SUMIF([2]报价结算清单!$E$12:$E$573,A91,[2]报价结算清单!$P$12:$P$573)</f>
        <v>#VALUE!</v>
      </c>
    </row>
    <row r="92" spans="1:8" s="7" customFormat="1" ht="15" x14ac:dyDescent="0.2">
      <c r="A92" s="55" t="s">
        <v>491</v>
      </c>
      <c r="B92" s="55" t="s">
        <v>128</v>
      </c>
      <c r="C92" s="55" t="s">
        <v>176</v>
      </c>
      <c r="D92" s="55" t="s">
        <v>945</v>
      </c>
      <c r="E92" s="55" t="s">
        <v>177</v>
      </c>
      <c r="F92" s="69" t="s">
        <v>152</v>
      </c>
      <c r="G92" s="70">
        <v>0.9</v>
      </c>
      <c r="H92" s="71" t="e">
        <f>SUMIF([2]报价结算清单!$E$12:$E$573,A92,[2]报价结算清单!$P$12:$P$573)</f>
        <v>#VALUE!</v>
      </c>
    </row>
    <row r="93" spans="1:8" ht="28" x14ac:dyDescent="0.2">
      <c r="A93" s="55" t="s">
        <v>492</v>
      </c>
      <c r="B93" s="55" t="s">
        <v>128</v>
      </c>
      <c r="C93" s="55" t="s">
        <v>178</v>
      </c>
      <c r="D93" s="55" t="s">
        <v>179</v>
      </c>
      <c r="E93" s="55" t="s">
        <v>180</v>
      </c>
      <c r="F93" s="69" t="s">
        <v>181</v>
      </c>
      <c r="G93" s="70">
        <v>50</v>
      </c>
      <c r="H93" s="71" t="e">
        <f>SUMIF([2]报价结算清单!$E$12:$E$573,A93,[2]报价结算清单!$P$12:$P$573)</f>
        <v>#VALUE!</v>
      </c>
    </row>
    <row r="94" spans="1:8" ht="28" x14ac:dyDescent="0.2">
      <c r="A94" s="55" t="s">
        <v>493</v>
      </c>
      <c r="B94" s="55" t="s">
        <v>128</v>
      </c>
      <c r="C94" s="55" t="s">
        <v>178</v>
      </c>
      <c r="D94" s="55" t="s">
        <v>182</v>
      </c>
      <c r="E94" s="55" t="s">
        <v>180</v>
      </c>
      <c r="F94" s="69" t="s">
        <v>181</v>
      </c>
      <c r="G94" s="70">
        <v>63</v>
      </c>
      <c r="H94" s="71" t="e">
        <f>SUMIF([2]报价结算清单!$E$12:$E$573,A94,[2]报价结算清单!$P$12:$P$573)</f>
        <v>#VALUE!</v>
      </c>
    </row>
    <row r="95" spans="1:8" ht="28" x14ac:dyDescent="0.2">
      <c r="A95" s="55" t="s">
        <v>494</v>
      </c>
      <c r="B95" s="55" t="s">
        <v>128</v>
      </c>
      <c r="C95" s="55" t="s">
        <v>178</v>
      </c>
      <c r="D95" s="55" t="s">
        <v>183</v>
      </c>
      <c r="E95" s="55" t="s">
        <v>184</v>
      </c>
      <c r="F95" s="69" t="s">
        <v>181</v>
      </c>
      <c r="G95" s="70">
        <v>30</v>
      </c>
      <c r="H95" s="71" t="e">
        <f>SUMIF([2]报价结算清单!$E$12:$E$573,A95,[2]报价结算清单!$P$12:$P$573)</f>
        <v>#VALUE!</v>
      </c>
    </row>
    <row r="96" spans="1:8" ht="28" x14ac:dyDescent="0.2">
      <c r="A96" s="55" t="s">
        <v>495</v>
      </c>
      <c r="B96" s="55" t="s">
        <v>128</v>
      </c>
      <c r="C96" s="55" t="s">
        <v>178</v>
      </c>
      <c r="D96" s="55" t="s">
        <v>185</v>
      </c>
      <c r="E96" s="55" t="s">
        <v>186</v>
      </c>
      <c r="F96" s="69" t="s">
        <v>181</v>
      </c>
      <c r="G96" s="70">
        <v>81</v>
      </c>
      <c r="H96" s="71" t="e">
        <f>SUMIF([2]报价结算清单!$E$12:$E$573,A96,[2]报价结算清单!$P$12:$P$573)</f>
        <v>#VALUE!</v>
      </c>
    </row>
    <row r="97" spans="1:8" ht="15" x14ac:dyDescent="0.2">
      <c r="A97" s="55" t="s">
        <v>496</v>
      </c>
      <c r="B97" s="55" t="s">
        <v>128</v>
      </c>
      <c r="C97" s="55" t="s">
        <v>187</v>
      </c>
      <c r="D97" s="55" t="s">
        <v>188</v>
      </c>
      <c r="E97" s="55" t="s">
        <v>189</v>
      </c>
      <c r="F97" s="69" t="s">
        <v>86</v>
      </c>
      <c r="G97" s="72">
        <v>9</v>
      </c>
      <c r="H97" s="71" t="e">
        <f>SUMIF([2]报价结算清单!$E$12:$E$573,A97,[2]报价结算清单!$P$12:$P$573)</f>
        <v>#VALUE!</v>
      </c>
    </row>
    <row r="98" spans="1:8" ht="15" x14ac:dyDescent="0.2">
      <c r="A98" s="55" t="s">
        <v>497</v>
      </c>
      <c r="B98" s="55" t="s">
        <v>128</v>
      </c>
      <c r="C98" s="55" t="s">
        <v>187</v>
      </c>
      <c r="D98" s="55" t="s">
        <v>190</v>
      </c>
      <c r="E98" s="55" t="s">
        <v>191</v>
      </c>
      <c r="F98" s="69" t="s">
        <v>86</v>
      </c>
      <c r="G98" s="70">
        <v>5</v>
      </c>
      <c r="H98" s="71" t="e">
        <f>SUMIF([2]报价结算清单!$E$12:$E$573,A98,[2]报价结算清单!$P$12:$P$573)</f>
        <v>#VALUE!</v>
      </c>
    </row>
    <row r="99" spans="1:8" ht="28" x14ac:dyDescent="0.2">
      <c r="A99" s="55" t="s">
        <v>498</v>
      </c>
      <c r="B99" s="55" t="s">
        <v>128</v>
      </c>
      <c r="C99" s="55" t="s">
        <v>187</v>
      </c>
      <c r="D99" s="55" t="s">
        <v>192</v>
      </c>
      <c r="E99" s="55" t="s">
        <v>193</v>
      </c>
      <c r="F99" s="69" t="s">
        <v>86</v>
      </c>
      <c r="G99" s="70">
        <v>9</v>
      </c>
      <c r="H99" s="71" t="e">
        <f>SUMIF([2]报价结算清单!$E$12:$E$573,A99,[2]报价结算清单!$P$12:$P$573)</f>
        <v>#VALUE!</v>
      </c>
    </row>
    <row r="100" spans="1:8" ht="28" x14ac:dyDescent="0.2">
      <c r="A100" s="55" t="s">
        <v>499</v>
      </c>
      <c r="B100" s="55" t="s">
        <v>128</v>
      </c>
      <c r="C100" s="55" t="s">
        <v>187</v>
      </c>
      <c r="D100" s="55" t="s">
        <v>194</v>
      </c>
      <c r="E100" s="55" t="s">
        <v>193</v>
      </c>
      <c r="F100" s="69" t="s">
        <v>86</v>
      </c>
      <c r="G100" s="70">
        <v>18</v>
      </c>
      <c r="H100" s="71" t="e">
        <f>SUMIF([2]报价结算清单!$E$12:$E$573,A100,[2]报价结算清单!$P$12:$P$573)</f>
        <v>#VALUE!</v>
      </c>
    </row>
    <row r="101" spans="1:8" ht="15" x14ac:dyDescent="0.2">
      <c r="A101" s="55" t="s">
        <v>500</v>
      </c>
      <c r="B101" s="55" t="s">
        <v>197</v>
      </c>
      <c r="C101" s="55" t="s">
        <v>197</v>
      </c>
      <c r="D101" s="55" t="s">
        <v>198</v>
      </c>
      <c r="E101" s="55" t="s">
        <v>761</v>
      </c>
      <c r="F101" s="69" t="s">
        <v>86</v>
      </c>
      <c r="G101" s="70">
        <v>31</v>
      </c>
      <c r="H101" s="71" t="e">
        <f>SUMIF([2]报价结算清单!$E$12:$E$573,A101,[2]报价结算清单!$P$12:$P$573)</f>
        <v>#VALUE!</v>
      </c>
    </row>
    <row r="102" spans="1:8" ht="15" x14ac:dyDescent="0.2">
      <c r="A102" s="55" t="s">
        <v>501</v>
      </c>
      <c r="B102" s="55" t="s">
        <v>197</v>
      </c>
      <c r="C102" s="55" t="s">
        <v>197</v>
      </c>
      <c r="D102" s="55" t="s">
        <v>199</v>
      </c>
      <c r="E102" s="55" t="s">
        <v>761</v>
      </c>
      <c r="F102" s="69" t="s">
        <v>86</v>
      </c>
      <c r="G102" s="70">
        <v>50</v>
      </c>
      <c r="H102" s="71" t="e">
        <f>SUMIF([2]报价结算清单!$E$12:$E$573,A102,[2]报价结算清单!$P$12:$P$573)</f>
        <v>#VALUE!</v>
      </c>
    </row>
    <row r="103" spans="1:8" ht="15" x14ac:dyDescent="0.2">
      <c r="A103" s="55" t="s">
        <v>502</v>
      </c>
      <c r="B103" s="55" t="s">
        <v>197</v>
      </c>
      <c r="C103" s="55" t="s">
        <v>197</v>
      </c>
      <c r="D103" s="55" t="s">
        <v>200</v>
      </c>
      <c r="E103" s="55" t="s">
        <v>761</v>
      </c>
      <c r="F103" s="69" t="s">
        <v>86</v>
      </c>
      <c r="G103" s="70">
        <v>100</v>
      </c>
      <c r="H103" s="71" t="e">
        <f>SUMIF([2]报价结算清单!$E$12:$E$573,A103,[2]报价结算清单!$P$12:$P$573)</f>
        <v>#VALUE!</v>
      </c>
    </row>
    <row r="104" spans="1:8" ht="15" x14ac:dyDescent="0.2">
      <c r="A104" s="55" t="s">
        <v>951</v>
      </c>
      <c r="B104" s="55" t="s">
        <v>201</v>
      </c>
      <c r="C104" s="55" t="s">
        <v>922</v>
      </c>
      <c r="D104" s="55" t="s">
        <v>923</v>
      </c>
      <c r="E104" s="55" t="s">
        <v>924</v>
      </c>
      <c r="F104" s="69" t="s">
        <v>202</v>
      </c>
      <c r="G104" s="70">
        <v>280</v>
      </c>
      <c r="H104" s="71" t="e">
        <f>SUMIF([2]报价结算清单!$E$12:$E$573,A104,[2]报价结算清单!$P$12:$P$573)</f>
        <v>#VALUE!</v>
      </c>
    </row>
    <row r="105" spans="1:8" ht="15" x14ac:dyDescent="0.2">
      <c r="A105" s="55" t="s">
        <v>503</v>
      </c>
      <c r="B105" s="55" t="s">
        <v>201</v>
      </c>
      <c r="C105" s="55" t="s">
        <v>922</v>
      </c>
      <c r="D105" s="55" t="s">
        <v>923</v>
      </c>
      <c r="E105" s="55" t="s">
        <v>925</v>
      </c>
      <c r="F105" s="69" t="s">
        <v>202</v>
      </c>
      <c r="G105" s="70">
        <v>800</v>
      </c>
      <c r="H105" s="71" t="e">
        <f>SUMIF([2]报价结算清单!$E$12:$E$573,A105,[2]报价结算清单!$P$12:$P$573)</f>
        <v>#VALUE!</v>
      </c>
    </row>
    <row r="106" spans="1:8" s="7" customFormat="1" ht="15" x14ac:dyDescent="0.2">
      <c r="A106" s="55" t="s">
        <v>504</v>
      </c>
      <c r="B106" s="55" t="s">
        <v>201</v>
      </c>
      <c r="C106" s="55" t="s">
        <v>922</v>
      </c>
      <c r="D106" s="55" t="s">
        <v>923</v>
      </c>
      <c r="E106" s="55" t="s">
        <v>926</v>
      </c>
      <c r="F106" s="69" t="s">
        <v>202</v>
      </c>
      <c r="G106" s="70">
        <v>1500</v>
      </c>
      <c r="H106" s="71" t="e">
        <f>SUMIF([2]报价结算清单!$E$12:$E$573,A106,[2]报价结算清单!$P$12:$P$573)</f>
        <v>#VALUE!</v>
      </c>
    </row>
    <row r="107" spans="1:8" s="7" customFormat="1" ht="15" x14ac:dyDescent="0.2">
      <c r="A107" s="55" t="s">
        <v>952</v>
      </c>
      <c r="B107" s="55" t="s">
        <v>201</v>
      </c>
      <c r="C107" s="55" t="s">
        <v>922</v>
      </c>
      <c r="D107" s="55" t="s">
        <v>923</v>
      </c>
      <c r="E107" s="55" t="s">
        <v>927</v>
      </c>
      <c r="F107" s="69" t="s">
        <v>202</v>
      </c>
      <c r="G107" s="70">
        <v>2000</v>
      </c>
      <c r="H107" s="71" t="e">
        <f>SUMIF([2]报价结算清单!$E$12:$E$573,A107,[2]报价结算清单!$P$12:$P$573)</f>
        <v>#VALUE!</v>
      </c>
    </row>
    <row r="108" spans="1:8" s="7" customFormat="1" ht="15" x14ac:dyDescent="0.2">
      <c r="A108" s="55" t="s">
        <v>505</v>
      </c>
      <c r="B108" s="55" t="s">
        <v>201</v>
      </c>
      <c r="C108" s="55" t="s">
        <v>922</v>
      </c>
      <c r="D108" s="55" t="s">
        <v>923</v>
      </c>
      <c r="E108" s="55" t="s">
        <v>928</v>
      </c>
      <c r="F108" s="69" t="s">
        <v>202</v>
      </c>
      <c r="G108" s="70">
        <v>2880</v>
      </c>
      <c r="H108" s="71" t="e">
        <f>SUMIF([2]报价结算清单!$E$12:$E$573,A108,[2]报价结算清单!$P$12:$P$573)</f>
        <v>#VALUE!</v>
      </c>
    </row>
    <row r="109" spans="1:8" s="7" customFormat="1" ht="15" x14ac:dyDescent="0.2">
      <c r="A109" s="55" t="s">
        <v>506</v>
      </c>
      <c r="B109" s="55" t="s">
        <v>204</v>
      </c>
      <c r="C109" s="55" t="s">
        <v>205</v>
      </c>
      <c r="D109" s="55" t="s">
        <v>206</v>
      </c>
      <c r="E109" s="55" t="s">
        <v>207</v>
      </c>
      <c r="F109" s="69" t="s">
        <v>195</v>
      </c>
      <c r="G109" s="70">
        <v>1000</v>
      </c>
      <c r="H109" s="71" t="e">
        <f>SUMIF([2]报价结算清单!$E$12:$E$573,A109,[2]报价结算清单!$P$12:$P$573)</f>
        <v>#VALUE!</v>
      </c>
    </row>
    <row r="110" spans="1:8" s="7" customFormat="1" ht="15" x14ac:dyDescent="0.2">
      <c r="A110" s="57"/>
      <c r="B110" s="4"/>
      <c r="C110" s="4"/>
      <c r="D110" s="4"/>
      <c r="E110" s="4"/>
      <c r="F110" s="4"/>
      <c r="G110" s="70" t="e">
        <v>#DIV/0!</v>
      </c>
      <c r="H110" s="5"/>
    </row>
    <row r="111" spans="1:8" ht="42" x14ac:dyDescent="0.2">
      <c r="A111" s="55" t="s">
        <v>762</v>
      </c>
      <c r="B111" s="55" t="s">
        <v>208</v>
      </c>
      <c r="C111" s="55" t="s">
        <v>209</v>
      </c>
      <c r="D111" s="55" t="s">
        <v>763</v>
      </c>
      <c r="E111" s="55" t="s">
        <v>764</v>
      </c>
      <c r="F111" s="69" t="s">
        <v>51</v>
      </c>
      <c r="G111" s="72">
        <v>1000</v>
      </c>
      <c r="H111" s="71" t="e">
        <f>SUMIF([2]报价结算清单!$E$12:$E$573,A111,[2]报价结算清单!$P$12:$P$573)</f>
        <v>#VALUE!</v>
      </c>
    </row>
    <row r="112" spans="1:8" ht="28" x14ac:dyDescent="0.2">
      <c r="A112" s="55" t="s">
        <v>507</v>
      </c>
      <c r="B112" s="55" t="s">
        <v>208</v>
      </c>
      <c r="C112" s="55" t="s">
        <v>209</v>
      </c>
      <c r="D112" s="55" t="s">
        <v>765</v>
      </c>
      <c r="E112" s="55" t="s">
        <v>764</v>
      </c>
      <c r="F112" s="69" t="s">
        <v>51</v>
      </c>
      <c r="G112" s="72">
        <v>700</v>
      </c>
      <c r="H112" s="71" t="e">
        <f>SUMIF([2]报价结算清单!$E$12:$E$573,A112,[2]报价结算清单!$P$12:$P$573)</f>
        <v>#VALUE!</v>
      </c>
    </row>
    <row r="113" spans="1:8" s="7" customFormat="1" ht="28" x14ac:dyDescent="0.2">
      <c r="A113" s="55" t="s">
        <v>508</v>
      </c>
      <c r="B113" s="55" t="s">
        <v>208</v>
      </c>
      <c r="C113" s="55" t="s">
        <v>209</v>
      </c>
      <c r="D113" s="55" t="s">
        <v>210</v>
      </c>
      <c r="E113" s="55" t="s">
        <v>766</v>
      </c>
      <c r="F113" s="69" t="s">
        <v>51</v>
      </c>
      <c r="G113" s="72">
        <v>500</v>
      </c>
      <c r="H113" s="71" t="e">
        <f>SUMIF([2]报价结算清单!$E$12:$E$573,A113,[2]报价结算清单!$P$12:$P$573)</f>
        <v>#VALUE!</v>
      </c>
    </row>
    <row r="114" spans="1:8" s="7" customFormat="1" ht="28" x14ac:dyDescent="0.2">
      <c r="A114" s="55" t="s">
        <v>509</v>
      </c>
      <c r="B114" s="55" t="s">
        <v>208</v>
      </c>
      <c r="C114" s="55" t="s">
        <v>209</v>
      </c>
      <c r="D114" s="55" t="s">
        <v>211</v>
      </c>
      <c r="E114" s="55" t="s">
        <v>766</v>
      </c>
      <c r="F114" s="69" t="s">
        <v>51</v>
      </c>
      <c r="G114" s="70">
        <v>350</v>
      </c>
      <c r="H114" s="71" t="e">
        <f>SUMIF([2]报价结算清单!$E$12:$E$573,A114,[2]报价结算清单!$P$12:$P$573)</f>
        <v>#VALUE!</v>
      </c>
    </row>
    <row r="115" spans="1:8" s="7" customFormat="1" ht="42" x14ac:dyDescent="0.2">
      <c r="A115" s="55" t="s">
        <v>510</v>
      </c>
      <c r="B115" s="55" t="s">
        <v>208</v>
      </c>
      <c r="C115" s="55" t="s">
        <v>209</v>
      </c>
      <c r="D115" s="55" t="s">
        <v>212</v>
      </c>
      <c r="E115" s="55" t="s">
        <v>929</v>
      </c>
      <c r="F115" s="69" t="s">
        <v>51</v>
      </c>
      <c r="G115" s="70">
        <v>400</v>
      </c>
      <c r="H115" s="71" t="e">
        <f>SUMIF([2]报价结算清单!$E$12:$E$573,A115,[2]报价结算清单!$P$12:$P$573)</f>
        <v>#VALUE!</v>
      </c>
    </row>
    <row r="116" spans="1:8" s="7" customFormat="1" ht="42" x14ac:dyDescent="0.2">
      <c r="A116" s="55" t="s">
        <v>511</v>
      </c>
      <c r="B116" s="55" t="s">
        <v>208</v>
      </c>
      <c r="C116" s="55" t="s">
        <v>767</v>
      </c>
      <c r="D116" s="55" t="s">
        <v>213</v>
      </c>
      <c r="E116" s="55" t="s">
        <v>214</v>
      </c>
      <c r="F116" s="69" t="s">
        <v>195</v>
      </c>
      <c r="G116" s="72">
        <v>4200</v>
      </c>
      <c r="H116" s="71" t="e">
        <f>SUMIF([2]报价结算清单!$E$12:$E$573,A116,[2]报价结算清单!$P$12:$P$573)</f>
        <v>#VALUE!</v>
      </c>
    </row>
    <row r="117" spans="1:8" s="7" customFormat="1" ht="42" x14ac:dyDescent="0.2">
      <c r="A117" s="55" t="s">
        <v>512</v>
      </c>
      <c r="B117" s="55" t="s">
        <v>208</v>
      </c>
      <c r="C117" s="55" t="s">
        <v>767</v>
      </c>
      <c r="D117" s="55" t="s">
        <v>215</v>
      </c>
      <c r="E117" s="55" t="s">
        <v>216</v>
      </c>
      <c r="F117" s="69" t="s">
        <v>195</v>
      </c>
      <c r="G117" s="72">
        <v>3600</v>
      </c>
      <c r="H117" s="71" t="e">
        <f>SUMIF([2]报价结算清单!$E$12:$E$573,A117,[2]报价结算清单!$P$12:$P$573)</f>
        <v>#VALUE!</v>
      </c>
    </row>
    <row r="118" spans="1:8" s="7" customFormat="1" ht="42" x14ac:dyDescent="0.2">
      <c r="A118" s="55" t="s">
        <v>513</v>
      </c>
      <c r="B118" s="55" t="s">
        <v>208</v>
      </c>
      <c r="C118" s="55" t="s">
        <v>767</v>
      </c>
      <c r="D118" s="55" t="s">
        <v>217</v>
      </c>
      <c r="E118" s="55" t="s">
        <v>218</v>
      </c>
      <c r="F118" s="69" t="s">
        <v>195</v>
      </c>
      <c r="G118" s="72">
        <v>3000</v>
      </c>
      <c r="H118" s="71" t="e">
        <f>SUMIF([2]报价结算清单!$E$12:$E$573,A118,[2]报价结算清单!$P$12:$P$573)</f>
        <v>#VALUE!</v>
      </c>
    </row>
    <row r="119" spans="1:8" s="7" customFormat="1" ht="42" x14ac:dyDescent="0.2">
      <c r="A119" s="55" t="s">
        <v>514</v>
      </c>
      <c r="B119" s="55" t="s">
        <v>208</v>
      </c>
      <c r="C119" s="55" t="s">
        <v>767</v>
      </c>
      <c r="D119" s="55" t="s">
        <v>219</v>
      </c>
      <c r="E119" s="55" t="s">
        <v>220</v>
      </c>
      <c r="F119" s="69" t="s">
        <v>195</v>
      </c>
      <c r="G119" s="70">
        <v>1500</v>
      </c>
      <c r="H119" s="71" t="e">
        <f>SUMIF([2]报价结算清单!$E$12:$E$573,A119,[2]报价结算清单!$P$12:$P$573)</f>
        <v>#VALUE!</v>
      </c>
    </row>
    <row r="120" spans="1:8" s="7" customFormat="1" ht="42" x14ac:dyDescent="0.2">
      <c r="A120" s="55" t="s">
        <v>515</v>
      </c>
      <c r="B120" s="55" t="s">
        <v>208</v>
      </c>
      <c r="C120" s="55" t="s">
        <v>767</v>
      </c>
      <c r="D120" s="55" t="s">
        <v>221</v>
      </c>
      <c r="E120" s="55" t="s">
        <v>222</v>
      </c>
      <c r="F120" s="69" t="s">
        <v>195</v>
      </c>
      <c r="G120" s="70">
        <v>1100</v>
      </c>
      <c r="H120" s="71" t="e">
        <f>SUMIF([2]报价结算清单!$E$12:$E$573,A120,[2]报价结算清单!$P$12:$P$573)</f>
        <v>#VALUE!</v>
      </c>
    </row>
    <row r="121" spans="1:8" s="7" customFormat="1" ht="15" x14ac:dyDescent="0.2">
      <c r="A121" s="55" t="s">
        <v>516</v>
      </c>
      <c r="B121" s="55" t="s">
        <v>208</v>
      </c>
      <c r="C121" s="55" t="s">
        <v>223</v>
      </c>
      <c r="D121" s="55" t="s">
        <v>224</v>
      </c>
      <c r="E121" s="55" t="s">
        <v>225</v>
      </c>
      <c r="F121" s="69" t="s">
        <v>195</v>
      </c>
      <c r="G121" s="70">
        <v>2061</v>
      </c>
      <c r="H121" s="71" t="e">
        <f>SUMIF([2]报价结算清单!$E$12:$E$573,A121,[2]报价结算清单!$P$12:$P$573)</f>
        <v>#VALUE!</v>
      </c>
    </row>
    <row r="122" spans="1:8" s="7" customFormat="1" ht="42" x14ac:dyDescent="0.2">
      <c r="A122" s="55" t="s">
        <v>517</v>
      </c>
      <c r="B122" s="55" t="s">
        <v>208</v>
      </c>
      <c r="C122" s="55" t="s">
        <v>223</v>
      </c>
      <c r="D122" s="55" t="s">
        <v>226</v>
      </c>
      <c r="E122" s="55" t="s">
        <v>227</v>
      </c>
      <c r="F122" s="69" t="s">
        <v>195</v>
      </c>
      <c r="G122" s="70">
        <v>1500</v>
      </c>
      <c r="H122" s="71" t="e">
        <f>SUMIF([2]报价结算清单!$E$12:$E$573,A122,[2]报价结算清单!$P$12:$P$573)</f>
        <v>#VALUE!</v>
      </c>
    </row>
    <row r="123" spans="1:8" s="7" customFormat="1" ht="15" x14ac:dyDescent="0.2">
      <c r="A123" s="55" t="s">
        <v>518</v>
      </c>
      <c r="B123" s="55" t="s">
        <v>208</v>
      </c>
      <c r="C123" s="55" t="s">
        <v>223</v>
      </c>
      <c r="D123" s="55" t="s">
        <v>228</v>
      </c>
      <c r="E123" s="55" t="s">
        <v>768</v>
      </c>
      <c r="F123" s="69" t="s">
        <v>195</v>
      </c>
      <c r="G123" s="72">
        <v>600</v>
      </c>
      <c r="H123" s="71" t="e">
        <f>SUMIF([2]报价结算清单!$E$12:$E$573,A123,[2]报价结算清单!$P$12:$P$573)</f>
        <v>#VALUE!</v>
      </c>
    </row>
    <row r="124" spans="1:8" s="7" customFormat="1" ht="42" x14ac:dyDescent="0.2">
      <c r="A124" s="55" t="s">
        <v>519</v>
      </c>
      <c r="B124" s="55" t="s">
        <v>208</v>
      </c>
      <c r="C124" s="55" t="s">
        <v>223</v>
      </c>
      <c r="D124" s="55" t="s">
        <v>229</v>
      </c>
      <c r="E124" s="55" t="s">
        <v>230</v>
      </c>
      <c r="F124" s="69" t="s">
        <v>195</v>
      </c>
      <c r="G124" s="70">
        <v>779</v>
      </c>
      <c r="H124" s="71" t="e">
        <f>SUMIF([2]报价结算清单!$E$12:$E$573,A124,[2]报价结算清单!$P$12:$P$573)</f>
        <v>#VALUE!</v>
      </c>
    </row>
    <row r="125" spans="1:8" s="7" customFormat="1" ht="42" x14ac:dyDescent="0.2">
      <c r="A125" s="55" t="s">
        <v>520</v>
      </c>
      <c r="B125" s="55" t="s">
        <v>208</v>
      </c>
      <c r="C125" s="55" t="s">
        <v>223</v>
      </c>
      <c r="D125" s="55" t="s">
        <v>231</v>
      </c>
      <c r="E125" s="55" t="s">
        <v>232</v>
      </c>
      <c r="F125" s="69" t="s">
        <v>195</v>
      </c>
      <c r="G125" s="70">
        <v>492</v>
      </c>
      <c r="H125" s="71" t="e">
        <f>SUMIF([2]报价结算清单!$E$12:$E$573,A125,[2]报价结算清单!$P$12:$P$573)</f>
        <v>#VALUE!</v>
      </c>
    </row>
    <row r="126" spans="1:8" s="7" customFormat="1" ht="28" x14ac:dyDescent="0.2">
      <c r="A126" s="55" t="s">
        <v>521</v>
      </c>
      <c r="B126" s="55" t="s">
        <v>208</v>
      </c>
      <c r="C126" s="55" t="s">
        <v>223</v>
      </c>
      <c r="D126" s="55" t="s">
        <v>233</v>
      </c>
      <c r="E126" s="55" t="s">
        <v>732</v>
      </c>
      <c r="F126" s="69" t="s">
        <v>195</v>
      </c>
      <c r="G126" s="70">
        <v>233</v>
      </c>
      <c r="H126" s="71" t="e">
        <f>SUMIF([2]报价结算清单!$E$12:$E$573,A126,[2]报价结算清单!$P$12:$P$573)</f>
        <v>#VALUE!</v>
      </c>
    </row>
    <row r="127" spans="1:8" s="7" customFormat="1" ht="28" x14ac:dyDescent="0.2">
      <c r="A127" s="55" t="s">
        <v>522</v>
      </c>
      <c r="B127" s="55" t="s">
        <v>208</v>
      </c>
      <c r="C127" s="55" t="s">
        <v>223</v>
      </c>
      <c r="D127" s="55" t="s">
        <v>234</v>
      </c>
      <c r="E127" s="55" t="s">
        <v>732</v>
      </c>
      <c r="F127" s="69" t="s">
        <v>195</v>
      </c>
      <c r="G127" s="70">
        <v>152</v>
      </c>
      <c r="H127" s="71" t="e">
        <f>SUMIF([2]报价结算清单!$E$12:$E$573,A127,[2]报价结算清单!$P$12:$P$573)</f>
        <v>#VALUE!</v>
      </c>
    </row>
    <row r="128" spans="1:8" s="7" customFormat="1" ht="28" x14ac:dyDescent="0.2">
      <c r="A128" s="55" t="s">
        <v>523</v>
      </c>
      <c r="B128" s="55" t="s">
        <v>208</v>
      </c>
      <c r="C128" s="55" t="s">
        <v>235</v>
      </c>
      <c r="D128" s="55" t="s">
        <v>236</v>
      </c>
      <c r="E128" s="55" t="s">
        <v>237</v>
      </c>
      <c r="F128" s="69" t="s">
        <v>195</v>
      </c>
      <c r="G128" s="70">
        <v>1767</v>
      </c>
      <c r="H128" s="71" t="e">
        <f>SUMIF([2]报价结算清单!$E$12:$E$573,A128,[2]报价结算清单!$P$12:$P$573)</f>
        <v>#VALUE!</v>
      </c>
    </row>
    <row r="129" spans="1:8" s="7" customFormat="1" ht="28" x14ac:dyDescent="0.2">
      <c r="A129" s="55" t="s">
        <v>524</v>
      </c>
      <c r="B129" s="55" t="s">
        <v>208</v>
      </c>
      <c r="C129" s="55" t="s">
        <v>235</v>
      </c>
      <c r="D129" s="55" t="s">
        <v>238</v>
      </c>
      <c r="E129" s="55" t="s">
        <v>769</v>
      </c>
      <c r="F129" s="69" t="s">
        <v>195</v>
      </c>
      <c r="G129" s="70">
        <v>200</v>
      </c>
      <c r="H129" s="71" t="e">
        <f>SUMIF([2]报价结算清单!$E$12:$E$573,A129,[2]报价结算清单!$P$12:$P$573)</f>
        <v>#VALUE!</v>
      </c>
    </row>
    <row r="130" spans="1:8" s="7" customFormat="1" ht="28" x14ac:dyDescent="0.2">
      <c r="A130" s="55" t="s">
        <v>525</v>
      </c>
      <c r="B130" s="55" t="s">
        <v>208</v>
      </c>
      <c r="C130" s="55" t="s">
        <v>239</v>
      </c>
      <c r="D130" s="55" t="s">
        <v>240</v>
      </c>
      <c r="E130" s="55" t="s">
        <v>241</v>
      </c>
      <c r="F130" s="69" t="s">
        <v>112</v>
      </c>
      <c r="G130" s="70">
        <v>470</v>
      </c>
      <c r="H130" s="71" t="e">
        <f>SUMIF([2]报价结算清单!$E$12:$E$573,A130,[2]报价结算清单!$P$12:$P$573)</f>
        <v>#VALUE!</v>
      </c>
    </row>
    <row r="131" spans="1:8" s="7" customFormat="1" ht="28" x14ac:dyDescent="0.2">
      <c r="A131" s="55" t="s">
        <v>526</v>
      </c>
      <c r="B131" s="55" t="s">
        <v>208</v>
      </c>
      <c r="C131" s="55" t="s">
        <v>239</v>
      </c>
      <c r="D131" s="55" t="s">
        <v>242</v>
      </c>
      <c r="E131" s="55" t="s">
        <v>241</v>
      </c>
      <c r="F131" s="69" t="s">
        <v>112</v>
      </c>
      <c r="G131" s="70">
        <v>806</v>
      </c>
      <c r="H131" s="71" t="e">
        <f>SUMIF([2]报价结算清单!$E$12:$E$573,A131,[2]报价结算清单!$P$12:$P$573)</f>
        <v>#VALUE!</v>
      </c>
    </row>
    <row r="132" spans="1:8" s="7" customFormat="1" ht="28" x14ac:dyDescent="0.2">
      <c r="A132" s="55" t="s">
        <v>527</v>
      </c>
      <c r="B132" s="55" t="s">
        <v>208</v>
      </c>
      <c r="C132" s="55" t="s">
        <v>239</v>
      </c>
      <c r="D132" s="55" t="s">
        <v>243</v>
      </c>
      <c r="E132" s="55" t="s">
        <v>241</v>
      </c>
      <c r="F132" s="69" t="s">
        <v>112</v>
      </c>
      <c r="G132" s="70">
        <v>1374</v>
      </c>
      <c r="H132" s="71" t="e">
        <f>SUMIF([2]报价结算清单!$E$12:$E$573,A132,[2]报价结算清单!$P$12:$P$573)</f>
        <v>#VALUE!</v>
      </c>
    </row>
    <row r="133" spans="1:8" s="7" customFormat="1" ht="28" x14ac:dyDescent="0.2">
      <c r="A133" s="55" t="s">
        <v>528</v>
      </c>
      <c r="B133" s="55" t="s">
        <v>208</v>
      </c>
      <c r="C133" s="55" t="s">
        <v>239</v>
      </c>
      <c r="D133" s="55" t="s">
        <v>244</v>
      </c>
      <c r="E133" s="55" t="s">
        <v>732</v>
      </c>
      <c r="F133" s="69" t="s">
        <v>86</v>
      </c>
      <c r="G133" s="70">
        <v>100</v>
      </c>
      <c r="H133" s="71" t="e">
        <f>SUMIF([2]报价结算清单!$E$12:$E$573,A133,[2]报价结算清单!$P$12:$P$573)</f>
        <v>#VALUE!</v>
      </c>
    </row>
    <row r="134" spans="1:8" s="7" customFormat="1" ht="28" x14ac:dyDescent="0.2">
      <c r="A134" s="55" t="s">
        <v>529</v>
      </c>
      <c r="B134" s="55" t="s">
        <v>246</v>
      </c>
      <c r="C134" s="55" t="s">
        <v>247</v>
      </c>
      <c r="D134" s="55" t="s">
        <v>248</v>
      </c>
      <c r="E134" s="55" t="s">
        <v>698</v>
      </c>
      <c r="F134" s="69" t="s">
        <v>195</v>
      </c>
      <c r="G134" s="70">
        <v>950</v>
      </c>
      <c r="H134" s="71" t="e">
        <f>SUMIF([2]报价结算清单!$E$12:$E$573,A134,[2]报价结算清单!$P$12:$P$573)</f>
        <v>#VALUE!</v>
      </c>
    </row>
    <row r="135" spans="1:8" ht="28" x14ac:dyDescent="0.2">
      <c r="A135" s="55" t="s">
        <v>530</v>
      </c>
      <c r="B135" s="55" t="s">
        <v>246</v>
      </c>
      <c r="C135" s="55" t="s">
        <v>247</v>
      </c>
      <c r="D135" s="55" t="s">
        <v>249</v>
      </c>
      <c r="E135" s="55" t="s">
        <v>698</v>
      </c>
      <c r="F135" s="69" t="s">
        <v>195</v>
      </c>
      <c r="G135" s="70">
        <v>1100</v>
      </c>
      <c r="H135" s="71" t="e">
        <f>SUMIF([2]报价结算清单!$E$12:$E$573,A135,[2]报价结算清单!$P$12:$P$573)</f>
        <v>#VALUE!</v>
      </c>
    </row>
    <row r="136" spans="1:8" ht="28" x14ac:dyDescent="0.2">
      <c r="A136" s="55" t="s">
        <v>531</v>
      </c>
      <c r="B136" s="55" t="s">
        <v>246</v>
      </c>
      <c r="C136" s="55" t="s">
        <v>247</v>
      </c>
      <c r="D136" s="55" t="s">
        <v>250</v>
      </c>
      <c r="E136" s="55" t="s">
        <v>698</v>
      </c>
      <c r="F136" s="69" t="s">
        <v>195</v>
      </c>
      <c r="G136" s="72">
        <v>700</v>
      </c>
      <c r="H136" s="71" t="e">
        <f>SUMIF([2]报价结算清单!$E$12:$E$573,A136,[2]报价结算清单!$P$12:$P$573)</f>
        <v>#VALUE!</v>
      </c>
    </row>
    <row r="137" spans="1:8" ht="28" x14ac:dyDescent="0.2">
      <c r="A137" s="55" t="s">
        <v>532</v>
      </c>
      <c r="B137" s="55" t="s">
        <v>246</v>
      </c>
      <c r="C137" s="55" t="s">
        <v>247</v>
      </c>
      <c r="D137" s="55" t="s">
        <v>251</v>
      </c>
      <c r="E137" s="55" t="s">
        <v>698</v>
      </c>
      <c r="F137" s="69" t="s">
        <v>195</v>
      </c>
      <c r="G137" s="70">
        <v>722</v>
      </c>
      <c r="H137" s="71" t="e">
        <f>SUMIF([2]报价结算清单!$E$12:$E$573,A137,[2]报价结算清单!$P$12:$P$573)</f>
        <v>#VALUE!</v>
      </c>
    </row>
    <row r="138" spans="1:8" ht="28" x14ac:dyDescent="0.2">
      <c r="A138" s="55" t="s">
        <v>533</v>
      </c>
      <c r="B138" s="55" t="s">
        <v>246</v>
      </c>
      <c r="C138" s="55" t="s">
        <v>247</v>
      </c>
      <c r="D138" s="55" t="s">
        <v>252</v>
      </c>
      <c r="E138" s="55" t="s">
        <v>253</v>
      </c>
      <c r="F138" s="69" t="s">
        <v>195</v>
      </c>
      <c r="G138" s="70">
        <v>758</v>
      </c>
      <c r="H138" s="71" t="e">
        <f>SUMIF([2]报价结算清单!$E$12:$E$573,A138,[2]报价结算清单!$P$12:$P$573)</f>
        <v>#VALUE!</v>
      </c>
    </row>
    <row r="139" spans="1:8" ht="28" x14ac:dyDescent="0.2">
      <c r="A139" s="55" t="s">
        <v>534</v>
      </c>
      <c r="B139" s="55" t="s">
        <v>246</v>
      </c>
      <c r="C139" s="55" t="s">
        <v>247</v>
      </c>
      <c r="D139" s="55" t="s">
        <v>254</v>
      </c>
      <c r="E139" s="55" t="s">
        <v>253</v>
      </c>
      <c r="F139" s="69" t="s">
        <v>195</v>
      </c>
      <c r="G139" s="70">
        <v>759</v>
      </c>
      <c r="H139" s="71" t="e">
        <f>SUMIF([2]报价结算清单!$E$12:$E$573,A139,[2]报价结算清单!$P$12:$P$573)</f>
        <v>#VALUE!</v>
      </c>
    </row>
    <row r="140" spans="1:8" ht="28" x14ac:dyDescent="0.2">
      <c r="A140" s="55" t="s">
        <v>535</v>
      </c>
      <c r="B140" s="55" t="s">
        <v>246</v>
      </c>
      <c r="C140" s="55" t="s">
        <v>247</v>
      </c>
      <c r="D140" s="55" t="s">
        <v>255</v>
      </c>
      <c r="E140" s="55" t="s">
        <v>253</v>
      </c>
      <c r="F140" s="69" t="s">
        <v>195</v>
      </c>
      <c r="G140" s="70">
        <v>600</v>
      </c>
      <c r="H140" s="71" t="e">
        <f>SUMIF([2]报价结算清单!$E$12:$E$573,A140,[2]报价结算清单!$P$12:$P$573)</f>
        <v>#VALUE!</v>
      </c>
    </row>
    <row r="141" spans="1:8" ht="28" x14ac:dyDescent="0.2">
      <c r="A141" s="55" t="s">
        <v>536</v>
      </c>
      <c r="B141" s="55" t="s">
        <v>246</v>
      </c>
      <c r="C141" s="55" t="s">
        <v>256</v>
      </c>
      <c r="D141" s="55" t="s">
        <v>248</v>
      </c>
      <c r="E141" s="55" t="s">
        <v>257</v>
      </c>
      <c r="F141" s="69" t="s">
        <v>195</v>
      </c>
      <c r="G141" s="70">
        <v>815</v>
      </c>
      <c r="H141" s="71" t="e">
        <f>SUMIF([2]报价结算清单!$E$12:$E$573,A141,[2]报价结算清单!$P$12:$P$573)</f>
        <v>#VALUE!</v>
      </c>
    </row>
    <row r="142" spans="1:8" ht="28" x14ac:dyDescent="0.2">
      <c r="A142" s="55" t="s">
        <v>537</v>
      </c>
      <c r="B142" s="55" t="s">
        <v>246</v>
      </c>
      <c r="C142" s="55" t="s">
        <v>256</v>
      </c>
      <c r="D142" s="55" t="s">
        <v>249</v>
      </c>
      <c r="E142" s="55" t="s">
        <v>257</v>
      </c>
      <c r="F142" s="69" t="s">
        <v>195</v>
      </c>
      <c r="G142" s="70">
        <v>867</v>
      </c>
      <c r="H142" s="71" t="e">
        <f>SUMIF([2]报价结算清单!$E$12:$E$573,A142,[2]报价结算清单!$P$12:$P$573)</f>
        <v>#VALUE!</v>
      </c>
    </row>
    <row r="143" spans="1:8" s="7" customFormat="1" ht="28" x14ac:dyDescent="0.2">
      <c r="A143" s="55" t="s">
        <v>538</v>
      </c>
      <c r="B143" s="55" t="s">
        <v>246</v>
      </c>
      <c r="C143" s="55" t="s">
        <v>256</v>
      </c>
      <c r="D143" s="55" t="s">
        <v>250</v>
      </c>
      <c r="E143" s="55" t="s">
        <v>257</v>
      </c>
      <c r="F143" s="69" t="s">
        <v>195</v>
      </c>
      <c r="G143" s="70">
        <v>821</v>
      </c>
      <c r="H143" s="71" t="e">
        <f>SUMIF([2]报价结算清单!$E$12:$E$573,A143,[2]报价结算清单!$P$12:$P$573)</f>
        <v>#VALUE!</v>
      </c>
    </row>
    <row r="144" spans="1:8" s="7" customFormat="1" ht="28" x14ac:dyDescent="0.2">
      <c r="A144" s="55" t="s">
        <v>539</v>
      </c>
      <c r="B144" s="55" t="s">
        <v>246</v>
      </c>
      <c r="C144" s="55" t="s">
        <v>256</v>
      </c>
      <c r="D144" s="55" t="s">
        <v>251</v>
      </c>
      <c r="E144" s="55" t="s">
        <v>257</v>
      </c>
      <c r="F144" s="69" t="s">
        <v>195</v>
      </c>
      <c r="G144" s="70">
        <v>629</v>
      </c>
      <c r="H144" s="71" t="e">
        <f>SUMIF([2]报价结算清单!$E$12:$E$573,A144,[2]报价结算清单!$P$12:$P$573)</f>
        <v>#VALUE!</v>
      </c>
    </row>
    <row r="145" spans="1:8" s="7" customFormat="1" ht="28" x14ac:dyDescent="0.2">
      <c r="A145" s="55" t="s">
        <v>540</v>
      </c>
      <c r="B145" s="55" t="s">
        <v>246</v>
      </c>
      <c r="C145" s="55" t="s">
        <v>256</v>
      </c>
      <c r="D145" s="55" t="s">
        <v>252</v>
      </c>
      <c r="E145" s="55" t="s">
        <v>258</v>
      </c>
      <c r="F145" s="69" t="s">
        <v>195</v>
      </c>
      <c r="G145" s="70">
        <v>540</v>
      </c>
      <c r="H145" s="71" t="e">
        <f>SUMIF([2]报价结算清单!$E$12:$E$573,A145,[2]报价结算清单!$P$12:$P$573)</f>
        <v>#VALUE!</v>
      </c>
    </row>
    <row r="146" spans="1:8" s="7" customFormat="1" ht="28" x14ac:dyDescent="0.2">
      <c r="A146" s="55" t="s">
        <v>541</v>
      </c>
      <c r="B146" s="55" t="s">
        <v>246</v>
      </c>
      <c r="C146" s="55" t="s">
        <v>256</v>
      </c>
      <c r="D146" s="55" t="s">
        <v>254</v>
      </c>
      <c r="E146" s="55" t="s">
        <v>258</v>
      </c>
      <c r="F146" s="69" t="s">
        <v>195</v>
      </c>
      <c r="G146" s="70">
        <v>582</v>
      </c>
      <c r="H146" s="71" t="e">
        <f>SUMIF([2]报价结算清单!$E$12:$E$573,A146,[2]报价结算清单!$P$12:$P$573)</f>
        <v>#VALUE!</v>
      </c>
    </row>
    <row r="147" spans="1:8" s="7" customFormat="1" ht="28" x14ac:dyDescent="0.2">
      <c r="A147" s="55" t="s">
        <v>542</v>
      </c>
      <c r="B147" s="55" t="s">
        <v>246</v>
      </c>
      <c r="C147" s="55" t="s">
        <v>256</v>
      </c>
      <c r="D147" s="55" t="s">
        <v>255</v>
      </c>
      <c r="E147" s="55" t="s">
        <v>258</v>
      </c>
      <c r="F147" s="69" t="s">
        <v>195</v>
      </c>
      <c r="G147" s="70">
        <v>514</v>
      </c>
      <c r="H147" s="71" t="e">
        <f>SUMIF([2]报价结算清单!$E$12:$E$573,A147,[2]报价结算清单!$P$12:$P$573)</f>
        <v>#VALUE!</v>
      </c>
    </row>
    <row r="148" spans="1:8" s="7" customFormat="1" ht="28" x14ac:dyDescent="0.2">
      <c r="A148" s="55" t="s">
        <v>543</v>
      </c>
      <c r="B148" s="55" t="s">
        <v>246</v>
      </c>
      <c r="C148" s="55" t="s">
        <v>259</v>
      </c>
      <c r="D148" s="55" t="s">
        <v>248</v>
      </c>
      <c r="E148" s="55" t="s">
        <v>260</v>
      </c>
      <c r="F148" s="69" t="s">
        <v>195</v>
      </c>
      <c r="G148" s="70">
        <v>584</v>
      </c>
      <c r="H148" s="71" t="e">
        <f>SUMIF([2]报价结算清单!$E$12:$E$573,A148,[2]报价结算清单!$P$12:$P$573)</f>
        <v>#VALUE!</v>
      </c>
    </row>
    <row r="149" spans="1:8" s="7" customFormat="1" ht="28" x14ac:dyDescent="0.2">
      <c r="A149" s="55" t="s">
        <v>544</v>
      </c>
      <c r="B149" s="55" t="s">
        <v>246</v>
      </c>
      <c r="C149" s="55" t="s">
        <v>259</v>
      </c>
      <c r="D149" s="55" t="s">
        <v>249</v>
      </c>
      <c r="E149" s="55" t="s">
        <v>260</v>
      </c>
      <c r="F149" s="69" t="s">
        <v>195</v>
      </c>
      <c r="G149" s="70">
        <v>580</v>
      </c>
      <c r="H149" s="71" t="e">
        <f>SUMIF([2]报价结算清单!$E$12:$E$573,A149,[2]报价结算清单!$P$12:$P$573)</f>
        <v>#VALUE!</v>
      </c>
    </row>
    <row r="150" spans="1:8" s="7" customFormat="1" ht="28" x14ac:dyDescent="0.2">
      <c r="A150" s="55" t="s">
        <v>545</v>
      </c>
      <c r="B150" s="55" t="s">
        <v>246</v>
      </c>
      <c r="C150" s="55" t="s">
        <v>259</v>
      </c>
      <c r="D150" s="55" t="s">
        <v>250</v>
      </c>
      <c r="E150" s="55" t="s">
        <v>260</v>
      </c>
      <c r="F150" s="69" t="s">
        <v>195</v>
      </c>
      <c r="G150" s="70">
        <v>564</v>
      </c>
      <c r="H150" s="71" t="e">
        <f>SUMIF([2]报价结算清单!$E$12:$E$573,A150,[2]报价结算清单!$P$12:$P$573)</f>
        <v>#VALUE!</v>
      </c>
    </row>
    <row r="151" spans="1:8" s="7" customFormat="1" ht="28" x14ac:dyDescent="0.2">
      <c r="A151" s="55" t="s">
        <v>546</v>
      </c>
      <c r="B151" s="55" t="s">
        <v>246</v>
      </c>
      <c r="C151" s="55" t="s">
        <v>259</v>
      </c>
      <c r="D151" s="55" t="s">
        <v>251</v>
      </c>
      <c r="E151" s="55" t="s">
        <v>260</v>
      </c>
      <c r="F151" s="69" t="s">
        <v>195</v>
      </c>
      <c r="G151" s="70">
        <v>485</v>
      </c>
      <c r="H151" s="71" t="e">
        <f>SUMIF([2]报价结算清单!$E$12:$E$573,A151,[2]报价结算清单!$P$12:$P$573)</f>
        <v>#VALUE!</v>
      </c>
    </row>
    <row r="152" spans="1:8" s="7" customFormat="1" ht="28" x14ac:dyDescent="0.2">
      <c r="A152" s="55" t="s">
        <v>547</v>
      </c>
      <c r="B152" s="55" t="s">
        <v>246</v>
      </c>
      <c r="C152" s="55" t="s">
        <v>259</v>
      </c>
      <c r="D152" s="55" t="s">
        <v>252</v>
      </c>
      <c r="E152" s="55" t="s">
        <v>261</v>
      </c>
      <c r="F152" s="69" t="s">
        <v>195</v>
      </c>
      <c r="G152" s="70">
        <v>373</v>
      </c>
      <c r="H152" s="71" t="e">
        <f>SUMIF([2]报价结算清单!$E$12:$E$573,A152,[2]报价结算清单!$P$12:$P$573)</f>
        <v>#VALUE!</v>
      </c>
    </row>
    <row r="153" spans="1:8" s="7" customFormat="1" ht="28" x14ac:dyDescent="0.2">
      <c r="A153" s="55" t="s">
        <v>548</v>
      </c>
      <c r="B153" s="55" t="s">
        <v>246</v>
      </c>
      <c r="C153" s="55" t="s">
        <v>259</v>
      </c>
      <c r="D153" s="55" t="s">
        <v>254</v>
      </c>
      <c r="E153" s="55" t="s">
        <v>261</v>
      </c>
      <c r="F153" s="69" t="s">
        <v>195</v>
      </c>
      <c r="G153" s="70">
        <v>400</v>
      </c>
      <c r="H153" s="71" t="e">
        <f>SUMIF([2]报价结算清单!$E$12:$E$573,A153,[2]报价结算清单!$P$12:$P$573)</f>
        <v>#VALUE!</v>
      </c>
    </row>
    <row r="154" spans="1:8" s="7" customFormat="1" ht="28" x14ac:dyDescent="0.2">
      <c r="A154" s="55" t="s">
        <v>549</v>
      </c>
      <c r="B154" s="55" t="s">
        <v>246</v>
      </c>
      <c r="C154" s="55" t="s">
        <v>259</v>
      </c>
      <c r="D154" s="55" t="s">
        <v>255</v>
      </c>
      <c r="E154" s="55" t="s">
        <v>261</v>
      </c>
      <c r="F154" s="69" t="s">
        <v>195</v>
      </c>
      <c r="G154" s="70">
        <v>369</v>
      </c>
      <c r="H154" s="71" t="e">
        <f>SUMIF([2]报价结算清单!$E$12:$E$573,A154,[2]报价结算清单!$P$12:$P$573)</f>
        <v>#VALUE!</v>
      </c>
    </row>
    <row r="155" spans="1:8" s="7" customFormat="1" ht="15" x14ac:dyDescent="0.2">
      <c r="A155" s="55" t="s">
        <v>550</v>
      </c>
      <c r="B155" s="55" t="s">
        <v>246</v>
      </c>
      <c r="C155" s="55" t="s">
        <v>262</v>
      </c>
      <c r="D155" s="55" t="s">
        <v>263</v>
      </c>
      <c r="E155" s="55" t="s">
        <v>264</v>
      </c>
      <c r="F155" s="69" t="s">
        <v>265</v>
      </c>
      <c r="G155" s="70">
        <v>368</v>
      </c>
      <c r="H155" s="71" t="e">
        <f>SUMIF([2]报价结算清单!$E$12:$E$573,A155,[2]报价结算清单!$P$12:$P$573)</f>
        <v>#VALUE!</v>
      </c>
    </row>
    <row r="156" spans="1:8" s="7" customFormat="1" ht="28" x14ac:dyDescent="0.2">
      <c r="A156" s="55" t="s">
        <v>551</v>
      </c>
      <c r="B156" s="55" t="s">
        <v>246</v>
      </c>
      <c r="C156" s="55" t="s">
        <v>266</v>
      </c>
      <c r="D156" s="55" t="s">
        <v>267</v>
      </c>
      <c r="E156" s="55" t="s">
        <v>268</v>
      </c>
      <c r="F156" s="69" t="s">
        <v>195</v>
      </c>
      <c r="G156" s="70">
        <v>250</v>
      </c>
      <c r="H156" s="71" t="e">
        <f>SUMIF([2]报价结算清单!$E$12:$E$573,A156,[2]报价结算清单!$P$12:$P$573)</f>
        <v>#VALUE!</v>
      </c>
    </row>
    <row r="157" spans="1:8" s="7" customFormat="1" ht="56" x14ac:dyDescent="0.2">
      <c r="A157" s="55" t="s">
        <v>552</v>
      </c>
      <c r="B157" s="55" t="s">
        <v>246</v>
      </c>
      <c r="C157" s="55" t="s">
        <v>269</v>
      </c>
      <c r="D157" s="55" t="s">
        <v>270</v>
      </c>
      <c r="E157" s="55" t="s">
        <v>271</v>
      </c>
      <c r="F157" s="69" t="s">
        <v>195</v>
      </c>
      <c r="G157" s="72">
        <v>1200</v>
      </c>
      <c r="H157" s="71" t="e">
        <f>SUMIF([2]报价结算清单!$E$12:$E$573,A157,[2]报价结算清单!$P$12:$P$573)</f>
        <v>#VALUE!</v>
      </c>
    </row>
    <row r="158" spans="1:8" s="7" customFormat="1" ht="28" x14ac:dyDescent="0.2">
      <c r="A158" s="55" t="s">
        <v>553</v>
      </c>
      <c r="B158" s="55" t="s">
        <v>246</v>
      </c>
      <c r="C158" s="55" t="s">
        <v>272</v>
      </c>
      <c r="D158" s="55" t="s">
        <v>273</v>
      </c>
      <c r="E158" s="55" t="s">
        <v>274</v>
      </c>
      <c r="F158" s="69" t="s">
        <v>121</v>
      </c>
      <c r="G158" s="70">
        <v>150</v>
      </c>
      <c r="H158" s="71" t="e">
        <f>SUMIF([2]报价结算清单!$E$12:$E$573,A158,[2]报价结算清单!$P$12:$P$573)</f>
        <v>#VALUE!</v>
      </c>
    </row>
    <row r="159" spans="1:8" s="7" customFormat="1" ht="42" x14ac:dyDescent="0.2">
      <c r="A159" s="55" t="s">
        <v>554</v>
      </c>
      <c r="B159" s="55" t="s">
        <v>246</v>
      </c>
      <c r="C159" s="55" t="s">
        <v>272</v>
      </c>
      <c r="D159" s="55" t="s">
        <v>275</v>
      </c>
      <c r="E159" s="55" t="s">
        <v>274</v>
      </c>
      <c r="F159" s="69" t="s">
        <v>121</v>
      </c>
      <c r="G159" s="70">
        <v>150</v>
      </c>
      <c r="H159" s="71" t="e">
        <f>SUMIF([2]报价结算清单!$E$12:$E$573,A159,[2]报价结算清单!$P$12:$P$573)</f>
        <v>#VALUE!</v>
      </c>
    </row>
    <row r="160" spans="1:8" s="7" customFormat="1" ht="56" x14ac:dyDescent="0.2">
      <c r="A160" s="55" t="s">
        <v>555</v>
      </c>
      <c r="B160" s="55" t="s">
        <v>246</v>
      </c>
      <c r="C160" s="55" t="s">
        <v>272</v>
      </c>
      <c r="D160" s="55" t="s">
        <v>276</v>
      </c>
      <c r="E160" s="55" t="s">
        <v>274</v>
      </c>
      <c r="F160" s="69" t="s">
        <v>121</v>
      </c>
      <c r="G160" s="70">
        <v>190</v>
      </c>
      <c r="H160" s="71" t="e">
        <f>SUMIF([2]报价结算清单!$E$12:$E$573,A160,[2]报价结算清单!$P$12:$P$573)</f>
        <v>#VALUE!</v>
      </c>
    </row>
    <row r="161" spans="1:8" s="7" customFormat="1" ht="28" x14ac:dyDescent="0.2">
      <c r="A161" s="55" t="s">
        <v>556</v>
      </c>
      <c r="B161" s="55" t="s">
        <v>246</v>
      </c>
      <c r="C161" s="55" t="s">
        <v>277</v>
      </c>
      <c r="D161" s="55" t="s">
        <v>278</v>
      </c>
      <c r="E161" s="55" t="s">
        <v>732</v>
      </c>
      <c r="F161" s="69" t="s">
        <v>195</v>
      </c>
      <c r="G161" s="70">
        <v>51</v>
      </c>
      <c r="H161" s="71" t="e">
        <f>SUMIF([2]报价结算清单!$E$12:$E$573,A161,[2]报价结算清单!$P$12:$P$573)</f>
        <v>#VALUE!</v>
      </c>
    </row>
    <row r="162" spans="1:8" s="7" customFormat="1" ht="28" x14ac:dyDescent="0.2">
      <c r="A162" s="55" t="s">
        <v>557</v>
      </c>
      <c r="B162" s="55" t="s">
        <v>246</v>
      </c>
      <c r="C162" s="55" t="s">
        <v>277</v>
      </c>
      <c r="D162" s="55" t="s">
        <v>279</v>
      </c>
      <c r="E162" s="55" t="s">
        <v>770</v>
      </c>
      <c r="F162" s="69" t="s">
        <v>195</v>
      </c>
      <c r="G162" s="70">
        <v>200</v>
      </c>
      <c r="H162" s="71" t="e">
        <f>SUMIF([2]报价结算清单!$E$12:$E$573,A162,[2]报价结算清单!$P$12:$P$573)</f>
        <v>#VALUE!</v>
      </c>
    </row>
    <row r="163" spans="1:8" s="7" customFormat="1" ht="15" x14ac:dyDescent="0.2">
      <c r="A163" s="55" t="s">
        <v>558</v>
      </c>
      <c r="B163" s="55" t="s">
        <v>280</v>
      </c>
      <c r="C163" s="55" t="s">
        <v>281</v>
      </c>
      <c r="D163" s="55" t="s">
        <v>282</v>
      </c>
      <c r="E163" s="55" t="s">
        <v>283</v>
      </c>
      <c r="F163" s="69" t="s">
        <v>284</v>
      </c>
      <c r="G163" s="70">
        <v>200</v>
      </c>
      <c r="H163" s="71" t="e">
        <f>SUMIF([2]报价结算清单!$E$12:$E$573,A163,[2]报价结算清单!$P$12:$P$573)</f>
        <v>#VALUE!</v>
      </c>
    </row>
    <row r="164" spans="1:8" s="7" customFormat="1" ht="15" x14ac:dyDescent="0.2">
      <c r="A164" s="55" t="s">
        <v>559</v>
      </c>
      <c r="B164" s="55" t="s">
        <v>280</v>
      </c>
      <c r="C164" s="55" t="s">
        <v>281</v>
      </c>
      <c r="D164" s="55" t="s">
        <v>771</v>
      </c>
      <c r="E164" s="55" t="s">
        <v>772</v>
      </c>
      <c r="F164" s="69" t="s">
        <v>284</v>
      </c>
      <c r="G164" s="70">
        <v>120</v>
      </c>
      <c r="H164" s="71" t="e">
        <f>SUMIF([2]报价结算清单!$E$12:$E$573,A164,[2]报价结算清单!$P$12:$P$573)</f>
        <v>#VALUE!</v>
      </c>
    </row>
    <row r="165" spans="1:8" s="7" customFormat="1" ht="28" x14ac:dyDescent="0.2">
      <c r="A165" s="55" t="s">
        <v>560</v>
      </c>
      <c r="B165" s="55" t="s">
        <v>280</v>
      </c>
      <c r="C165" s="55" t="s">
        <v>281</v>
      </c>
      <c r="D165" s="55" t="s">
        <v>285</v>
      </c>
      <c r="E165" s="55" t="s">
        <v>773</v>
      </c>
      <c r="F165" s="69" t="s">
        <v>195</v>
      </c>
      <c r="G165" s="72">
        <v>550</v>
      </c>
      <c r="H165" s="71" t="e">
        <f>SUMIF([2]报价结算清单!$E$12:$E$573,A165,[2]报价结算清单!$P$12:$P$573)</f>
        <v>#VALUE!</v>
      </c>
    </row>
    <row r="166" spans="1:8" s="7" customFormat="1" ht="28" x14ac:dyDescent="0.2">
      <c r="A166" s="55" t="s">
        <v>561</v>
      </c>
      <c r="B166" s="55" t="s">
        <v>280</v>
      </c>
      <c r="C166" s="55" t="s">
        <v>281</v>
      </c>
      <c r="D166" s="55" t="s">
        <v>286</v>
      </c>
      <c r="E166" s="55" t="s">
        <v>287</v>
      </c>
      <c r="F166" s="69" t="s">
        <v>195</v>
      </c>
      <c r="G166" s="70">
        <v>697</v>
      </c>
      <c r="H166" s="71" t="e">
        <f>SUMIF([2]报价结算清单!$E$12:$E$573,A166,[2]报价结算清单!$P$12:$P$573)</f>
        <v>#VALUE!</v>
      </c>
    </row>
    <row r="167" spans="1:8" s="7" customFormat="1" ht="28" x14ac:dyDescent="0.2">
      <c r="A167" s="55" t="s">
        <v>562</v>
      </c>
      <c r="B167" s="55" t="s">
        <v>280</v>
      </c>
      <c r="C167" s="55" t="s">
        <v>281</v>
      </c>
      <c r="D167" s="55" t="s">
        <v>288</v>
      </c>
      <c r="E167" s="55" t="s">
        <v>774</v>
      </c>
      <c r="F167" s="69" t="s">
        <v>195</v>
      </c>
      <c r="G167" s="72">
        <v>400</v>
      </c>
      <c r="H167" s="71" t="e">
        <f>SUMIF([2]报价结算清单!$E$12:$E$573,A167,[2]报价结算清单!$P$12:$P$573)</f>
        <v>#VALUE!</v>
      </c>
    </row>
    <row r="168" spans="1:8" s="7" customFormat="1" ht="28" x14ac:dyDescent="0.2">
      <c r="A168" s="55" t="s">
        <v>563</v>
      </c>
      <c r="B168" s="55" t="s">
        <v>280</v>
      </c>
      <c r="C168" s="55" t="s">
        <v>281</v>
      </c>
      <c r="D168" s="55" t="s">
        <v>289</v>
      </c>
      <c r="E168" s="55" t="s">
        <v>775</v>
      </c>
      <c r="F168" s="69" t="s">
        <v>195</v>
      </c>
      <c r="G168" s="70">
        <v>290</v>
      </c>
      <c r="H168" s="71" t="e">
        <f>SUMIF([2]报价结算清单!$E$12:$E$573,A168,[2]报价结算清单!$P$12:$P$573)</f>
        <v>#VALUE!</v>
      </c>
    </row>
    <row r="169" spans="1:8" s="7" customFormat="1" ht="28" x14ac:dyDescent="0.2">
      <c r="A169" s="55" t="s">
        <v>564</v>
      </c>
      <c r="B169" s="55" t="s">
        <v>280</v>
      </c>
      <c r="C169" s="55" t="s">
        <v>290</v>
      </c>
      <c r="D169" s="55" t="s">
        <v>291</v>
      </c>
      <c r="E169" s="55" t="s">
        <v>776</v>
      </c>
      <c r="F169" s="69" t="s">
        <v>195</v>
      </c>
      <c r="G169" s="72">
        <v>600</v>
      </c>
      <c r="H169" s="71" t="e">
        <f>SUMIF([2]报价结算清单!$E$12:$E$573,A169,[2]报价结算清单!$P$12:$P$573)</f>
        <v>#VALUE!</v>
      </c>
    </row>
    <row r="170" spans="1:8" s="7" customFormat="1" ht="15" x14ac:dyDescent="0.2">
      <c r="A170" s="55" t="s">
        <v>565</v>
      </c>
      <c r="B170" s="55" t="s">
        <v>280</v>
      </c>
      <c r="C170" s="55" t="s">
        <v>290</v>
      </c>
      <c r="D170" s="55" t="s">
        <v>292</v>
      </c>
      <c r="E170" s="55" t="s">
        <v>293</v>
      </c>
      <c r="F170" s="69" t="s">
        <v>195</v>
      </c>
      <c r="G170" s="70">
        <v>120</v>
      </c>
      <c r="H170" s="71" t="e">
        <f>SUMIF([2]报价结算清单!$E$12:$E$573,A170,[2]报价结算清单!$P$12:$P$573)</f>
        <v>#VALUE!</v>
      </c>
    </row>
    <row r="171" spans="1:8" s="7" customFormat="1" ht="15" x14ac:dyDescent="0.2">
      <c r="A171" s="55" t="s">
        <v>566</v>
      </c>
      <c r="B171" s="55" t="s">
        <v>280</v>
      </c>
      <c r="C171" s="55" t="s">
        <v>290</v>
      </c>
      <c r="D171" s="55" t="s">
        <v>294</v>
      </c>
      <c r="E171" s="55" t="s">
        <v>732</v>
      </c>
      <c r="F171" s="69" t="s">
        <v>195</v>
      </c>
      <c r="G171" s="70">
        <v>150</v>
      </c>
      <c r="H171" s="71" t="e">
        <f>SUMIF([2]报价结算清单!$E$12:$E$573,A171,[2]报价结算清单!$P$12:$P$573)</f>
        <v>#VALUE!</v>
      </c>
    </row>
    <row r="172" spans="1:8" s="7" customFormat="1" ht="15" x14ac:dyDescent="0.2">
      <c r="A172" s="55" t="s">
        <v>567</v>
      </c>
      <c r="B172" s="55" t="s">
        <v>280</v>
      </c>
      <c r="C172" s="55" t="s">
        <v>290</v>
      </c>
      <c r="D172" s="55" t="s">
        <v>295</v>
      </c>
      <c r="E172" s="55" t="s">
        <v>777</v>
      </c>
      <c r="F172" s="69" t="s">
        <v>195</v>
      </c>
      <c r="G172" s="70">
        <v>120</v>
      </c>
      <c r="H172" s="71" t="e">
        <f>SUMIF([2]报价结算清单!$E$12:$E$573,A172,[2]报价结算清单!$P$12:$P$573)</f>
        <v>#VALUE!</v>
      </c>
    </row>
    <row r="173" spans="1:8" s="7" customFormat="1" ht="28" x14ac:dyDescent="0.2">
      <c r="A173" s="55" t="s">
        <v>568</v>
      </c>
      <c r="B173" s="55" t="s">
        <v>280</v>
      </c>
      <c r="C173" s="55" t="s">
        <v>296</v>
      </c>
      <c r="D173" s="55" t="s">
        <v>297</v>
      </c>
      <c r="E173" s="55" t="s">
        <v>298</v>
      </c>
      <c r="F173" s="69" t="s">
        <v>195</v>
      </c>
      <c r="G173" s="70">
        <v>1800</v>
      </c>
      <c r="H173" s="71" t="e">
        <f>SUMIF([2]报价结算清单!$E$12:$E$573,A173,[2]报价结算清单!$P$12:$P$573)</f>
        <v>#VALUE!</v>
      </c>
    </row>
    <row r="174" spans="1:8" s="7" customFormat="1" ht="28" x14ac:dyDescent="0.2">
      <c r="A174" s="55" t="s">
        <v>569</v>
      </c>
      <c r="B174" s="55" t="s">
        <v>280</v>
      </c>
      <c r="C174" s="55" t="s">
        <v>296</v>
      </c>
      <c r="D174" s="55" t="s">
        <v>297</v>
      </c>
      <c r="E174" s="55" t="s">
        <v>299</v>
      </c>
      <c r="F174" s="69" t="s">
        <v>195</v>
      </c>
      <c r="G174" s="72">
        <v>2000</v>
      </c>
      <c r="H174" s="71" t="e">
        <f>SUMIF([2]报价结算清单!$E$12:$E$573,A174,[2]报价结算清单!$P$12:$P$573)</f>
        <v>#VALUE!</v>
      </c>
    </row>
    <row r="175" spans="1:8" s="7" customFormat="1" ht="28" x14ac:dyDescent="0.2">
      <c r="A175" s="55" t="s">
        <v>570</v>
      </c>
      <c r="B175" s="55" t="s">
        <v>280</v>
      </c>
      <c r="C175" s="55" t="s">
        <v>296</v>
      </c>
      <c r="D175" s="55" t="s">
        <v>300</v>
      </c>
      <c r="E175" s="55" t="s">
        <v>301</v>
      </c>
      <c r="F175" s="69" t="s">
        <v>195</v>
      </c>
      <c r="G175" s="70">
        <v>850</v>
      </c>
      <c r="H175" s="71" t="e">
        <f>SUMIF([2]报价结算清单!$E$12:$E$573,A175,[2]报价结算清单!$P$12:$P$573)</f>
        <v>#VALUE!</v>
      </c>
    </row>
    <row r="176" spans="1:8" s="7" customFormat="1" ht="28" x14ac:dyDescent="0.2">
      <c r="A176" s="55" t="s">
        <v>571</v>
      </c>
      <c r="B176" s="55" t="s">
        <v>280</v>
      </c>
      <c r="C176" s="55" t="s">
        <v>296</v>
      </c>
      <c r="D176" s="55" t="s">
        <v>302</v>
      </c>
      <c r="E176" s="55" t="s">
        <v>732</v>
      </c>
      <c r="F176" s="69" t="s">
        <v>195</v>
      </c>
      <c r="G176" s="70">
        <v>100</v>
      </c>
      <c r="H176" s="71" t="e">
        <f>SUMIF([2]报价结算清单!$E$12:$E$573,A176,[2]报价结算清单!$P$12:$P$573)</f>
        <v>#VALUE!</v>
      </c>
    </row>
    <row r="177" spans="1:8" s="7" customFormat="1" ht="28" x14ac:dyDescent="0.2">
      <c r="A177" s="55" t="s">
        <v>572</v>
      </c>
      <c r="B177" s="55" t="s">
        <v>280</v>
      </c>
      <c r="C177" s="55" t="s">
        <v>296</v>
      </c>
      <c r="D177" s="55" t="s">
        <v>303</v>
      </c>
      <c r="E177" s="55" t="s">
        <v>304</v>
      </c>
      <c r="F177" s="69" t="s">
        <v>195</v>
      </c>
      <c r="G177" s="72">
        <v>200</v>
      </c>
      <c r="H177" s="71" t="e">
        <f>SUMIF([2]报价结算清单!$E$12:$E$573,A177,[2]报价结算清单!$P$12:$P$573)</f>
        <v>#VALUE!</v>
      </c>
    </row>
    <row r="178" spans="1:8" s="7" customFormat="1" ht="28" x14ac:dyDescent="0.2">
      <c r="A178" s="55" t="s">
        <v>573</v>
      </c>
      <c r="B178" s="55" t="s">
        <v>280</v>
      </c>
      <c r="C178" s="55" t="s">
        <v>296</v>
      </c>
      <c r="D178" s="55" t="s">
        <v>305</v>
      </c>
      <c r="E178" s="55" t="s">
        <v>306</v>
      </c>
      <c r="F178" s="69" t="s">
        <v>195</v>
      </c>
      <c r="G178" s="70">
        <v>200</v>
      </c>
      <c r="H178" s="71" t="e">
        <f>SUMIF([2]报价结算清单!$E$12:$E$573,A178,[2]报价结算清单!$P$12:$P$573)</f>
        <v>#VALUE!</v>
      </c>
    </row>
    <row r="179" spans="1:8" s="7" customFormat="1" ht="28" x14ac:dyDescent="0.2">
      <c r="A179" s="55" t="s">
        <v>574</v>
      </c>
      <c r="B179" s="55" t="s">
        <v>307</v>
      </c>
      <c r="C179" s="55" t="s">
        <v>308</v>
      </c>
      <c r="D179" s="55" t="s">
        <v>309</v>
      </c>
      <c r="E179" s="55" t="s">
        <v>732</v>
      </c>
      <c r="F179" s="69" t="s">
        <v>54</v>
      </c>
      <c r="G179" s="70">
        <v>121</v>
      </c>
      <c r="H179" s="71" t="e">
        <f>SUMIF([2]报价结算清单!$E$12:$E$573,A179,[2]报价结算清单!$P$12:$P$573)</f>
        <v>#VALUE!</v>
      </c>
    </row>
    <row r="180" spans="1:8" s="7" customFormat="1" ht="28" x14ac:dyDescent="0.2">
      <c r="A180" s="55" t="s">
        <v>575</v>
      </c>
      <c r="B180" s="55" t="s">
        <v>307</v>
      </c>
      <c r="C180" s="55" t="s">
        <v>308</v>
      </c>
      <c r="D180" s="55" t="s">
        <v>310</v>
      </c>
      <c r="E180" s="55" t="s">
        <v>732</v>
      </c>
      <c r="F180" s="69" t="s">
        <v>54</v>
      </c>
      <c r="G180" s="70">
        <v>92</v>
      </c>
      <c r="H180" s="71" t="e">
        <f>SUMIF([2]报价结算清单!$E$12:$E$573,A180,[2]报价结算清单!$P$12:$P$573)</f>
        <v>#VALUE!</v>
      </c>
    </row>
    <row r="181" spans="1:8" s="7" customFormat="1" ht="28" x14ac:dyDescent="0.2">
      <c r="A181" s="55" t="s">
        <v>576</v>
      </c>
      <c r="B181" s="55" t="s">
        <v>307</v>
      </c>
      <c r="C181" s="55" t="s">
        <v>308</v>
      </c>
      <c r="D181" s="55" t="s">
        <v>311</v>
      </c>
      <c r="E181" s="55" t="s">
        <v>732</v>
      </c>
      <c r="F181" s="69" t="s">
        <v>54</v>
      </c>
      <c r="G181" s="70">
        <v>60</v>
      </c>
      <c r="H181" s="71" t="e">
        <f>SUMIF([2]报价结算清单!$E$12:$E$573,A181,[2]报价结算清单!$P$12:$P$573)</f>
        <v>#VALUE!</v>
      </c>
    </row>
    <row r="182" spans="1:8" s="7" customFormat="1" ht="15" x14ac:dyDescent="0.2">
      <c r="A182" s="55" t="s">
        <v>577</v>
      </c>
      <c r="B182" s="55" t="s">
        <v>312</v>
      </c>
      <c r="C182" s="55" t="s">
        <v>313</v>
      </c>
      <c r="D182" s="55" t="s">
        <v>314</v>
      </c>
      <c r="E182" s="55" t="s">
        <v>732</v>
      </c>
      <c r="F182" s="69" t="s">
        <v>195</v>
      </c>
      <c r="G182" s="70">
        <v>873</v>
      </c>
      <c r="H182" s="71" t="e">
        <f>SUMIF([2]报价结算清单!$E$12:$E$573,A182,[2]报价结算清单!$P$12:$P$573)</f>
        <v>#VALUE!</v>
      </c>
    </row>
    <row r="183" spans="1:8" s="7" customFormat="1" ht="15" x14ac:dyDescent="0.2">
      <c r="A183" s="55" t="s">
        <v>578</v>
      </c>
      <c r="B183" s="55" t="s">
        <v>312</v>
      </c>
      <c r="C183" s="55" t="s">
        <v>313</v>
      </c>
      <c r="D183" s="55" t="s">
        <v>315</v>
      </c>
      <c r="E183" s="55" t="s">
        <v>732</v>
      </c>
      <c r="F183" s="69" t="s">
        <v>195</v>
      </c>
      <c r="G183" s="70">
        <v>1100</v>
      </c>
      <c r="H183" s="71" t="e">
        <f>SUMIF([2]报价结算清单!$E$12:$E$573,A183,[2]报价结算清单!$P$12:$P$573)</f>
        <v>#VALUE!</v>
      </c>
    </row>
    <row r="184" spans="1:8" s="7" customFormat="1" ht="15" x14ac:dyDescent="0.2">
      <c r="A184" s="55" t="s">
        <v>579</v>
      </c>
      <c r="B184" s="55" t="s">
        <v>312</v>
      </c>
      <c r="C184" s="55" t="s">
        <v>313</v>
      </c>
      <c r="D184" s="55" t="s">
        <v>316</v>
      </c>
      <c r="E184" s="55" t="s">
        <v>732</v>
      </c>
      <c r="F184" s="69" t="s">
        <v>195</v>
      </c>
      <c r="G184" s="70">
        <v>220</v>
      </c>
      <c r="H184" s="71" t="e">
        <f>SUMIF([2]报价结算清单!$E$12:$E$573,A184,[2]报价结算清单!$P$12:$P$573)</f>
        <v>#VALUE!</v>
      </c>
    </row>
    <row r="185" spans="1:8" s="7" customFormat="1" ht="15" x14ac:dyDescent="0.2">
      <c r="A185" s="55" t="s">
        <v>580</v>
      </c>
      <c r="B185" s="55" t="s">
        <v>312</v>
      </c>
      <c r="C185" s="55" t="s">
        <v>313</v>
      </c>
      <c r="D185" s="55" t="s">
        <v>317</v>
      </c>
      <c r="E185" s="55" t="s">
        <v>732</v>
      </c>
      <c r="F185" s="69" t="s">
        <v>195</v>
      </c>
      <c r="G185" s="70">
        <v>500</v>
      </c>
      <c r="H185" s="71" t="e">
        <f>SUMIF([2]报价结算清单!$E$12:$E$573,A185,[2]报价结算清单!$P$12:$P$573)</f>
        <v>#VALUE!</v>
      </c>
    </row>
    <row r="186" spans="1:8" s="7" customFormat="1" ht="15" x14ac:dyDescent="0.2">
      <c r="A186" s="55" t="s">
        <v>581</v>
      </c>
      <c r="B186" s="55" t="s">
        <v>312</v>
      </c>
      <c r="C186" s="55" t="s">
        <v>318</v>
      </c>
      <c r="D186" s="55" t="s">
        <v>778</v>
      </c>
      <c r="E186" s="55" t="s">
        <v>732</v>
      </c>
      <c r="F186" s="69" t="s">
        <v>86</v>
      </c>
      <c r="G186" s="70">
        <v>300</v>
      </c>
      <c r="H186" s="71" t="e">
        <f>SUMIF([2]报价结算清单!$E$12:$E$573,A186,[2]报价结算清单!$P$12:$P$573)</f>
        <v>#VALUE!</v>
      </c>
    </row>
    <row r="187" spans="1:8" s="7" customFormat="1" ht="15" x14ac:dyDescent="0.2">
      <c r="A187" s="55" t="s">
        <v>582</v>
      </c>
      <c r="B187" s="55" t="s">
        <v>312</v>
      </c>
      <c r="C187" s="55" t="s">
        <v>318</v>
      </c>
      <c r="D187" s="55" t="s">
        <v>779</v>
      </c>
      <c r="E187" s="55" t="s">
        <v>732</v>
      </c>
      <c r="F187" s="69" t="s">
        <v>51</v>
      </c>
      <c r="G187" s="70">
        <v>250</v>
      </c>
      <c r="H187" s="71" t="e">
        <f>SUMIF([2]报价结算清单!$E$12:$E$573,A187,[2]报价结算清单!$P$12:$P$573)</f>
        <v>#VALUE!</v>
      </c>
    </row>
    <row r="188" spans="1:8" s="7" customFormat="1" ht="28" x14ac:dyDescent="0.2">
      <c r="A188" s="55" t="s">
        <v>583</v>
      </c>
      <c r="B188" s="55" t="s">
        <v>319</v>
      </c>
      <c r="C188" s="55" t="s">
        <v>320</v>
      </c>
      <c r="D188" s="55" t="s">
        <v>321</v>
      </c>
      <c r="E188" s="55" t="s">
        <v>732</v>
      </c>
      <c r="F188" s="69" t="s">
        <v>195</v>
      </c>
      <c r="G188" s="70">
        <v>1000</v>
      </c>
      <c r="H188" s="71" t="e">
        <f>SUMIF([2]报价结算清单!$E$12:$E$573,A188,[2]报价结算清单!$P$12:$P$573)</f>
        <v>#VALUE!</v>
      </c>
    </row>
    <row r="189" spans="1:8" s="7" customFormat="1" ht="28" x14ac:dyDescent="0.2">
      <c r="A189" s="55" t="s">
        <v>584</v>
      </c>
      <c r="B189" s="55" t="s">
        <v>319</v>
      </c>
      <c r="C189" s="55" t="s">
        <v>320</v>
      </c>
      <c r="D189" s="55" t="s">
        <v>322</v>
      </c>
      <c r="E189" s="55" t="s">
        <v>732</v>
      </c>
      <c r="F189" s="69" t="s">
        <v>86</v>
      </c>
      <c r="G189" s="70">
        <v>100</v>
      </c>
      <c r="H189" s="71" t="e">
        <f>SUMIF([2]报价结算清单!$E$12:$E$573,A189,[2]报价结算清单!$P$12:$P$573)</f>
        <v>#VALUE!</v>
      </c>
    </row>
    <row r="190" spans="1:8" s="7" customFormat="1" ht="28" x14ac:dyDescent="0.2">
      <c r="A190" s="55" t="s">
        <v>585</v>
      </c>
      <c r="B190" s="55" t="s">
        <v>319</v>
      </c>
      <c r="C190" s="55" t="s">
        <v>323</v>
      </c>
      <c r="D190" s="55" t="s">
        <v>324</v>
      </c>
      <c r="E190" s="55" t="s">
        <v>325</v>
      </c>
      <c r="F190" s="69" t="s">
        <v>86</v>
      </c>
      <c r="G190" s="70">
        <v>150</v>
      </c>
      <c r="H190" s="71" t="e">
        <f>SUMIF([2]报价结算清单!$E$12:$E$573,A190,[2]报价结算清单!$P$12:$P$573)</f>
        <v>#VALUE!</v>
      </c>
    </row>
    <row r="191" spans="1:8" s="7" customFormat="1" ht="28" x14ac:dyDescent="0.2">
      <c r="A191" s="55" t="s">
        <v>586</v>
      </c>
      <c r="B191" s="55" t="s">
        <v>326</v>
      </c>
      <c r="C191" s="55" t="s">
        <v>327</v>
      </c>
      <c r="D191" s="55" t="s">
        <v>327</v>
      </c>
      <c r="E191" s="55" t="s">
        <v>732</v>
      </c>
      <c r="F191" s="69" t="s">
        <v>51</v>
      </c>
      <c r="G191" s="70">
        <v>150</v>
      </c>
      <c r="H191" s="71" t="e">
        <f>SUMIF([2]报价结算清单!$E$12:$E$573,A191,[2]报价结算清单!$P$12:$P$573)</f>
        <v>#VALUE!</v>
      </c>
    </row>
    <row r="192" spans="1:8" s="7" customFormat="1" ht="15" x14ac:dyDescent="0.2">
      <c r="A192" s="55" t="s">
        <v>587</v>
      </c>
      <c r="B192" s="55" t="s">
        <v>328</v>
      </c>
      <c r="C192" s="55" t="s">
        <v>335</v>
      </c>
      <c r="D192" s="55" t="s">
        <v>780</v>
      </c>
      <c r="E192" s="55" t="s">
        <v>732</v>
      </c>
      <c r="F192" s="69" t="s">
        <v>329</v>
      </c>
      <c r="G192" s="70">
        <v>600</v>
      </c>
      <c r="H192" s="71" t="e">
        <f>SUMIF([2]报价结算清单!$E$12:$E$573,A192,[2]报价结算清单!$P$12:$P$573)</f>
        <v>#VALUE!</v>
      </c>
    </row>
    <row r="193" spans="1:8" s="7" customFormat="1" ht="15" x14ac:dyDescent="0.2">
      <c r="A193" s="55" t="s">
        <v>588</v>
      </c>
      <c r="B193" s="55" t="s">
        <v>328</v>
      </c>
      <c r="C193" s="55" t="s">
        <v>335</v>
      </c>
      <c r="D193" s="55" t="s">
        <v>781</v>
      </c>
      <c r="E193" s="55" t="s">
        <v>782</v>
      </c>
      <c r="F193" s="69" t="s">
        <v>329</v>
      </c>
      <c r="G193" s="70">
        <v>1800</v>
      </c>
      <c r="H193" s="71" t="e">
        <f>SUMIF([2]报价结算清单!$E$12:$E$573,A193,[2]报价结算清单!$P$12:$P$573)</f>
        <v>#VALUE!</v>
      </c>
    </row>
    <row r="194" spans="1:8" s="7" customFormat="1" ht="28" x14ac:dyDescent="0.2">
      <c r="A194" s="55" t="s">
        <v>589</v>
      </c>
      <c r="B194" s="55" t="s">
        <v>328</v>
      </c>
      <c r="C194" s="55" t="s">
        <v>330</v>
      </c>
      <c r="D194" s="55" t="s">
        <v>331</v>
      </c>
      <c r="E194" s="55" t="s">
        <v>332</v>
      </c>
      <c r="F194" s="69" t="s">
        <v>333</v>
      </c>
      <c r="G194" s="72">
        <v>1200</v>
      </c>
      <c r="H194" s="71" t="e">
        <f>SUMIF([2]报价结算清单!$E$12:$E$573,A194,[2]报价结算清单!$P$12:$P$573)</f>
        <v>#VALUE!</v>
      </c>
    </row>
    <row r="195" spans="1:8" s="7" customFormat="1" ht="15" x14ac:dyDescent="0.2">
      <c r="A195" s="55" t="s">
        <v>590</v>
      </c>
      <c r="B195" s="55" t="s">
        <v>328</v>
      </c>
      <c r="C195" s="55" t="s">
        <v>783</v>
      </c>
      <c r="D195" s="55" t="s">
        <v>784</v>
      </c>
      <c r="E195" s="55" t="s">
        <v>785</v>
      </c>
      <c r="F195" s="69" t="s">
        <v>329</v>
      </c>
      <c r="G195" s="73">
        <v>2000</v>
      </c>
      <c r="H195" s="71" t="e">
        <f>SUMIF([2]报价结算清单!$E$12:$E$573,A195,[2]报价结算清单!$P$12:$P$573)</f>
        <v>#VALUE!</v>
      </c>
    </row>
    <row r="196" spans="1:8" s="7" customFormat="1" ht="15" x14ac:dyDescent="0.2">
      <c r="A196" s="55" t="s">
        <v>591</v>
      </c>
      <c r="B196" s="55" t="s">
        <v>328</v>
      </c>
      <c r="C196" s="55" t="s">
        <v>783</v>
      </c>
      <c r="D196" s="55" t="s">
        <v>784</v>
      </c>
      <c r="E196" s="55" t="s">
        <v>786</v>
      </c>
      <c r="F196" s="69" t="s">
        <v>329</v>
      </c>
      <c r="G196" s="73">
        <v>1500</v>
      </c>
      <c r="H196" s="71" t="e">
        <f>SUMIF([2]报价结算清单!$E$12:$E$573,A196,[2]报价结算清单!$P$12:$P$573)</f>
        <v>#VALUE!</v>
      </c>
    </row>
    <row r="197" spans="1:8" s="7" customFormat="1" ht="15" x14ac:dyDescent="0.2">
      <c r="A197" s="55" t="s">
        <v>592</v>
      </c>
      <c r="B197" s="55" t="s">
        <v>328</v>
      </c>
      <c r="C197" s="55" t="s">
        <v>783</v>
      </c>
      <c r="D197" s="55" t="s">
        <v>784</v>
      </c>
      <c r="E197" s="55" t="s">
        <v>787</v>
      </c>
      <c r="F197" s="69" t="s">
        <v>329</v>
      </c>
      <c r="G197" s="73">
        <v>2500</v>
      </c>
      <c r="H197" s="71" t="e">
        <f>SUMIF([2]报价结算清单!$E$12:$E$573,A197,[2]报价结算清单!$P$12:$P$573)</f>
        <v>#VALUE!</v>
      </c>
    </row>
    <row r="198" spans="1:8" s="7" customFormat="1" x14ac:dyDescent="0.2">
      <c r="A198" s="57"/>
      <c r="B198" s="4"/>
      <c r="C198" s="4"/>
      <c r="D198" s="4"/>
      <c r="E198" s="4"/>
      <c r="F198" s="4"/>
      <c r="G198" s="4"/>
      <c r="H198" s="5"/>
    </row>
    <row r="199" spans="1:8" s="7" customFormat="1" ht="15" x14ac:dyDescent="0.2">
      <c r="A199" s="55" t="s">
        <v>788</v>
      </c>
      <c r="B199" s="55" t="s">
        <v>394</v>
      </c>
      <c r="C199" s="55" t="s">
        <v>396</v>
      </c>
      <c r="D199" s="55" t="s">
        <v>397</v>
      </c>
      <c r="E199" s="55" t="s">
        <v>398</v>
      </c>
      <c r="F199" s="69" t="s">
        <v>343</v>
      </c>
      <c r="G199" s="70">
        <v>2000</v>
      </c>
      <c r="H199" s="71" t="e">
        <f>SUMIF([2]报价结算清单!$E$12:$E$573,A199,[2]报价结算清单!$P$12:$P$573)</f>
        <v>#VALUE!</v>
      </c>
    </row>
    <row r="200" spans="1:8" s="7" customFormat="1" ht="28" x14ac:dyDescent="0.2">
      <c r="A200" s="55" t="s">
        <v>593</v>
      </c>
      <c r="B200" s="55" t="s">
        <v>336</v>
      </c>
      <c r="C200" s="55" t="s">
        <v>337</v>
      </c>
      <c r="D200" s="55" t="s">
        <v>338</v>
      </c>
      <c r="E200" s="55" t="s">
        <v>339</v>
      </c>
      <c r="F200" s="69" t="s">
        <v>340</v>
      </c>
      <c r="G200" s="70">
        <v>260</v>
      </c>
      <c r="H200" s="71" t="e">
        <f>SUMIF([2]报价结算清单!$E$12:$E$573,A200,[2]报价结算清单!$P$12:$P$573)</f>
        <v>#VALUE!</v>
      </c>
    </row>
    <row r="201" spans="1:8" s="7" customFormat="1" ht="28" x14ac:dyDescent="0.2">
      <c r="A201" s="55" t="s">
        <v>594</v>
      </c>
      <c r="B201" s="55" t="s">
        <v>336</v>
      </c>
      <c r="C201" s="55" t="s">
        <v>337</v>
      </c>
      <c r="D201" s="55" t="s">
        <v>341</v>
      </c>
      <c r="E201" s="55" t="s">
        <v>342</v>
      </c>
      <c r="F201" s="69" t="s">
        <v>245</v>
      </c>
      <c r="G201" s="70">
        <v>3000</v>
      </c>
      <c r="H201" s="71" t="e">
        <f>SUMIF([2]报价结算清单!$E$12:$E$573,A201,[2]报价结算清单!$P$12:$P$573)</f>
        <v>#VALUE!</v>
      </c>
    </row>
    <row r="202" spans="1:8" s="7" customFormat="1" ht="42" x14ac:dyDescent="0.2">
      <c r="A202" s="55" t="s">
        <v>595</v>
      </c>
      <c r="B202" s="55" t="s">
        <v>344</v>
      </c>
      <c r="C202" s="55" t="s">
        <v>345</v>
      </c>
      <c r="D202" s="55" t="s">
        <v>346</v>
      </c>
      <c r="E202" s="55" t="s">
        <v>789</v>
      </c>
      <c r="F202" s="69" t="s">
        <v>343</v>
      </c>
      <c r="G202" s="72">
        <v>2300</v>
      </c>
      <c r="H202" s="71" t="e">
        <f>SUMIF([2]报价结算清单!$E$12:$E$573,A202,[2]报价结算清单!$P$12:$P$573)</f>
        <v>#VALUE!</v>
      </c>
    </row>
    <row r="203" spans="1:8" s="7" customFormat="1" ht="28" x14ac:dyDescent="0.2">
      <c r="A203" s="55" t="s">
        <v>596</v>
      </c>
      <c r="B203" s="55" t="s">
        <v>344</v>
      </c>
      <c r="C203" s="55" t="s">
        <v>334</v>
      </c>
      <c r="D203" s="55" t="s">
        <v>348</v>
      </c>
      <c r="E203" s="55" t="s">
        <v>349</v>
      </c>
      <c r="F203" s="69" t="s">
        <v>343</v>
      </c>
      <c r="G203" s="72">
        <v>2200</v>
      </c>
      <c r="H203" s="71" t="e">
        <f>SUMIF([2]报价结算清单!$E$12:$E$573,A203,[2]报价结算清单!$P$12:$P$573)</f>
        <v>#VALUE!</v>
      </c>
    </row>
    <row r="204" spans="1:8" s="7" customFormat="1" ht="42" x14ac:dyDescent="0.2">
      <c r="A204" s="55" t="s">
        <v>597</v>
      </c>
      <c r="B204" s="55" t="s">
        <v>344</v>
      </c>
      <c r="C204" s="55" t="s">
        <v>334</v>
      </c>
      <c r="D204" s="55" t="s">
        <v>350</v>
      </c>
      <c r="E204" s="55" t="s">
        <v>789</v>
      </c>
      <c r="F204" s="69" t="s">
        <v>343</v>
      </c>
      <c r="G204" s="70">
        <v>2300</v>
      </c>
      <c r="H204" s="71" t="e">
        <f>SUMIF([2]报价结算清单!$E$12:$E$573,A204,[2]报价结算清单!$P$12:$P$573)</f>
        <v>#VALUE!</v>
      </c>
    </row>
    <row r="205" spans="1:8" s="7" customFormat="1" ht="42" x14ac:dyDescent="0.2">
      <c r="A205" s="55" t="s">
        <v>598</v>
      </c>
      <c r="B205" s="55" t="s">
        <v>344</v>
      </c>
      <c r="C205" s="55" t="s">
        <v>344</v>
      </c>
      <c r="D205" s="55" t="s">
        <v>351</v>
      </c>
      <c r="E205" s="55" t="s">
        <v>790</v>
      </c>
      <c r="F205" s="69" t="s">
        <v>343</v>
      </c>
      <c r="G205" s="70">
        <v>3500</v>
      </c>
      <c r="H205" s="71" t="e">
        <f>SUMIF([2]报价结算清单!$E$12:$E$573,A205,[2]报价结算清单!$P$12:$P$573)</f>
        <v>#VALUE!</v>
      </c>
    </row>
    <row r="206" spans="1:8" s="7" customFormat="1" ht="28" x14ac:dyDescent="0.2">
      <c r="A206" s="55" t="s">
        <v>599</v>
      </c>
      <c r="B206" s="55" t="s">
        <v>344</v>
      </c>
      <c r="C206" s="55" t="s">
        <v>352</v>
      </c>
      <c r="D206" s="55" t="s">
        <v>791</v>
      </c>
      <c r="E206" s="55" t="s">
        <v>792</v>
      </c>
      <c r="F206" s="69" t="s">
        <v>343</v>
      </c>
      <c r="G206" s="70">
        <v>1500</v>
      </c>
      <c r="H206" s="71" t="e">
        <f>SUMIF([2]报价结算清单!$E$12:$E$573,A206,[2]报价结算清单!$P$12:$P$573)</f>
        <v>#VALUE!</v>
      </c>
    </row>
    <row r="207" spans="1:8" s="7" customFormat="1" ht="42" x14ac:dyDescent="0.2">
      <c r="A207" s="55" t="s">
        <v>600</v>
      </c>
      <c r="B207" s="55" t="s">
        <v>344</v>
      </c>
      <c r="C207" s="55" t="s">
        <v>352</v>
      </c>
      <c r="D207" s="55" t="s">
        <v>353</v>
      </c>
      <c r="E207" s="55" t="s">
        <v>793</v>
      </c>
      <c r="F207" s="69" t="s">
        <v>343</v>
      </c>
      <c r="G207" s="70">
        <v>3495</v>
      </c>
      <c r="H207" s="71" t="e">
        <f>SUMIF([2]报价结算清单!$E$12:$E$573,A207,[2]报价结算清单!$P$12:$P$573)</f>
        <v>#VALUE!</v>
      </c>
    </row>
    <row r="208" spans="1:8" s="7" customFormat="1" ht="15" x14ac:dyDescent="0.2">
      <c r="A208" s="55" t="s">
        <v>953</v>
      </c>
      <c r="B208" s="55" t="s">
        <v>344</v>
      </c>
      <c r="C208" s="55" t="s">
        <v>352</v>
      </c>
      <c r="D208" s="55" t="s">
        <v>794</v>
      </c>
      <c r="E208" s="55" t="s">
        <v>795</v>
      </c>
      <c r="F208" s="69" t="s">
        <v>796</v>
      </c>
      <c r="G208" s="70">
        <v>3500</v>
      </c>
      <c r="H208" s="71" t="e">
        <f>SUMIF([2]报价结算清单!$E$12:$E$573,A208,[2]报价结算清单!$P$12:$P$573)</f>
        <v>#VALUE!</v>
      </c>
    </row>
    <row r="209" spans="1:8" s="7" customFormat="1" ht="28" x14ac:dyDescent="0.2">
      <c r="A209" s="55" t="s">
        <v>601</v>
      </c>
      <c r="B209" s="55" t="s">
        <v>354</v>
      </c>
      <c r="C209" s="55" t="s">
        <v>355</v>
      </c>
      <c r="D209" s="55" t="s">
        <v>356</v>
      </c>
      <c r="E209" s="55" t="s">
        <v>357</v>
      </c>
      <c r="F209" s="69" t="s">
        <v>343</v>
      </c>
      <c r="G209" s="70">
        <v>570</v>
      </c>
      <c r="H209" s="71" t="e">
        <f>SUMIF([2]报价结算清单!$E$12:$E$573,A209,[2]报价结算清单!$P$12:$P$573)</f>
        <v>#VALUE!</v>
      </c>
    </row>
    <row r="210" spans="1:8" s="7" customFormat="1" ht="28" x14ac:dyDescent="0.2">
      <c r="A210" s="55" t="s">
        <v>602</v>
      </c>
      <c r="B210" s="55" t="s">
        <v>354</v>
      </c>
      <c r="C210" s="55" t="s">
        <v>355</v>
      </c>
      <c r="D210" s="55" t="s">
        <v>358</v>
      </c>
      <c r="E210" s="55" t="s">
        <v>359</v>
      </c>
      <c r="F210" s="69" t="s">
        <v>343</v>
      </c>
      <c r="G210" s="70">
        <v>600</v>
      </c>
      <c r="H210" s="71" t="e">
        <f>SUMIF([2]报价结算清单!$E$12:$E$573,A210,[2]报价结算清单!$P$12:$P$573)</f>
        <v>#VALUE!</v>
      </c>
    </row>
    <row r="211" spans="1:8" s="7" customFormat="1" ht="42" x14ac:dyDescent="0.2">
      <c r="A211" s="55" t="s">
        <v>603</v>
      </c>
      <c r="B211" s="55" t="s">
        <v>354</v>
      </c>
      <c r="C211" s="55" t="s">
        <v>360</v>
      </c>
      <c r="D211" s="55" t="s">
        <v>361</v>
      </c>
      <c r="E211" s="55" t="s">
        <v>797</v>
      </c>
      <c r="F211" s="69" t="s">
        <v>343</v>
      </c>
      <c r="G211" s="70">
        <v>1722</v>
      </c>
      <c r="H211" s="71" t="e">
        <f>SUMIF([2]报价结算清单!$E$12:$E$573,A211,[2]报价结算清单!$P$12:$P$573)</f>
        <v>#VALUE!</v>
      </c>
    </row>
    <row r="212" spans="1:8" s="7" customFormat="1" ht="15" x14ac:dyDescent="0.2">
      <c r="A212" s="55" t="s">
        <v>954</v>
      </c>
      <c r="B212" s="55" t="s">
        <v>362</v>
      </c>
      <c r="C212" s="55" t="s">
        <v>362</v>
      </c>
      <c r="D212" s="55" t="s">
        <v>363</v>
      </c>
      <c r="E212" s="55" t="s">
        <v>364</v>
      </c>
      <c r="F212" s="69" t="s">
        <v>347</v>
      </c>
      <c r="G212" s="70">
        <v>300</v>
      </c>
      <c r="H212" s="71" t="e">
        <f>SUMIF([2]报价结算清单!$E$12:$E$573,A212,[2]报价结算清单!$P$12:$P$573)</f>
        <v>#VALUE!</v>
      </c>
    </row>
    <row r="213" spans="1:8" s="7" customFormat="1" ht="28" x14ac:dyDescent="0.2">
      <c r="A213" s="55" t="s">
        <v>604</v>
      </c>
      <c r="B213" s="55" t="s">
        <v>362</v>
      </c>
      <c r="C213" s="55" t="s">
        <v>362</v>
      </c>
      <c r="D213" s="55" t="s">
        <v>365</v>
      </c>
      <c r="E213" s="55" t="s">
        <v>366</v>
      </c>
      <c r="F213" s="69" t="s">
        <v>347</v>
      </c>
      <c r="G213" s="70">
        <v>500</v>
      </c>
      <c r="H213" s="71" t="e">
        <f>SUMIF([2]报价结算清单!$E$12:$E$573,A213,[2]报价结算清单!$P$12:$P$573)</f>
        <v>#VALUE!</v>
      </c>
    </row>
    <row r="214" spans="1:8" s="7" customFormat="1" ht="15" x14ac:dyDescent="0.2">
      <c r="A214" s="55" t="s">
        <v>605</v>
      </c>
      <c r="B214" s="55" t="s">
        <v>367</v>
      </c>
      <c r="C214" s="55" t="s">
        <v>368</v>
      </c>
      <c r="D214" s="55" t="s">
        <v>369</v>
      </c>
      <c r="E214" s="55" t="s">
        <v>798</v>
      </c>
      <c r="F214" s="69" t="s">
        <v>347</v>
      </c>
      <c r="G214" s="70">
        <v>187</v>
      </c>
      <c r="H214" s="71" t="e">
        <f>SUMIF([2]报价结算清单!$E$12:$E$573,A214,[2]报价结算清单!$P$12:$P$573)</f>
        <v>#VALUE!</v>
      </c>
    </row>
    <row r="215" spans="1:8" s="7" customFormat="1" ht="28" x14ac:dyDescent="0.2">
      <c r="A215" s="55" t="s">
        <v>606</v>
      </c>
      <c r="B215" s="55" t="s">
        <v>367</v>
      </c>
      <c r="C215" s="55" t="s">
        <v>368</v>
      </c>
      <c r="D215" s="55" t="s">
        <v>370</v>
      </c>
      <c r="E215" s="55" t="s">
        <v>371</v>
      </c>
      <c r="F215" s="69" t="s">
        <v>347</v>
      </c>
      <c r="G215" s="70">
        <v>421</v>
      </c>
      <c r="H215" s="71" t="e">
        <f>SUMIF([2]报价结算清单!$E$12:$E$573,A215,[2]报价结算清单!$P$12:$P$573)</f>
        <v>#VALUE!</v>
      </c>
    </row>
    <row r="216" spans="1:8" s="7" customFormat="1" ht="28" x14ac:dyDescent="0.2">
      <c r="A216" s="55" t="s">
        <v>607</v>
      </c>
      <c r="B216" s="55" t="s">
        <v>367</v>
      </c>
      <c r="C216" s="55" t="s">
        <v>368</v>
      </c>
      <c r="D216" s="55" t="s">
        <v>372</v>
      </c>
      <c r="E216" s="55" t="s">
        <v>373</v>
      </c>
      <c r="F216" s="69" t="s">
        <v>347</v>
      </c>
      <c r="G216" s="70">
        <v>700</v>
      </c>
      <c r="H216" s="71" t="e">
        <f>SUMIF([2]报价结算清单!$E$12:$E$573,A216,[2]报价结算清单!$P$12:$P$573)</f>
        <v>#VALUE!</v>
      </c>
    </row>
    <row r="217" spans="1:8" s="7" customFormat="1" ht="15" x14ac:dyDescent="0.2">
      <c r="A217" s="55" t="s">
        <v>608</v>
      </c>
      <c r="B217" s="55" t="s">
        <v>367</v>
      </c>
      <c r="C217" s="55" t="s">
        <v>368</v>
      </c>
      <c r="D217" s="55" t="s">
        <v>799</v>
      </c>
      <c r="E217" s="55" t="s">
        <v>732</v>
      </c>
      <c r="F217" s="69" t="s">
        <v>329</v>
      </c>
      <c r="G217" s="70">
        <v>500</v>
      </c>
      <c r="H217" s="71" t="e">
        <f>SUMIF([2]报价结算清单!$E$12:$E$573,A217,[2]报价结算清单!$P$12:$P$573)</f>
        <v>#VALUE!</v>
      </c>
    </row>
    <row r="218" spans="1:8" s="7" customFormat="1" ht="15" x14ac:dyDescent="0.2">
      <c r="A218" s="55" t="s">
        <v>609</v>
      </c>
      <c r="B218" s="55" t="s">
        <v>367</v>
      </c>
      <c r="C218" s="55" t="s">
        <v>368</v>
      </c>
      <c r="D218" s="55" t="s">
        <v>800</v>
      </c>
      <c r="E218" s="55" t="s">
        <v>732</v>
      </c>
      <c r="F218" s="69" t="s">
        <v>329</v>
      </c>
      <c r="G218" s="70">
        <v>1500</v>
      </c>
      <c r="H218" s="71" t="e">
        <f>SUMIF([2]报价结算清单!$E$12:$E$573,A218,[2]报价结算清单!$P$12:$P$573)</f>
        <v>#VALUE!</v>
      </c>
    </row>
    <row r="219" spans="1:8" s="7" customFormat="1" ht="15" x14ac:dyDescent="0.2">
      <c r="A219" s="55" t="s">
        <v>610</v>
      </c>
      <c r="B219" s="55" t="s">
        <v>367</v>
      </c>
      <c r="C219" s="55" t="s">
        <v>368</v>
      </c>
      <c r="D219" s="55" t="s">
        <v>801</v>
      </c>
      <c r="E219" s="55" t="s">
        <v>732</v>
      </c>
      <c r="F219" s="69" t="s">
        <v>329</v>
      </c>
      <c r="G219" s="70">
        <v>2000</v>
      </c>
      <c r="H219" s="71" t="e">
        <f>SUMIF([2]报价结算清单!$E$12:$E$573,A219,[2]报价结算清单!$P$12:$P$573)</f>
        <v>#VALUE!</v>
      </c>
    </row>
    <row r="220" spans="1:8" s="9" customFormat="1" ht="70" x14ac:dyDescent="0.2">
      <c r="A220" s="55" t="s">
        <v>946</v>
      </c>
      <c r="B220" s="55" t="s">
        <v>367</v>
      </c>
      <c r="C220" s="55" t="s">
        <v>368</v>
      </c>
      <c r="D220" s="55" t="s">
        <v>374</v>
      </c>
      <c r="E220" s="55" t="s">
        <v>375</v>
      </c>
      <c r="F220" s="69" t="s">
        <v>347</v>
      </c>
      <c r="G220" s="70">
        <v>944</v>
      </c>
      <c r="H220" s="71" t="e">
        <f>SUMIF([2]报价结算清单!$E$12:$E$573,A220,[2]报价结算清单!$P$12:$P$573)</f>
        <v>#VALUE!</v>
      </c>
    </row>
    <row r="221" spans="1:8" s="9" customFormat="1" ht="42" x14ac:dyDescent="0.2">
      <c r="A221" s="55" t="s">
        <v>611</v>
      </c>
      <c r="B221" s="55" t="s">
        <v>367</v>
      </c>
      <c r="C221" s="55" t="s">
        <v>368</v>
      </c>
      <c r="D221" s="55" t="s">
        <v>376</v>
      </c>
      <c r="E221" s="55" t="s">
        <v>377</v>
      </c>
      <c r="F221" s="69" t="s">
        <v>347</v>
      </c>
      <c r="G221" s="70">
        <v>650</v>
      </c>
      <c r="H221" s="71" t="e">
        <f>SUMIF([2]报价结算清单!$E$12:$E$573,A221,[2]报价结算清单!$P$12:$P$573)</f>
        <v>#VALUE!</v>
      </c>
    </row>
    <row r="222" spans="1:8" s="9" customFormat="1" ht="42" x14ac:dyDescent="0.2">
      <c r="A222" s="55" t="s">
        <v>612</v>
      </c>
      <c r="B222" s="55" t="s">
        <v>367</v>
      </c>
      <c r="C222" s="55" t="s">
        <v>368</v>
      </c>
      <c r="D222" s="55" t="s">
        <v>378</v>
      </c>
      <c r="E222" s="55" t="s">
        <v>377</v>
      </c>
      <c r="F222" s="69" t="s">
        <v>347</v>
      </c>
      <c r="G222" s="70">
        <v>300</v>
      </c>
      <c r="H222" s="71" t="e">
        <f>SUMIF([2]报价结算清单!$E$12:$E$573,A222,[2]报价结算清单!$P$12:$P$573)</f>
        <v>#VALUE!</v>
      </c>
    </row>
    <row r="223" spans="1:8" s="9" customFormat="1" ht="56" x14ac:dyDescent="0.2">
      <c r="A223" s="55" t="s">
        <v>613</v>
      </c>
      <c r="B223" s="55" t="s">
        <v>367</v>
      </c>
      <c r="C223" s="55" t="s">
        <v>379</v>
      </c>
      <c r="D223" s="55" t="s">
        <v>380</v>
      </c>
      <c r="E223" s="55" t="s">
        <v>381</v>
      </c>
      <c r="F223" s="69" t="s">
        <v>347</v>
      </c>
      <c r="G223" s="70">
        <v>1500</v>
      </c>
      <c r="H223" s="71" t="e">
        <f>SUMIF([2]报价结算清单!$E$12:$E$573,A223,[2]报价结算清单!$P$12:$P$573)</f>
        <v>#VALUE!</v>
      </c>
    </row>
    <row r="224" spans="1:8" s="9" customFormat="1" ht="42" x14ac:dyDescent="0.2">
      <c r="A224" s="55" t="s">
        <v>614</v>
      </c>
      <c r="B224" s="55" t="s">
        <v>367</v>
      </c>
      <c r="C224" s="55" t="s">
        <v>379</v>
      </c>
      <c r="D224" s="55" t="s">
        <v>382</v>
      </c>
      <c r="E224" s="55" t="s">
        <v>383</v>
      </c>
      <c r="F224" s="69" t="s">
        <v>347</v>
      </c>
      <c r="G224" s="70">
        <v>2500</v>
      </c>
      <c r="H224" s="71" t="e">
        <f>SUMIF([2]报价结算清单!$E$12:$E$573,A224,[2]报价结算清单!$P$12:$P$573)</f>
        <v>#VALUE!</v>
      </c>
    </row>
    <row r="225" spans="1:8" s="9" customFormat="1" ht="42" x14ac:dyDescent="0.2">
      <c r="A225" s="55" t="s">
        <v>615</v>
      </c>
      <c r="B225" s="55" t="s">
        <v>367</v>
      </c>
      <c r="C225" s="55" t="s">
        <v>379</v>
      </c>
      <c r="D225" s="55" t="s">
        <v>384</v>
      </c>
      <c r="E225" s="55" t="s">
        <v>385</v>
      </c>
      <c r="F225" s="69" t="s">
        <v>386</v>
      </c>
      <c r="G225" s="70">
        <v>2152</v>
      </c>
      <c r="H225" s="71" t="e">
        <f>SUMIF([2]报价结算清单!$E$12:$E$573,A225,[2]报价结算清单!$P$12:$P$573)</f>
        <v>#VALUE!</v>
      </c>
    </row>
    <row r="226" spans="1:8" s="9" customFormat="1" ht="42" x14ac:dyDescent="0.2">
      <c r="A226" s="55" t="s">
        <v>616</v>
      </c>
      <c r="B226" s="55" t="s">
        <v>367</v>
      </c>
      <c r="C226" s="55" t="s">
        <v>387</v>
      </c>
      <c r="D226" s="55" t="s">
        <v>388</v>
      </c>
      <c r="E226" s="55" t="s">
        <v>389</v>
      </c>
      <c r="F226" s="69" t="s">
        <v>347</v>
      </c>
      <c r="G226" s="70">
        <v>1400</v>
      </c>
      <c r="H226" s="71" t="e">
        <f>SUMIF([2]报价结算清单!$E$12:$E$573,A226,[2]报价结算清单!$P$12:$P$573)</f>
        <v>#VALUE!</v>
      </c>
    </row>
    <row r="227" spans="1:8" s="9" customFormat="1" ht="70" x14ac:dyDescent="0.2">
      <c r="A227" s="55" t="s">
        <v>617</v>
      </c>
      <c r="B227" s="55" t="s">
        <v>367</v>
      </c>
      <c r="C227" s="55" t="s">
        <v>387</v>
      </c>
      <c r="D227" s="55" t="s">
        <v>390</v>
      </c>
      <c r="E227" s="55" t="s">
        <v>391</v>
      </c>
      <c r="F227" s="69" t="s">
        <v>802</v>
      </c>
      <c r="G227" s="70">
        <v>8500</v>
      </c>
      <c r="H227" s="71" t="e">
        <f>SUMIF([2]报价结算清单!$E$12:$E$573,A227,[2]报价结算清单!$P$12:$P$573)</f>
        <v>#VALUE!</v>
      </c>
    </row>
    <row r="228" spans="1:8" s="7" customFormat="1" ht="70" x14ac:dyDescent="0.2">
      <c r="A228" s="55" t="s">
        <v>618</v>
      </c>
      <c r="B228" s="55" t="s">
        <v>367</v>
      </c>
      <c r="C228" s="55" t="s">
        <v>387</v>
      </c>
      <c r="D228" s="55" t="s">
        <v>390</v>
      </c>
      <c r="E228" s="55" t="s">
        <v>391</v>
      </c>
      <c r="F228" s="69" t="s">
        <v>343</v>
      </c>
      <c r="G228" s="70">
        <v>10000</v>
      </c>
      <c r="H228" s="71" t="e">
        <f>SUMIF([2]报价结算清单!$E$12:$E$573,A228,[2]报价结算清单!$P$12:$P$573)</f>
        <v>#VALUE!</v>
      </c>
    </row>
    <row r="229" spans="1:8" s="7" customFormat="1" ht="70" x14ac:dyDescent="0.2">
      <c r="A229" s="55" t="s">
        <v>619</v>
      </c>
      <c r="B229" s="55" t="s">
        <v>367</v>
      </c>
      <c r="C229" s="55" t="s">
        <v>387</v>
      </c>
      <c r="D229" s="55" t="s">
        <v>390</v>
      </c>
      <c r="E229" s="55" t="s">
        <v>392</v>
      </c>
      <c r="F229" s="69" t="s">
        <v>802</v>
      </c>
      <c r="G229" s="70">
        <v>3800</v>
      </c>
      <c r="H229" s="71" t="e">
        <f>SUMIF([2]报价结算清单!$E$12:$E$573,A229,[2]报价结算清单!$P$12:$P$573)</f>
        <v>#VALUE!</v>
      </c>
    </row>
    <row r="230" spans="1:8" s="7" customFormat="1" ht="70" x14ac:dyDescent="0.2">
      <c r="A230" s="55" t="s">
        <v>620</v>
      </c>
      <c r="B230" s="55" t="s">
        <v>367</v>
      </c>
      <c r="C230" s="55" t="s">
        <v>387</v>
      </c>
      <c r="D230" s="55" t="s">
        <v>390</v>
      </c>
      <c r="E230" s="55" t="s">
        <v>392</v>
      </c>
      <c r="F230" s="69" t="s">
        <v>343</v>
      </c>
      <c r="G230" s="70">
        <v>5500</v>
      </c>
      <c r="H230" s="71" t="e">
        <f>SUMIF([2]报价结算清单!$E$12:$E$573,A230,[2]报价结算清单!$P$12:$P$573)</f>
        <v>#VALUE!</v>
      </c>
    </row>
    <row r="231" spans="1:8" s="7" customFormat="1" ht="70" x14ac:dyDescent="0.2">
      <c r="A231" s="55" t="s">
        <v>621</v>
      </c>
      <c r="B231" s="55" t="s">
        <v>367</v>
      </c>
      <c r="C231" s="55" t="s">
        <v>387</v>
      </c>
      <c r="D231" s="55" t="s">
        <v>393</v>
      </c>
      <c r="E231" s="55" t="s">
        <v>391</v>
      </c>
      <c r="F231" s="69" t="s">
        <v>802</v>
      </c>
      <c r="G231" s="70">
        <v>8000</v>
      </c>
      <c r="H231" s="71" t="e">
        <f>SUMIF([2]报价结算清单!$E$12:$E$573,A231,[2]报价结算清单!$P$12:$P$573)</f>
        <v>#VALUE!</v>
      </c>
    </row>
    <row r="232" spans="1:8" s="7" customFormat="1" ht="70" x14ac:dyDescent="0.2">
      <c r="A232" s="55" t="s">
        <v>622</v>
      </c>
      <c r="B232" s="55" t="s">
        <v>367</v>
      </c>
      <c r="C232" s="55" t="s">
        <v>387</v>
      </c>
      <c r="D232" s="55" t="s">
        <v>393</v>
      </c>
      <c r="E232" s="55" t="s">
        <v>391</v>
      </c>
      <c r="F232" s="69" t="s">
        <v>343</v>
      </c>
      <c r="G232" s="70">
        <v>10000</v>
      </c>
      <c r="H232" s="71" t="e">
        <f>SUMIF([2]报价结算清单!$E$12:$E$573,A232,[2]报价结算清单!$P$12:$P$573)</f>
        <v>#VALUE!</v>
      </c>
    </row>
    <row r="233" spans="1:8" s="7" customFormat="1" ht="70" x14ac:dyDescent="0.2">
      <c r="A233" s="55" t="s">
        <v>623</v>
      </c>
      <c r="B233" s="55" t="s">
        <v>367</v>
      </c>
      <c r="C233" s="55" t="s">
        <v>387</v>
      </c>
      <c r="D233" s="55" t="s">
        <v>393</v>
      </c>
      <c r="E233" s="55" t="s">
        <v>392</v>
      </c>
      <c r="F233" s="69" t="s">
        <v>802</v>
      </c>
      <c r="G233" s="70">
        <v>3181</v>
      </c>
      <c r="H233" s="71" t="e">
        <f>SUMIF([2]报价结算清单!$E$12:$E$573,A233,[2]报价结算清单!$P$12:$P$573)</f>
        <v>#VALUE!</v>
      </c>
    </row>
    <row r="234" spans="1:8" s="7" customFormat="1" ht="70" x14ac:dyDescent="0.2">
      <c r="A234" s="55" t="s">
        <v>624</v>
      </c>
      <c r="B234" s="55" t="s">
        <v>367</v>
      </c>
      <c r="C234" s="55" t="s">
        <v>387</v>
      </c>
      <c r="D234" s="55" t="s">
        <v>393</v>
      </c>
      <c r="E234" s="55" t="s">
        <v>392</v>
      </c>
      <c r="F234" s="69" t="s">
        <v>343</v>
      </c>
      <c r="G234" s="70">
        <v>4409</v>
      </c>
      <c r="H234" s="71" t="e">
        <f>SUMIF([2]报价结算清单!$E$12:$E$573,A234,[2]报价结算清单!$P$12:$P$573)</f>
        <v>#VALUE!</v>
      </c>
    </row>
    <row r="235" spans="1:8" s="7" customFormat="1" ht="28" x14ac:dyDescent="0.2">
      <c r="A235" s="55" t="s">
        <v>625</v>
      </c>
      <c r="B235" s="55" t="s">
        <v>367</v>
      </c>
      <c r="C235" s="55" t="s">
        <v>654</v>
      </c>
      <c r="D235" s="55" t="s">
        <v>655</v>
      </c>
      <c r="E235" s="55" t="s">
        <v>803</v>
      </c>
      <c r="F235" s="69" t="s">
        <v>343</v>
      </c>
      <c r="G235" s="70">
        <v>600</v>
      </c>
      <c r="H235" s="71" t="e">
        <f>SUMIF([2]报价结算清单!$E$12:$E$573,A235,[2]报价结算清单!$P$12:$P$573)</f>
        <v>#VALUE!</v>
      </c>
    </row>
    <row r="236" spans="1:8" s="7" customFormat="1" ht="28" x14ac:dyDescent="0.2">
      <c r="A236" s="55" t="s">
        <v>626</v>
      </c>
      <c r="B236" s="55" t="s">
        <v>367</v>
      </c>
      <c r="C236" s="55" t="s">
        <v>654</v>
      </c>
      <c r="D236" s="55" t="s">
        <v>655</v>
      </c>
      <c r="E236" s="55" t="s">
        <v>804</v>
      </c>
      <c r="F236" s="69" t="s">
        <v>343</v>
      </c>
      <c r="G236" s="70">
        <v>600</v>
      </c>
      <c r="H236" s="71" t="e">
        <f>SUMIF([2]报价结算清单!$E$12:$E$573,A236,[2]报价结算清单!$P$12:$P$573)</f>
        <v>#VALUE!</v>
      </c>
    </row>
    <row r="237" spans="1:8" s="7" customFormat="1" ht="28" x14ac:dyDescent="0.2">
      <c r="A237" s="55" t="s">
        <v>627</v>
      </c>
      <c r="B237" s="55" t="s">
        <v>367</v>
      </c>
      <c r="C237" s="55" t="s">
        <v>654</v>
      </c>
      <c r="D237" s="55" t="s">
        <v>656</v>
      </c>
      <c r="E237" s="55" t="s">
        <v>805</v>
      </c>
      <c r="F237" s="69" t="s">
        <v>343</v>
      </c>
      <c r="G237" s="70">
        <v>500</v>
      </c>
      <c r="H237" s="71" t="e">
        <f>SUMIF([2]报价结算清单!$E$12:$E$573,A237,[2]报价结算清单!$P$12:$P$573)</f>
        <v>#VALUE!</v>
      </c>
    </row>
    <row r="238" spans="1:8" s="7" customFormat="1" ht="28" x14ac:dyDescent="0.2">
      <c r="A238" s="55" t="s">
        <v>628</v>
      </c>
      <c r="B238" s="55" t="s">
        <v>367</v>
      </c>
      <c r="C238" s="55" t="s">
        <v>654</v>
      </c>
      <c r="D238" s="55" t="s">
        <v>656</v>
      </c>
      <c r="E238" s="55" t="s">
        <v>806</v>
      </c>
      <c r="F238" s="69" t="s">
        <v>343</v>
      </c>
      <c r="G238" s="70">
        <v>600</v>
      </c>
      <c r="H238" s="71" t="e">
        <f>SUMIF([2]报价结算清单!$E$12:$E$573,A238,[2]报价结算清单!$P$12:$P$573)</f>
        <v>#VALUE!</v>
      </c>
    </row>
    <row r="239" spans="1:8" s="7" customFormat="1" ht="28" x14ac:dyDescent="0.2">
      <c r="A239" s="55" t="s">
        <v>629</v>
      </c>
      <c r="B239" s="55" t="s">
        <v>367</v>
      </c>
      <c r="C239" s="55" t="s">
        <v>654</v>
      </c>
      <c r="D239" s="55" t="s">
        <v>657</v>
      </c>
      <c r="E239" s="55" t="s">
        <v>807</v>
      </c>
      <c r="F239" s="69" t="s">
        <v>343</v>
      </c>
      <c r="G239" s="70">
        <v>600</v>
      </c>
      <c r="H239" s="71" t="e">
        <f>SUMIF([2]报价结算清单!$E$12:$E$573,A239,[2]报价结算清单!$P$12:$P$573)</f>
        <v>#VALUE!</v>
      </c>
    </row>
    <row r="240" spans="1:8" s="7" customFormat="1" ht="28" x14ac:dyDescent="0.2">
      <c r="A240" s="55" t="s">
        <v>630</v>
      </c>
      <c r="B240" s="55" t="s">
        <v>367</v>
      </c>
      <c r="C240" s="55" t="s">
        <v>654</v>
      </c>
      <c r="D240" s="55" t="s">
        <v>657</v>
      </c>
      <c r="E240" s="55" t="s">
        <v>808</v>
      </c>
      <c r="F240" s="69" t="s">
        <v>343</v>
      </c>
      <c r="G240" s="70">
        <v>1500</v>
      </c>
      <c r="H240" s="71" t="e">
        <f>SUMIF([2]报价结算清单!$E$12:$E$573,A240,[2]报价结算清单!$P$12:$P$573)</f>
        <v>#VALUE!</v>
      </c>
    </row>
    <row r="241" spans="1:8" s="7" customFormat="1" ht="28" x14ac:dyDescent="0.2">
      <c r="A241" s="55" t="s">
        <v>631</v>
      </c>
      <c r="B241" s="55" t="s">
        <v>367</v>
      </c>
      <c r="C241" s="55" t="s">
        <v>654</v>
      </c>
      <c r="D241" s="55" t="s">
        <v>657</v>
      </c>
      <c r="E241" s="55" t="s">
        <v>809</v>
      </c>
      <c r="F241" s="69" t="s">
        <v>343</v>
      </c>
      <c r="G241" s="70">
        <v>1000</v>
      </c>
      <c r="H241" s="71" t="e">
        <f>SUMIF([2]报价结算清单!$E$12:$E$573,A241,[2]报价结算清单!$P$12:$P$573)</f>
        <v>#VALUE!</v>
      </c>
    </row>
    <row r="242" spans="1:8" s="7" customFormat="1" ht="28" x14ac:dyDescent="0.2">
      <c r="A242" s="55" t="s">
        <v>632</v>
      </c>
      <c r="B242" s="55" t="s">
        <v>367</v>
      </c>
      <c r="C242" s="55" t="s">
        <v>654</v>
      </c>
      <c r="D242" s="55" t="s">
        <v>657</v>
      </c>
      <c r="E242" s="55" t="s">
        <v>810</v>
      </c>
      <c r="F242" s="69" t="s">
        <v>343</v>
      </c>
      <c r="G242" s="70">
        <v>1000</v>
      </c>
      <c r="H242" s="71" t="e">
        <f>SUMIF([2]报价结算清单!$E$12:$E$573,A242,[2]报价结算清单!$P$12:$P$573)</f>
        <v>#VALUE!</v>
      </c>
    </row>
    <row r="243" spans="1:8" s="7" customFormat="1" ht="28" x14ac:dyDescent="0.2">
      <c r="A243" s="55" t="s">
        <v>633</v>
      </c>
      <c r="B243" s="55" t="s">
        <v>367</v>
      </c>
      <c r="C243" s="55" t="s">
        <v>660</v>
      </c>
      <c r="D243" s="55" t="s">
        <v>661</v>
      </c>
      <c r="E243" s="55" t="s">
        <v>811</v>
      </c>
      <c r="F243" s="69" t="s">
        <v>343</v>
      </c>
      <c r="G243" s="70">
        <v>600</v>
      </c>
      <c r="H243" s="71" t="e">
        <f>SUMIF([2]报价结算清单!$E$12:$E$573,A243,[2]报价结算清单!$P$12:$P$573)</f>
        <v>#VALUE!</v>
      </c>
    </row>
    <row r="244" spans="1:8" s="7" customFormat="1" ht="28" x14ac:dyDescent="0.2">
      <c r="A244" s="55" t="s">
        <v>634</v>
      </c>
      <c r="B244" s="55" t="s">
        <v>367</v>
      </c>
      <c r="C244" s="55" t="s">
        <v>660</v>
      </c>
      <c r="D244" s="55" t="s">
        <v>661</v>
      </c>
      <c r="E244" s="55" t="s">
        <v>812</v>
      </c>
      <c r="F244" s="69" t="s">
        <v>343</v>
      </c>
      <c r="G244" s="70">
        <v>3000</v>
      </c>
      <c r="H244" s="71" t="e">
        <f>SUMIF([2]报价结算清单!$E$12:$E$573,A244,[2]报价结算清单!$P$12:$P$573)</f>
        <v>#VALUE!</v>
      </c>
    </row>
    <row r="245" spans="1:8" s="7" customFormat="1" ht="28" x14ac:dyDescent="0.2">
      <c r="A245" s="55" t="s">
        <v>635</v>
      </c>
      <c r="B245" s="55" t="s">
        <v>367</v>
      </c>
      <c r="C245" s="55" t="s">
        <v>660</v>
      </c>
      <c r="D245" s="55" t="s">
        <v>661</v>
      </c>
      <c r="E245" s="55" t="s">
        <v>813</v>
      </c>
      <c r="F245" s="69" t="s">
        <v>343</v>
      </c>
      <c r="G245" s="70">
        <v>1500</v>
      </c>
      <c r="H245" s="71" t="e">
        <f>SUMIF([2]报价结算清单!$E$12:$E$573,A245,[2]报价结算清单!$P$12:$P$573)</f>
        <v>#VALUE!</v>
      </c>
    </row>
    <row r="246" spans="1:8" s="7" customFormat="1" ht="42" x14ac:dyDescent="0.2">
      <c r="A246" s="55" t="s">
        <v>636</v>
      </c>
      <c r="B246" s="55" t="s">
        <v>367</v>
      </c>
      <c r="C246" s="55" t="s">
        <v>660</v>
      </c>
      <c r="D246" s="55" t="s">
        <v>665</v>
      </c>
      <c r="E246" s="55" t="s">
        <v>814</v>
      </c>
      <c r="F246" s="69" t="s">
        <v>343</v>
      </c>
      <c r="G246" s="70">
        <v>1500</v>
      </c>
      <c r="H246" s="71" t="e">
        <f>SUMIF([2]报价结算清单!$E$12:$E$573,A246,[2]报价结算清单!$P$12:$P$573)</f>
        <v>#VALUE!</v>
      </c>
    </row>
    <row r="247" spans="1:8" s="7" customFormat="1" ht="42" x14ac:dyDescent="0.2">
      <c r="A247" s="55" t="s">
        <v>637</v>
      </c>
      <c r="B247" s="55" t="s">
        <v>367</v>
      </c>
      <c r="C247" s="55" t="s">
        <v>660</v>
      </c>
      <c r="D247" s="55" t="s">
        <v>665</v>
      </c>
      <c r="E247" s="55" t="s">
        <v>815</v>
      </c>
      <c r="F247" s="69" t="s">
        <v>343</v>
      </c>
      <c r="G247" s="70">
        <v>2500</v>
      </c>
      <c r="H247" s="71" t="e">
        <f>SUMIF([2]报价结算清单!$E$12:$E$573,A247,[2]报价结算清单!$P$12:$P$573)</f>
        <v>#VALUE!</v>
      </c>
    </row>
    <row r="248" spans="1:8" s="7" customFormat="1" ht="42" x14ac:dyDescent="0.2">
      <c r="A248" s="55" t="s">
        <v>638</v>
      </c>
      <c r="B248" s="55" t="s">
        <v>367</v>
      </c>
      <c r="C248" s="55" t="s">
        <v>660</v>
      </c>
      <c r="D248" s="55" t="s">
        <v>665</v>
      </c>
      <c r="E248" s="55" t="s">
        <v>816</v>
      </c>
      <c r="F248" s="69" t="s">
        <v>343</v>
      </c>
      <c r="G248" s="70">
        <v>2500</v>
      </c>
      <c r="H248" s="71" t="e">
        <f>SUMIF([2]报价结算清单!$E$12:$E$573,A248,[2]报价结算清单!$P$12:$P$573)</f>
        <v>#VALUE!</v>
      </c>
    </row>
    <row r="249" spans="1:8" s="7" customFormat="1" ht="42" x14ac:dyDescent="0.2">
      <c r="A249" s="55" t="s">
        <v>639</v>
      </c>
      <c r="B249" s="55" t="s">
        <v>367</v>
      </c>
      <c r="C249" s="55" t="s">
        <v>660</v>
      </c>
      <c r="D249" s="55" t="s">
        <v>665</v>
      </c>
      <c r="E249" s="55" t="s">
        <v>817</v>
      </c>
      <c r="F249" s="69" t="s">
        <v>343</v>
      </c>
      <c r="G249" s="70">
        <v>3500</v>
      </c>
      <c r="H249" s="71" t="e">
        <f>SUMIF([2]报价结算清单!$E$12:$E$573,A249,[2]报价结算清单!$P$12:$P$573)</f>
        <v>#VALUE!</v>
      </c>
    </row>
    <row r="250" spans="1:8" s="7" customFormat="1" ht="28" x14ac:dyDescent="0.2">
      <c r="A250" s="55" t="s">
        <v>640</v>
      </c>
      <c r="B250" s="55" t="s">
        <v>367</v>
      </c>
      <c r="C250" s="55" t="s">
        <v>660</v>
      </c>
      <c r="D250" s="55" t="s">
        <v>669</v>
      </c>
      <c r="E250" s="55" t="s">
        <v>818</v>
      </c>
      <c r="F250" s="69" t="s">
        <v>343</v>
      </c>
      <c r="G250" s="70">
        <v>1200</v>
      </c>
      <c r="H250" s="71" t="e">
        <f>SUMIF([2]报价结算清单!$E$12:$E$573,A250,[2]报价结算清单!$P$12:$P$573)</f>
        <v>#VALUE!</v>
      </c>
    </row>
    <row r="251" spans="1:8" s="7" customFormat="1" ht="28" x14ac:dyDescent="0.2">
      <c r="A251" s="55" t="s">
        <v>641</v>
      </c>
      <c r="B251" s="55" t="s">
        <v>367</v>
      </c>
      <c r="C251" s="55" t="s">
        <v>660</v>
      </c>
      <c r="D251" s="55" t="s">
        <v>669</v>
      </c>
      <c r="E251" s="55" t="s">
        <v>819</v>
      </c>
      <c r="F251" s="69" t="s">
        <v>343</v>
      </c>
      <c r="G251" s="70">
        <v>2000</v>
      </c>
      <c r="H251" s="71" t="e">
        <f>SUMIF([2]报价结算清单!$E$12:$E$573,A251,[2]报价结算清单!$P$12:$P$573)</f>
        <v>#VALUE!</v>
      </c>
    </row>
    <row r="252" spans="1:8" s="7" customFormat="1" ht="28" x14ac:dyDescent="0.2">
      <c r="A252" s="55" t="s">
        <v>658</v>
      </c>
      <c r="B252" s="55" t="s">
        <v>367</v>
      </c>
      <c r="C252" s="55" t="s">
        <v>660</v>
      </c>
      <c r="D252" s="55" t="s">
        <v>672</v>
      </c>
      <c r="E252" s="55" t="s">
        <v>820</v>
      </c>
      <c r="F252" s="69" t="s">
        <v>343</v>
      </c>
      <c r="G252" s="70">
        <v>1000</v>
      </c>
      <c r="H252" s="71" t="e">
        <f>SUMIF([2]报价结算清单!$E$12:$E$573,A252,[2]报价结算清单!$P$12:$P$573)</f>
        <v>#VALUE!</v>
      </c>
    </row>
    <row r="253" spans="1:8" s="7" customFormat="1" ht="28" x14ac:dyDescent="0.2">
      <c r="A253" s="55" t="s">
        <v>659</v>
      </c>
      <c r="B253" s="55" t="s">
        <v>367</v>
      </c>
      <c r="C253" s="55" t="s">
        <v>660</v>
      </c>
      <c r="D253" s="55" t="s">
        <v>672</v>
      </c>
      <c r="E253" s="55" t="s">
        <v>821</v>
      </c>
      <c r="F253" s="69" t="s">
        <v>343</v>
      </c>
      <c r="G253" s="70">
        <v>2000</v>
      </c>
      <c r="H253" s="71" t="e">
        <f>SUMIF([2]报价结算清单!$E$12:$E$573,A253,[2]报价结算清单!$P$12:$P$573)</f>
        <v>#VALUE!</v>
      </c>
    </row>
    <row r="254" spans="1:8" s="7" customFormat="1" ht="42" x14ac:dyDescent="0.2">
      <c r="A254" s="55" t="s">
        <v>662</v>
      </c>
      <c r="B254" s="55" t="s">
        <v>367</v>
      </c>
      <c r="C254" s="55" t="s">
        <v>660</v>
      </c>
      <c r="D254" s="55" t="s">
        <v>675</v>
      </c>
      <c r="E254" s="55" t="s">
        <v>822</v>
      </c>
      <c r="F254" s="69" t="s">
        <v>343</v>
      </c>
      <c r="G254" s="70">
        <v>1200</v>
      </c>
      <c r="H254" s="71" t="e">
        <f>SUMIF([2]报价结算清单!$E$12:$E$573,A254,[2]报价结算清单!$P$12:$P$573)</f>
        <v>#VALUE!</v>
      </c>
    </row>
    <row r="255" spans="1:8" s="7" customFormat="1" ht="42" x14ac:dyDescent="0.2">
      <c r="A255" s="55" t="s">
        <v>663</v>
      </c>
      <c r="B255" s="55" t="s">
        <v>367</v>
      </c>
      <c r="C255" s="55" t="s">
        <v>660</v>
      </c>
      <c r="D255" s="55" t="s">
        <v>675</v>
      </c>
      <c r="E255" s="55" t="s">
        <v>823</v>
      </c>
      <c r="F255" s="69" t="s">
        <v>343</v>
      </c>
      <c r="G255" s="70">
        <v>2000</v>
      </c>
      <c r="H255" s="71" t="e">
        <f>SUMIF([2]报价结算清单!$E$12:$E$573,A255,[2]报价结算清单!$P$12:$P$573)</f>
        <v>#VALUE!</v>
      </c>
    </row>
    <row r="256" spans="1:8" s="7" customFormat="1" ht="42" x14ac:dyDescent="0.2">
      <c r="A256" s="55" t="s">
        <v>664</v>
      </c>
      <c r="B256" s="55" t="s">
        <v>367</v>
      </c>
      <c r="C256" s="55" t="s">
        <v>660</v>
      </c>
      <c r="D256" s="55" t="s">
        <v>824</v>
      </c>
      <c r="E256" s="55" t="s">
        <v>825</v>
      </c>
      <c r="F256" s="69" t="s">
        <v>343</v>
      </c>
      <c r="G256" s="70">
        <v>1500</v>
      </c>
      <c r="H256" s="71" t="e">
        <f>SUMIF([2]报价结算清单!$E$12:$E$573,A256,[2]报价结算清单!$P$12:$P$573)</f>
        <v>#VALUE!</v>
      </c>
    </row>
    <row r="257" spans="1:8" s="7" customFormat="1" ht="42" x14ac:dyDescent="0.2">
      <c r="A257" s="55" t="s">
        <v>666</v>
      </c>
      <c r="B257" s="55" t="s">
        <v>826</v>
      </c>
      <c r="C257" s="55" t="s">
        <v>827</v>
      </c>
      <c r="D257" s="55" t="s">
        <v>828</v>
      </c>
      <c r="E257" s="55" t="s">
        <v>829</v>
      </c>
      <c r="F257" s="69" t="s">
        <v>830</v>
      </c>
      <c r="G257" s="72">
        <v>1200</v>
      </c>
      <c r="H257" s="71" t="e">
        <f>SUMIF([2]报价结算清单!$E$12:$E$573,A257,[2]报价结算清单!$P$12:$P$573)</f>
        <v>#VALUE!</v>
      </c>
    </row>
    <row r="258" spans="1:8" s="9" customFormat="1" ht="15" x14ac:dyDescent="0.2">
      <c r="A258" s="55" t="s">
        <v>667</v>
      </c>
      <c r="B258" s="55" t="s">
        <v>826</v>
      </c>
      <c r="C258" s="55" t="s">
        <v>827</v>
      </c>
      <c r="D258" s="55" t="s">
        <v>828</v>
      </c>
      <c r="E258" s="55" t="s">
        <v>831</v>
      </c>
      <c r="F258" s="69" t="s">
        <v>832</v>
      </c>
      <c r="G258" s="72">
        <v>80</v>
      </c>
      <c r="H258" s="71" t="e">
        <f>SUMIF([2]报价结算清单!$E$12:$E$573,A258,[2]报价结算清单!$P$12:$P$573)</f>
        <v>#VALUE!</v>
      </c>
    </row>
    <row r="259" spans="1:8" s="9" customFormat="1" ht="15" x14ac:dyDescent="0.2">
      <c r="A259" s="55" t="s">
        <v>668</v>
      </c>
      <c r="B259" s="55" t="s">
        <v>826</v>
      </c>
      <c r="C259" s="55" t="s">
        <v>827</v>
      </c>
      <c r="D259" s="55" t="s">
        <v>828</v>
      </c>
      <c r="E259" s="55" t="s">
        <v>833</v>
      </c>
      <c r="F259" s="69" t="s">
        <v>834</v>
      </c>
      <c r="G259" s="72">
        <v>10</v>
      </c>
      <c r="H259" s="71" t="e">
        <f>SUMIF([2]报价结算清单!$E$12:$E$573,A259,[2]报价结算清单!$P$12:$P$573)</f>
        <v>#VALUE!</v>
      </c>
    </row>
    <row r="260" spans="1:8" s="9" customFormat="1" ht="42" x14ac:dyDescent="0.2">
      <c r="A260" s="55" t="s">
        <v>963</v>
      </c>
      <c r="B260" s="55" t="s">
        <v>826</v>
      </c>
      <c r="C260" s="55" t="s">
        <v>827</v>
      </c>
      <c r="D260" s="55" t="s">
        <v>828</v>
      </c>
      <c r="E260" s="55" t="s">
        <v>835</v>
      </c>
      <c r="F260" s="69" t="s">
        <v>830</v>
      </c>
      <c r="G260" s="72">
        <v>1000</v>
      </c>
      <c r="H260" s="71" t="e">
        <f>SUMIF([2]报价结算清单!$E$12:$E$573,A260,[2]报价结算清单!$P$12:$P$573)</f>
        <v>#VALUE!</v>
      </c>
    </row>
    <row r="261" spans="1:8" s="9" customFormat="1" ht="15" x14ac:dyDescent="0.2">
      <c r="A261" s="55" t="s">
        <v>670</v>
      </c>
      <c r="B261" s="55" t="s">
        <v>826</v>
      </c>
      <c r="C261" s="55" t="s">
        <v>827</v>
      </c>
      <c r="D261" s="55" t="s">
        <v>828</v>
      </c>
      <c r="E261" s="55" t="s">
        <v>836</v>
      </c>
      <c r="F261" s="69" t="s">
        <v>832</v>
      </c>
      <c r="G261" s="72">
        <v>70</v>
      </c>
      <c r="H261" s="71" t="e">
        <f>SUMIF([2]报价结算清单!$E$12:$E$573,A261,[2]报价结算清单!$P$12:$P$573)</f>
        <v>#VALUE!</v>
      </c>
    </row>
    <row r="262" spans="1:8" s="9" customFormat="1" ht="15" x14ac:dyDescent="0.2">
      <c r="A262" s="55" t="s">
        <v>671</v>
      </c>
      <c r="B262" s="55" t="s">
        <v>826</v>
      </c>
      <c r="C262" s="55" t="s">
        <v>827</v>
      </c>
      <c r="D262" s="55" t="s">
        <v>828</v>
      </c>
      <c r="E262" s="55" t="s">
        <v>837</v>
      </c>
      <c r="F262" s="69" t="s">
        <v>834</v>
      </c>
      <c r="G262" s="72">
        <v>10</v>
      </c>
      <c r="H262" s="71" t="e">
        <f>SUMIF([2]报价结算清单!$E$12:$E$573,A262,[2]报价结算清单!$P$12:$P$573)</f>
        <v>#VALUE!</v>
      </c>
    </row>
    <row r="263" spans="1:8" s="9" customFormat="1" ht="42" x14ac:dyDescent="0.2">
      <c r="A263" s="55" t="s">
        <v>673</v>
      </c>
      <c r="B263" s="55" t="s">
        <v>826</v>
      </c>
      <c r="C263" s="55" t="s">
        <v>827</v>
      </c>
      <c r="D263" s="55" t="s">
        <v>828</v>
      </c>
      <c r="E263" s="55" t="s">
        <v>838</v>
      </c>
      <c r="F263" s="69" t="s">
        <v>830</v>
      </c>
      <c r="G263" s="72">
        <v>1500</v>
      </c>
      <c r="H263" s="71" t="e">
        <f>SUMIF([2]报价结算清单!$E$12:$E$573,A263,[2]报价结算清单!$P$12:$P$573)</f>
        <v>#VALUE!</v>
      </c>
    </row>
    <row r="264" spans="1:8" s="9" customFormat="1" ht="15" x14ac:dyDescent="0.2">
      <c r="A264" s="55" t="s">
        <v>674</v>
      </c>
      <c r="B264" s="55" t="s">
        <v>826</v>
      </c>
      <c r="C264" s="55" t="s">
        <v>827</v>
      </c>
      <c r="D264" s="55" t="s">
        <v>828</v>
      </c>
      <c r="E264" s="55" t="s">
        <v>839</v>
      </c>
      <c r="F264" s="69" t="s">
        <v>832</v>
      </c>
      <c r="G264" s="72">
        <v>120</v>
      </c>
      <c r="H264" s="71" t="e">
        <f>SUMIF([2]报价结算清单!$E$12:$E$573,A264,[2]报价结算清单!$P$12:$P$573)</f>
        <v>#VALUE!</v>
      </c>
    </row>
    <row r="265" spans="1:8" s="9" customFormat="1" ht="15" x14ac:dyDescent="0.2">
      <c r="A265" s="55" t="s">
        <v>676</v>
      </c>
      <c r="B265" s="55" t="s">
        <v>826</v>
      </c>
      <c r="C265" s="55" t="s">
        <v>827</v>
      </c>
      <c r="D265" s="55" t="s">
        <v>828</v>
      </c>
      <c r="E265" s="55" t="s">
        <v>840</v>
      </c>
      <c r="F265" s="69" t="s">
        <v>834</v>
      </c>
      <c r="G265" s="72">
        <v>15</v>
      </c>
      <c r="H265" s="71" t="e">
        <f>SUMIF([2]报价结算清单!$E$12:$E$573,A265,[2]报价结算清单!$P$12:$P$573)</f>
        <v>#VALUE!</v>
      </c>
    </row>
    <row r="266" spans="1:8" s="9" customFormat="1" ht="28" x14ac:dyDescent="0.2">
      <c r="A266" s="55" t="s">
        <v>677</v>
      </c>
      <c r="B266" s="55" t="s">
        <v>826</v>
      </c>
      <c r="C266" s="55" t="s">
        <v>827</v>
      </c>
      <c r="D266" s="55" t="s">
        <v>828</v>
      </c>
      <c r="E266" s="55" t="s">
        <v>930</v>
      </c>
      <c r="F266" s="69" t="s">
        <v>830</v>
      </c>
      <c r="G266" s="72">
        <v>1800</v>
      </c>
      <c r="H266" s="71" t="e">
        <f>SUMIF([2]报价结算清单!$E$12:$E$573,A266,[2]报价结算清单!$P$12:$P$573)</f>
        <v>#VALUE!</v>
      </c>
    </row>
    <row r="267" spans="1:8" s="9" customFormat="1" ht="15" x14ac:dyDescent="0.2">
      <c r="A267" s="55" t="s">
        <v>678</v>
      </c>
      <c r="B267" s="55" t="s">
        <v>826</v>
      </c>
      <c r="C267" s="55" t="s">
        <v>827</v>
      </c>
      <c r="D267" s="55" t="s">
        <v>828</v>
      </c>
      <c r="E267" s="55" t="s">
        <v>841</v>
      </c>
      <c r="F267" s="69" t="s">
        <v>832</v>
      </c>
      <c r="G267" s="72">
        <v>150</v>
      </c>
      <c r="H267" s="71" t="e">
        <f>SUMIF([2]报价结算清单!$E$12:$E$573,A267,[2]报价结算清单!$P$12:$P$573)</f>
        <v>#VALUE!</v>
      </c>
    </row>
    <row r="268" spans="1:8" s="9" customFormat="1" ht="15" x14ac:dyDescent="0.2">
      <c r="A268" s="55" t="s">
        <v>679</v>
      </c>
      <c r="B268" s="55" t="s">
        <v>826</v>
      </c>
      <c r="C268" s="55" t="s">
        <v>827</v>
      </c>
      <c r="D268" s="55" t="s">
        <v>828</v>
      </c>
      <c r="E268" s="55" t="s">
        <v>842</v>
      </c>
      <c r="F268" s="69" t="s">
        <v>834</v>
      </c>
      <c r="G268" s="72">
        <v>20</v>
      </c>
      <c r="H268" s="71" t="e">
        <f>SUMIF([2]报价结算清单!$E$12:$E$573,A268,[2]报价结算清单!$P$12:$P$573)</f>
        <v>#VALUE!</v>
      </c>
    </row>
    <row r="269" spans="1:8" s="9" customFormat="1" ht="15" x14ac:dyDescent="0.2">
      <c r="A269" s="55" t="s">
        <v>680</v>
      </c>
      <c r="B269" s="55" t="s">
        <v>826</v>
      </c>
      <c r="C269" s="55" t="s">
        <v>827</v>
      </c>
      <c r="D269" s="55" t="s">
        <v>843</v>
      </c>
      <c r="E269" s="55" t="s">
        <v>844</v>
      </c>
      <c r="F269" s="69" t="s">
        <v>202</v>
      </c>
      <c r="G269" s="70">
        <v>450</v>
      </c>
      <c r="H269" s="71" t="e">
        <f>SUMIF([2]报价结算清单!$E$12:$E$573,A269,[2]报价结算清单!$P$12:$P$573)</f>
        <v>#VALUE!</v>
      </c>
    </row>
    <row r="270" spans="1:8" s="9" customFormat="1" ht="15" x14ac:dyDescent="0.2">
      <c r="A270" s="55" t="s">
        <v>681</v>
      </c>
      <c r="B270" s="55" t="s">
        <v>826</v>
      </c>
      <c r="C270" s="55" t="s">
        <v>827</v>
      </c>
      <c r="D270" s="55" t="s">
        <v>843</v>
      </c>
      <c r="E270" s="55" t="s">
        <v>845</v>
      </c>
      <c r="F270" s="69" t="s">
        <v>202</v>
      </c>
      <c r="G270" s="70">
        <v>620</v>
      </c>
      <c r="H270" s="71" t="e">
        <f>SUMIF([2]报价结算清单!$E$12:$E$573,A270,[2]报价结算清单!$P$12:$P$573)</f>
        <v>#VALUE!</v>
      </c>
    </row>
    <row r="271" spans="1:8" s="7" customFormat="1" ht="15" x14ac:dyDescent="0.2">
      <c r="A271" s="55" t="s">
        <v>682</v>
      </c>
      <c r="B271" s="55" t="s">
        <v>826</v>
      </c>
      <c r="C271" s="55" t="s">
        <v>827</v>
      </c>
      <c r="D271" s="55" t="s">
        <v>843</v>
      </c>
      <c r="E271" s="55" t="s">
        <v>846</v>
      </c>
      <c r="F271" s="69" t="s">
        <v>202</v>
      </c>
      <c r="G271" s="70">
        <v>910</v>
      </c>
      <c r="H271" s="71" t="e">
        <f>SUMIF([2]报价结算清单!$E$12:$E$573,A271,[2]报价结算清单!$P$12:$P$573)</f>
        <v>#VALUE!</v>
      </c>
    </row>
    <row r="272" spans="1:8" s="7" customFormat="1" ht="15" x14ac:dyDescent="0.2">
      <c r="A272" s="55" t="s">
        <v>683</v>
      </c>
      <c r="B272" s="55" t="s">
        <v>826</v>
      </c>
      <c r="C272" s="55" t="s">
        <v>827</v>
      </c>
      <c r="D272" s="55" t="s">
        <v>843</v>
      </c>
      <c r="E272" s="55" t="s">
        <v>847</v>
      </c>
      <c r="F272" s="69" t="s">
        <v>202</v>
      </c>
      <c r="G272" s="70">
        <v>1200</v>
      </c>
      <c r="H272" s="71" t="e">
        <f>SUMIF([2]报价结算清单!$E$12:$E$573,A272,[2]报价结算清单!$P$12:$P$573)</f>
        <v>#VALUE!</v>
      </c>
    </row>
    <row r="273" spans="1:8" s="7" customFormat="1" ht="15" x14ac:dyDescent="0.2">
      <c r="A273" s="55" t="s">
        <v>684</v>
      </c>
      <c r="B273" s="55" t="s">
        <v>826</v>
      </c>
      <c r="C273" s="55" t="s">
        <v>827</v>
      </c>
      <c r="D273" s="55" t="s">
        <v>843</v>
      </c>
      <c r="E273" s="55" t="s">
        <v>848</v>
      </c>
      <c r="F273" s="69" t="s">
        <v>202</v>
      </c>
      <c r="G273" s="70">
        <v>1065</v>
      </c>
      <c r="H273" s="71" t="e">
        <f>SUMIF([2]报价结算清单!$E$12:$E$573,A273,[2]报价结算清单!$P$12:$P$573)</f>
        <v>#VALUE!</v>
      </c>
    </row>
    <row r="274" spans="1:8" s="7" customFormat="1" ht="15" x14ac:dyDescent="0.2">
      <c r="A274" s="55" t="s">
        <v>685</v>
      </c>
      <c r="B274" s="55" t="s">
        <v>826</v>
      </c>
      <c r="C274" s="55" t="s">
        <v>827</v>
      </c>
      <c r="D274" s="55" t="s">
        <v>843</v>
      </c>
      <c r="E274" s="55" t="s">
        <v>849</v>
      </c>
      <c r="F274" s="69" t="s">
        <v>202</v>
      </c>
      <c r="G274" s="70">
        <v>1800</v>
      </c>
      <c r="H274" s="71" t="e">
        <f>SUMIF([2]报价结算清单!$E$12:$E$573,A274,[2]报价结算清单!$P$12:$P$573)</f>
        <v>#VALUE!</v>
      </c>
    </row>
    <row r="275" spans="1:8" s="7" customFormat="1" ht="15" x14ac:dyDescent="0.2">
      <c r="A275" s="55" t="s">
        <v>686</v>
      </c>
      <c r="B275" s="55" t="s">
        <v>826</v>
      </c>
      <c r="C275" s="55" t="s">
        <v>827</v>
      </c>
      <c r="D275" s="55" t="s">
        <v>843</v>
      </c>
      <c r="E275" s="55" t="s">
        <v>850</v>
      </c>
      <c r="F275" s="69" t="s">
        <v>202</v>
      </c>
      <c r="G275" s="70">
        <v>2100</v>
      </c>
      <c r="H275" s="71" t="e">
        <f>SUMIF([2]报价结算清单!$E$12:$E$573,A275,[2]报价结算清单!$P$12:$P$573)</f>
        <v>#VALUE!</v>
      </c>
    </row>
    <row r="276" spans="1:8" s="7" customFormat="1" ht="15" x14ac:dyDescent="0.2">
      <c r="A276" s="55" t="s">
        <v>687</v>
      </c>
      <c r="B276" s="55" t="s">
        <v>826</v>
      </c>
      <c r="C276" s="55" t="s">
        <v>827</v>
      </c>
      <c r="D276" s="55" t="s">
        <v>843</v>
      </c>
      <c r="E276" s="55" t="s">
        <v>851</v>
      </c>
      <c r="F276" s="69" t="s">
        <v>202</v>
      </c>
      <c r="G276" s="70">
        <v>2423</v>
      </c>
      <c r="H276" s="71" t="e">
        <f>SUMIF([2]报价结算清单!$E$12:$E$573,A276,[2]报价结算清单!$P$12:$P$573)</f>
        <v>#VALUE!</v>
      </c>
    </row>
    <row r="277" spans="1:8" s="7" customFormat="1" ht="15" x14ac:dyDescent="0.2">
      <c r="A277" s="55" t="s">
        <v>688</v>
      </c>
      <c r="B277" s="55" t="s">
        <v>826</v>
      </c>
      <c r="C277" s="55" t="s">
        <v>827</v>
      </c>
      <c r="D277" s="55" t="s">
        <v>852</v>
      </c>
      <c r="E277" s="55" t="s">
        <v>853</v>
      </c>
      <c r="F277" s="69" t="s">
        <v>203</v>
      </c>
      <c r="G277" s="70">
        <v>7</v>
      </c>
      <c r="H277" s="71" t="e">
        <f>SUMIF([2]报价结算清单!$E$12:$E$573,A277,[2]报价结算清单!$P$12:$P$573)</f>
        <v>#VALUE!</v>
      </c>
    </row>
    <row r="278" spans="1:8" s="7" customFormat="1" ht="15" x14ac:dyDescent="0.2">
      <c r="A278" s="55" t="s">
        <v>689</v>
      </c>
      <c r="B278" s="55" t="s">
        <v>826</v>
      </c>
      <c r="C278" s="55" t="s">
        <v>827</v>
      </c>
      <c r="D278" s="55" t="s">
        <v>852</v>
      </c>
      <c r="E278" s="55" t="s">
        <v>854</v>
      </c>
      <c r="F278" s="69" t="s">
        <v>203</v>
      </c>
      <c r="G278" s="70">
        <v>8</v>
      </c>
      <c r="H278" s="71" t="e">
        <f>SUMIF([2]报价结算清单!$E$12:$E$573,A278,[2]报价结算清单!$P$12:$P$573)</f>
        <v>#VALUE!</v>
      </c>
    </row>
    <row r="279" spans="1:8" s="7" customFormat="1" ht="15" x14ac:dyDescent="0.2">
      <c r="A279" s="55" t="s">
        <v>690</v>
      </c>
      <c r="B279" s="55" t="s">
        <v>826</v>
      </c>
      <c r="C279" s="55" t="s">
        <v>827</v>
      </c>
      <c r="D279" s="55" t="s">
        <v>852</v>
      </c>
      <c r="E279" s="55" t="s">
        <v>855</v>
      </c>
      <c r="F279" s="69" t="s">
        <v>203</v>
      </c>
      <c r="G279" s="70">
        <v>9</v>
      </c>
      <c r="H279" s="71" t="e">
        <f>SUMIF([2]报价结算清单!$E$12:$E$573,A279,[2]报价结算清单!$P$12:$P$573)</f>
        <v>#VALUE!</v>
      </c>
    </row>
    <row r="280" spans="1:8" s="6" customFormat="1" ht="15" x14ac:dyDescent="0.2">
      <c r="A280" s="55" t="s">
        <v>691</v>
      </c>
      <c r="B280" s="55" t="s">
        <v>826</v>
      </c>
      <c r="C280" s="55" t="s">
        <v>827</v>
      </c>
      <c r="D280" s="55" t="s">
        <v>852</v>
      </c>
      <c r="E280" s="55" t="s">
        <v>856</v>
      </c>
      <c r="F280" s="69" t="s">
        <v>203</v>
      </c>
      <c r="G280" s="70">
        <v>10</v>
      </c>
      <c r="H280" s="71" t="e">
        <f>SUMIF([2]报价结算清单!$E$12:$E$573,A280,[2]报价结算清单!$P$12:$P$573)</f>
        <v>#VALUE!</v>
      </c>
    </row>
    <row r="281" spans="1:8" s="9" customFormat="1" ht="15" x14ac:dyDescent="0.2">
      <c r="A281" s="55" t="s">
        <v>692</v>
      </c>
      <c r="B281" s="55" t="s">
        <v>826</v>
      </c>
      <c r="C281" s="55" t="s">
        <v>827</v>
      </c>
      <c r="D281" s="55" t="s">
        <v>852</v>
      </c>
      <c r="E281" s="55" t="s">
        <v>857</v>
      </c>
      <c r="F281" s="69" t="s">
        <v>203</v>
      </c>
      <c r="G281" s="70">
        <v>13</v>
      </c>
      <c r="H281" s="71" t="e">
        <f>SUMIF([2]报价结算清单!$E$12:$E$573,A281,[2]报价结算清单!$P$12:$P$573)</f>
        <v>#VALUE!</v>
      </c>
    </row>
    <row r="282" spans="1:8" s="9" customFormat="1" ht="15" x14ac:dyDescent="0.2">
      <c r="A282" s="55" t="s">
        <v>693</v>
      </c>
      <c r="B282" s="55" t="s">
        <v>826</v>
      </c>
      <c r="C282" s="55" t="s">
        <v>827</v>
      </c>
      <c r="D282" s="55" t="s">
        <v>852</v>
      </c>
      <c r="E282" s="55" t="s">
        <v>858</v>
      </c>
      <c r="F282" s="69" t="s">
        <v>203</v>
      </c>
      <c r="G282" s="70">
        <v>17</v>
      </c>
      <c r="H282" s="71" t="e">
        <f>SUMIF([2]报价结算清单!$E$12:$E$573,A282,[2]报价结算清单!$P$12:$P$573)</f>
        <v>#VALUE!</v>
      </c>
    </row>
    <row r="283" spans="1:8" s="9" customFormat="1" x14ac:dyDescent="0.2">
      <c r="A283" s="57"/>
      <c r="B283" s="4"/>
      <c r="C283" s="4"/>
      <c r="D283" s="4"/>
      <c r="E283" s="4"/>
      <c r="F283" s="4"/>
      <c r="G283" s="4"/>
      <c r="H283" s="5"/>
    </row>
    <row r="284" spans="1:8" s="9" customFormat="1" ht="42" x14ac:dyDescent="0.2">
      <c r="A284" s="55" t="s">
        <v>859</v>
      </c>
      <c r="B284" s="55" t="s">
        <v>399</v>
      </c>
      <c r="C284" s="55" t="s">
        <v>400</v>
      </c>
      <c r="D284" s="55" t="s">
        <v>401</v>
      </c>
      <c r="E284" s="55" t="s">
        <v>402</v>
      </c>
      <c r="F284" s="55" t="s">
        <v>395</v>
      </c>
      <c r="G284" s="11"/>
      <c r="H284" s="56" t="e">
        <f>SUMIF([2]报价结算清单!$E$12:$E$573,A284,[2]报价结算清单!$P$12:$P$573)</f>
        <v>#VALUE!</v>
      </c>
    </row>
    <row r="285" spans="1:8" s="9" customFormat="1" x14ac:dyDescent="0.2">
      <c r="A285" s="57"/>
      <c r="B285" s="4"/>
      <c r="C285" s="4"/>
      <c r="D285" s="4"/>
      <c r="E285" s="4"/>
      <c r="F285" s="4"/>
      <c r="G285" s="4"/>
      <c r="H285" s="5"/>
    </row>
    <row r="286" spans="1:8" s="9" customFormat="1" x14ac:dyDescent="0.2">
      <c r="A286" s="55" t="s">
        <v>860</v>
      </c>
      <c r="B286" s="55" t="s">
        <v>861</v>
      </c>
      <c r="C286" s="55" t="s">
        <v>862</v>
      </c>
      <c r="D286" s="55" t="s">
        <v>863</v>
      </c>
      <c r="E286" s="55" t="s">
        <v>732</v>
      </c>
      <c r="F286" s="55" t="s">
        <v>395</v>
      </c>
      <c r="G286" s="11"/>
      <c r="H286" s="56" t="e">
        <f>SUMIF([2]报价结算清单!$E$12:$E$573,A286,[2]报价结算清单!$P$12:$P$573)</f>
        <v>#VALUE!</v>
      </c>
    </row>
    <row r="287" spans="1:8" s="9" customFormat="1" x14ac:dyDescent="0.2">
      <c r="A287" s="55" t="s">
        <v>650</v>
      </c>
      <c r="B287" s="55" t="s">
        <v>861</v>
      </c>
      <c r="C287" s="55" t="s">
        <v>862</v>
      </c>
      <c r="D287" s="55" t="s">
        <v>864</v>
      </c>
      <c r="E287" s="55" t="s">
        <v>732</v>
      </c>
      <c r="F287" s="55" t="s">
        <v>395</v>
      </c>
      <c r="G287" s="11"/>
      <c r="H287" s="56" t="e">
        <f>SUMIF([2]报价结算清单!$E$12:$E$573,A287,[2]报价结算清单!$P$12:$P$573)</f>
        <v>#VALUE!</v>
      </c>
    </row>
    <row r="288" spans="1:8" s="9" customFormat="1" x14ac:dyDescent="0.2">
      <c r="A288" s="55" t="s">
        <v>651</v>
      </c>
      <c r="B288" s="55" t="s">
        <v>861</v>
      </c>
      <c r="C288" s="55" t="s">
        <v>862</v>
      </c>
      <c r="D288" s="55" t="s">
        <v>865</v>
      </c>
      <c r="E288" s="55" t="s">
        <v>732</v>
      </c>
      <c r="F288" s="55" t="s">
        <v>395</v>
      </c>
      <c r="G288" s="11"/>
      <c r="H288" s="56" t="e">
        <f>SUMIF([2]报价结算清单!$E$12:$E$573,A288,[2]报价结算清单!$P$12:$P$573)</f>
        <v>#VALUE!</v>
      </c>
    </row>
    <row r="289" spans="1:8" s="9" customFormat="1" x14ac:dyDescent="0.2">
      <c r="A289" s="55" t="s">
        <v>652</v>
      </c>
      <c r="B289" s="55" t="s">
        <v>861</v>
      </c>
      <c r="C289" s="55" t="s">
        <v>862</v>
      </c>
      <c r="D289" s="55" t="s">
        <v>196</v>
      </c>
      <c r="E289" s="55" t="s">
        <v>732</v>
      </c>
      <c r="F289" s="55" t="s">
        <v>395</v>
      </c>
      <c r="G289" s="11"/>
      <c r="H289" s="56" t="e">
        <f>SUMIF([2]报价结算清单!$E$12:$E$573,A289,[2]报价结算清单!$P$12:$P$573)</f>
        <v>#VALUE!</v>
      </c>
    </row>
    <row r="290" spans="1:8" s="9" customFormat="1" x14ac:dyDescent="0.2">
      <c r="A290" s="55" t="s">
        <v>653</v>
      </c>
      <c r="B290" s="55" t="s">
        <v>861</v>
      </c>
      <c r="C290" s="55" t="s">
        <v>862</v>
      </c>
      <c r="D290" s="55" t="s">
        <v>866</v>
      </c>
      <c r="E290" s="55" t="s">
        <v>732</v>
      </c>
      <c r="F290" s="55" t="s">
        <v>395</v>
      </c>
      <c r="G290" s="11"/>
      <c r="H290" s="56" t="e">
        <f>SUMIF([2]报价结算清单!$E$12:$E$573,A290,[2]报价结算清单!$P$12:$P$573)</f>
        <v>#VALUE!</v>
      </c>
    </row>
    <row r="291" spans="1:8" s="9" customFormat="1" x14ac:dyDescent="0.2">
      <c r="A291" s="55" t="s">
        <v>867</v>
      </c>
      <c r="B291" s="55" t="s">
        <v>861</v>
      </c>
      <c r="C291" s="55" t="s">
        <v>868</v>
      </c>
      <c r="D291" s="55" t="s">
        <v>869</v>
      </c>
      <c r="E291" s="55" t="s">
        <v>870</v>
      </c>
      <c r="F291" s="55" t="s">
        <v>395</v>
      </c>
      <c r="G291" s="11"/>
      <c r="H291" s="56" t="e">
        <f>SUMIF([2]报价结算清单!$E$12:$E$573,A291,[2]报价结算清单!$P$12:$P$573)</f>
        <v>#VALUE!</v>
      </c>
    </row>
    <row r="292" spans="1:8" s="9" customFormat="1" x14ac:dyDescent="0.2">
      <c r="A292" s="55" t="s">
        <v>871</v>
      </c>
      <c r="B292" s="55" t="s">
        <v>861</v>
      </c>
      <c r="C292" s="55" t="s">
        <v>868</v>
      </c>
      <c r="D292" s="55" t="s">
        <v>869</v>
      </c>
      <c r="E292" s="55" t="s">
        <v>872</v>
      </c>
      <c r="F292" s="55" t="s">
        <v>395</v>
      </c>
      <c r="G292" s="11"/>
      <c r="H292" s="56" t="e">
        <f>SUMIF([2]报价结算清单!$E$12:$E$573,A292,[2]报价结算清单!$P$12:$P$573)</f>
        <v>#VALUE!</v>
      </c>
    </row>
    <row r="293" spans="1:8" s="9" customFormat="1" x14ac:dyDescent="0.2">
      <c r="A293" s="55" t="s">
        <v>873</v>
      </c>
      <c r="B293" s="55" t="s">
        <v>861</v>
      </c>
      <c r="C293" s="55" t="s">
        <v>868</v>
      </c>
      <c r="D293" s="55" t="s">
        <v>869</v>
      </c>
      <c r="E293" s="55" t="s">
        <v>874</v>
      </c>
      <c r="F293" s="55" t="s">
        <v>395</v>
      </c>
      <c r="G293" s="11"/>
      <c r="H293" s="56" t="e">
        <f>SUMIF([2]报价结算清单!$E$12:$E$573,A293,[2]报价结算清单!$P$12:$P$573)</f>
        <v>#VALUE!</v>
      </c>
    </row>
    <row r="294" spans="1:8" s="9" customFormat="1" x14ac:dyDescent="0.2">
      <c r="A294" s="55" t="s">
        <v>875</v>
      </c>
      <c r="B294" s="55" t="s">
        <v>861</v>
      </c>
      <c r="C294" s="55" t="s">
        <v>868</v>
      </c>
      <c r="D294" s="55" t="s">
        <v>869</v>
      </c>
      <c r="E294" s="55" t="s">
        <v>876</v>
      </c>
      <c r="F294" s="55" t="s">
        <v>395</v>
      </c>
      <c r="G294" s="11"/>
      <c r="H294" s="56" t="e">
        <f>SUMIF([2]报价结算清单!$E$12:$E$573,A294,[2]报价结算清单!$P$12:$P$573)</f>
        <v>#VALUE!</v>
      </c>
    </row>
    <row r="295" spans="1:8" s="9" customFormat="1" x14ac:dyDescent="0.2">
      <c r="A295" s="55" t="s">
        <v>877</v>
      </c>
      <c r="B295" s="55" t="s">
        <v>878</v>
      </c>
      <c r="C295" s="55" t="s">
        <v>879</v>
      </c>
      <c r="D295" s="55" t="s">
        <v>880</v>
      </c>
      <c r="E295" s="55" t="s">
        <v>881</v>
      </c>
      <c r="F295" s="55" t="s">
        <v>395</v>
      </c>
      <c r="G295" s="11"/>
      <c r="H295" s="56" t="e">
        <f>SUMIF([2]报价结算清单!$E$12:$E$573,A295,[2]报价结算清单!$P$12:$P$573)</f>
        <v>#VALUE!</v>
      </c>
    </row>
    <row r="296" spans="1:8" x14ac:dyDescent="0.2">
      <c r="A296" s="55" t="s">
        <v>882</v>
      </c>
      <c r="B296" s="55" t="s">
        <v>878</v>
      </c>
      <c r="C296" s="55" t="s">
        <v>879</v>
      </c>
      <c r="D296" s="55" t="s">
        <v>880</v>
      </c>
      <c r="E296" s="55" t="s">
        <v>883</v>
      </c>
      <c r="F296" s="55" t="s">
        <v>395</v>
      </c>
      <c r="G296" s="67"/>
      <c r="H296" s="56" t="e">
        <f>SUMIF([2]报价结算清单!$E$12:$E$573,A296,[2]报价结算清单!$P$12:$P$573)</f>
        <v>#VALUE!</v>
      </c>
    </row>
    <row r="297" spans="1:8" x14ac:dyDescent="0.2">
      <c r="A297" s="55" t="s">
        <v>884</v>
      </c>
      <c r="B297" s="55" t="s">
        <v>878</v>
      </c>
      <c r="C297" s="55" t="s">
        <v>879</v>
      </c>
      <c r="D297" s="55" t="s">
        <v>880</v>
      </c>
      <c r="E297" s="55" t="s">
        <v>885</v>
      </c>
      <c r="F297" s="55" t="s">
        <v>395</v>
      </c>
      <c r="G297" s="67"/>
      <c r="H297" s="56" t="e">
        <f>SUMIF([2]报价结算清单!$E$12:$E$573,A297,[2]报价结算清单!$P$12:$P$573)</f>
        <v>#VALUE!</v>
      </c>
    </row>
    <row r="298" spans="1:8" x14ac:dyDescent="0.2">
      <c r="A298" s="55" t="s">
        <v>886</v>
      </c>
      <c r="B298" s="55" t="s">
        <v>861</v>
      </c>
      <c r="C298" s="55" t="s">
        <v>868</v>
      </c>
      <c r="D298" s="55" t="s">
        <v>887</v>
      </c>
      <c r="E298" s="55" t="s">
        <v>888</v>
      </c>
      <c r="F298" s="55" t="s">
        <v>395</v>
      </c>
      <c r="G298" s="67"/>
      <c r="H298" s="56" t="e">
        <f>SUMIF([2]报价结算清单!$E$12:$E$573,A298,[2]报价结算清单!$P$12:$P$573)</f>
        <v>#VALUE!</v>
      </c>
    </row>
    <row r="299" spans="1:8" x14ac:dyDescent="0.2">
      <c r="A299" s="55" t="s">
        <v>889</v>
      </c>
      <c r="B299" s="55" t="s">
        <v>861</v>
      </c>
      <c r="C299" s="55" t="s">
        <v>868</v>
      </c>
      <c r="D299" s="55" t="s">
        <v>887</v>
      </c>
      <c r="E299" s="55" t="s">
        <v>890</v>
      </c>
      <c r="F299" s="55" t="s">
        <v>395</v>
      </c>
      <c r="G299" s="67"/>
      <c r="H299" s="56" t="e">
        <f>SUMIF([2]报价结算清单!$E$12:$E$573,A299,[2]报价结算清单!$P$12:$P$573)</f>
        <v>#VALUE!</v>
      </c>
    </row>
    <row r="300" spans="1:8" x14ac:dyDescent="0.2">
      <c r="A300" s="55" t="s">
        <v>891</v>
      </c>
      <c r="B300" s="55" t="s">
        <v>861</v>
      </c>
      <c r="C300" s="55" t="s">
        <v>868</v>
      </c>
      <c r="D300" s="55" t="s">
        <v>887</v>
      </c>
      <c r="E300" s="55" t="s">
        <v>892</v>
      </c>
      <c r="F300" s="55" t="s">
        <v>395</v>
      </c>
      <c r="G300" s="67"/>
      <c r="H300" s="56" t="e">
        <f>SUMIF([2]报价结算清单!$E$12:$E$573,A300,[2]报价结算清单!$P$12:$P$573)</f>
        <v>#VALUE!</v>
      </c>
    </row>
    <row r="301" spans="1:8" x14ac:dyDescent="0.2">
      <c r="A301" s="55" t="s">
        <v>893</v>
      </c>
      <c r="B301" s="55" t="s">
        <v>861</v>
      </c>
      <c r="C301" s="55" t="s">
        <v>868</v>
      </c>
      <c r="D301" s="55" t="s">
        <v>887</v>
      </c>
      <c r="E301" s="55" t="s">
        <v>894</v>
      </c>
      <c r="F301" s="55" t="s">
        <v>395</v>
      </c>
      <c r="G301" s="67"/>
      <c r="H301" s="56" t="e">
        <f>SUMIF([2]报价结算清单!$E$12:$E$573,A301,[2]报价结算清单!$P$12:$P$573)</f>
        <v>#VALUE!</v>
      </c>
    </row>
    <row r="302" spans="1:8" x14ac:dyDescent="0.2">
      <c r="A302" s="55" t="s">
        <v>895</v>
      </c>
      <c r="B302" s="55" t="s">
        <v>861</v>
      </c>
      <c r="C302" s="55" t="s">
        <v>868</v>
      </c>
      <c r="D302" s="55" t="s">
        <v>896</v>
      </c>
      <c r="E302" s="55" t="s">
        <v>897</v>
      </c>
      <c r="F302" s="55" t="s">
        <v>395</v>
      </c>
      <c r="G302" s="67"/>
      <c r="H302" s="56" t="e">
        <f>SUMIF([2]报价结算清单!$E$12:$E$573,A302,[2]报价结算清单!$P$12:$P$573)</f>
        <v>#VALUE!</v>
      </c>
    </row>
    <row r="303" spans="1:8" x14ac:dyDescent="0.2">
      <c r="A303" s="55" t="s">
        <v>898</v>
      </c>
      <c r="B303" s="55" t="s">
        <v>861</v>
      </c>
      <c r="C303" s="55" t="s">
        <v>868</v>
      </c>
      <c r="D303" s="55" t="s">
        <v>896</v>
      </c>
      <c r="E303" s="55" t="s">
        <v>899</v>
      </c>
      <c r="F303" s="55" t="s">
        <v>395</v>
      </c>
      <c r="G303" s="67"/>
      <c r="H303" s="56" t="e">
        <f>SUMIF([2]报价结算清单!$E$12:$E$573,A303,[2]报价结算清单!$P$12:$P$573)</f>
        <v>#VALUE!</v>
      </c>
    </row>
    <row r="304" spans="1:8" x14ac:dyDescent="0.2">
      <c r="A304" s="55" t="s">
        <v>900</v>
      </c>
      <c r="B304" s="55" t="s">
        <v>861</v>
      </c>
      <c r="C304" s="55" t="s">
        <v>901</v>
      </c>
      <c r="D304" s="55" t="s">
        <v>902</v>
      </c>
      <c r="E304" s="55" t="s">
        <v>903</v>
      </c>
      <c r="F304" s="55" t="s">
        <v>395</v>
      </c>
      <c r="G304" s="67"/>
      <c r="H304" s="56" t="e">
        <f>SUMIF([2]报价结算清单!$E$12:$E$573,A304,[2]报价结算清单!$P$12:$P$573)</f>
        <v>#VALUE!</v>
      </c>
    </row>
    <row r="305" spans="1:8" x14ac:dyDescent="0.2">
      <c r="A305" s="55" t="s">
        <v>904</v>
      </c>
      <c r="B305" s="55" t="s">
        <v>861</v>
      </c>
      <c r="C305" s="55" t="s">
        <v>901</v>
      </c>
      <c r="D305" s="55" t="s">
        <v>902</v>
      </c>
      <c r="E305" s="55" t="s">
        <v>905</v>
      </c>
      <c r="F305" s="55" t="s">
        <v>395</v>
      </c>
      <c r="G305" s="67"/>
      <c r="H305" s="56" t="e">
        <f>SUMIF([2]报价结算清单!$E$12:$E$573,A305,[2]报价结算清单!$P$12:$P$573)</f>
        <v>#VALUE!</v>
      </c>
    </row>
    <row r="306" spans="1:8" x14ac:dyDescent="0.2">
      <c r="A306" s="55" t="s">
        <v>906</v>
      </c>
      <c r="B306" s="55" t="s">
        <v>861</v>
      </c>
      <c r="C306" s="55" t="s">
        <v>901</v>
      </c>
      <c r="D306" s="55" t="s">
        <v>697</v>
      </c>
      <c r="E306" s="55" t="s">
        <v>697</v>
      </c>
      <c r="F306" s="55" t="s">
        <v>395</v>
      </c>
      <c r="G306" s="67"/>
      <c r="H306" s="56" t="e">
        <f>SUMIF([2]报价结算清单!$E$12:$E$573,A306,[2]报价结算清单!$P$12:$P$573)</f>
        <v>#VALUE!</v>
      </c>
    </row>
    <row r="307" spans="1:8" x14ac:dyDescent="0.2">
      <c r="A307" s="57"/>
      <c r="B307" s="4"/>
      <c r="C307" s="4"/>
      <c r="D307" s="4"/>
      <c r="E307" s="4"/>
      <c r="F307" s="4"/>
      <c r="G307" s="4"/>
      <c r="H307" s="5"/>
    </row>
    <row r="308" spans="1:8" x14ac:dyDescent="0.2">
      <c r="A308" s="55" t="s">
        <v>907</v>
      </c>
      <c r="B308" s="55" t="s">
        <v>908</v>
      </c>
      <c r="C308" s="55" t="s">
        <v>403</v>
      </c>
      <c r="D308" s="55" t="s">
        <v>909</v>
      </c>
      <c r="E308" s="55" t="s">
        <v>910</v>
      </c>
      <c r="F308" s="55" t="s">
        <v>395</v>
      </c>
      <c r="G308" s="67"/>
      <c r="H308" s="56" t="e">
        <f>SUMIF([2]报价结算清单!$E$12:$E$573,A308,[2]报价结算清单!$P$12:$P$573)</f>
        <v>#VALUE!</v>
      </c>
    </row>
    <row r="309" spans="1:8" x14ac:dyDescent="0.2">
      <c r="A309" s="55" t="s">
        <v>695</v>
      </c>
      <c r="B309" s="55" t="s">
        <v>911</v>
      </c>
      <c r="C309" s="2" t="s">
        <v>931</v>
      </c>
      <c r="D309" s="2" t="s">
        <v>932</v>
      </c>
      <c r="E309" s="2" t="s">
        <v>913</v>
      </c>
      <c r="F309" s="55" t="s">
        <v>395</v>
      </c>
      <c r="G309" s="67"/>
      <c r="H309" s="56" t="e">
        <f>SUMIF([2]报价结算清单!$E$12:$E$573,A309,[2]报价结算清单!$P$12:$P$573)</f>
        <v>#VALUE!</v>
      </c>
    </row>
    <row r="310" spans="1:8" x14ac:dyDescent="0.2">
      <c r="A310" s="55" t="s">
        <v>696</v>
      </c>
      <c r="B310" s="55" t="s">
        <v>911</v>
      </c>
      <c r="C310" s="2" t="s">
        <v>931</v>
      </c>
      <c r="D310" s="2" t="s">
        <v>933</v>
      </c>
      <c r="E310" s="2" t="s">
        <v>913</v>
      </c>
      <c r="F310" s="55" t="s">
        <v>395</v>
      </c>
      <c r="G310" s="67"/>
      <c r="H310" s="56" t="e">
        <f>SUMIF([2]报价结算清单!$E$12:$E$573,A310,[2]报价结算清单!$P$12:$P$573)</f>
        <v>#VALUE!</v>
      </c>
    </row>
    <row r="311" spans="1:8" x14ac:dyDescent="0.2">
      <c r="A311" s="55" t="s">
        <v>934</v>
      </c>
      <c r="B311" s="55" t="s">
        <v>911</v>
      </c>
      <c r="C311" s="2" t="s">
        <v>912</v>
      </c>
      <c r="D311" s="2" t="s">
        <v>935</v>
      </c>
      <c r="E311" s="2" t="s">
        <v>913</v>
      </c>
      <c r="F311" s="55" t="s">
        <v>395</v>
      </c>
      <c r="G311" s="66">
        <v>0.06</v>
      </c>
      <c r="H311" s="56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L167"/>
  <sheetViews>
    <sheetView topLeftCell="H149" workbookViewId="0">
      <selection activeCell="S156" sqref="S156:S159"/>
    </sheetView>
  </sheetViews>
  <sheetFormatPr baseColWidth="10" defaultColWidth="9" defaultRowHeight="14" x14ac:dyDescent="0.2"/>
  <cols>
    <col min="1" max="1" width="5" style="12" bestFit="1" customWidth="1"/>
    <col min="2" max="2" width="18.5" style="12" customWidth="1"/>
    <col min="3" max="4" width="10.5" style="12" bestFit="1" customWidth="1"/>
    <col min="5" max="5" width="13.5" style="12" bestFit="1" customWidth="1"/>
    <col min="6" max="6" width="15" style="12" bestFit="1" customWidth="1"/>
    <col min="7" max="7" width="21" style="12" bestFit="1" customWidth="1"/>
    <col min="8" max="8" width="28.1640625" style="81" bestFit="1" customWidth="1"/>
    <col min="9" max="9" width="8" style="12" bestFit="1" customWidth="1"/>
    <col min="10" max="11" width="12.33203125" style="49" bestFit="1" customWidth="1"/>
    <col min="12" max="12" width="12" style="12" bestFit="1" customWidth="1"/>
    <col min="13" max="13" width="7.5" style="12" bestFit="1" customWidth="1"/>
    <col min="14" max="14" width="8.33203125" style="12" bestFit="1" customWidth="1"/>
    <col min="15" max="15" width="12" style="12" bestFit="1" customWidth="1"/>
    <col min="16" max="16" width="7.5" style="12" bestFit="1" customWidth="1"/>
    <col min="17" max="17" width="13.33203125" style="50" bestFit="1" customWidth="1"/>
    <col min="18" max="18" width="22" style="50" customWidth="1"/>
    <col min="19" max="19" width="13.33203125" style="50" bestFit="1" customWidth="1"/>
    <col min="20" max="20" width="12.6640625" style="38" bestFit="1" customWidth="1"/>
    <col min="21" max="21" width="47.6640625" style="38" bestFit="1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64" ht="21" x14ac:dyDescent="0.2">
      <c r="A1" s="361" t="s">
        <v>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3"/>
    </row>
    <row r="2" spans="1:64" x14ac:dyDescent="0.2">
      <c r="A2" s="364" t="s">
        <v>10</v>
      </c>
      <c r="B2" s="364"/>
      <c r="C2" s="350" t="s">
        <v>975</v>
      </c>
      <c r="D2" s="351"/>
      <c r="E2" s="351"/>
      <c r="F2" s="351"/>
      <c r="G2" s="352"/>
      <c r="H2" s="76" t="s">
        <v>11</v>
      </c>
      <c r="I2" s="353" t="s">
        <v>978</v>
      </c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5"/>
      <c r="U2" s="365" t="s">
        <v>710</v>
      </c>
      <c r="V2" s="366"/>
    </row>
    <row r="3" spans="1:64" x14ac:dyDescent="0.2">
      <c r="A3" s="349" t="s">
        <v>12</v>
      </c>
      <c r="B3" s="349"/>
      <c r="C3" s="350" t="s">
        <v>1115</v>
      </c>
      <c r="D3" s="351"/>
      <c r="E3" s="351"/>
      <c r="F3" s="351"/>
      <c r="G3" s="352"/>
      <c r="H3" s="77" t="s">
        <v>13</v>
      </c>
      <c r="I3" s="353" t="s">
        <v>977</v>
      </c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5"/>
      <c r="U3" s="367"/>
      <c r="V3" s="368"/>
    </row>
    <row r="4" spans="1:64" x14ac:dyDescent="0.2">
      <c r="A4" s="349" t="s">
        <v>703</v>
      </c>
      <c r="B4" s="349"/>
      <c r="C4" s="350"/>
      <c r="D4" s="351"/>
      <c r="E4" s="351"/>
      <c r="F4" s="351"/>
      <c r="G4" s="352"/>
      <c r="H4" s="149" t="s">
        <v>14</v>
      </c>
      <c r="I4" s="353"/>
      <c r="J4" s="354"/>
      <c r="K4" s="354"/>
      <c r="L4" s="354"/>
      <c r="M4" s="354"/>
      <c r="N4" s="355"/>
      <c r="O4" s="13" t="s">
        <v>15</v>
      </c>
      <c r="P4" s="350"/>
      <c r="Q4" s="351"/>
      <c r="R4" s="351"/>
      <c r="S4" s="351"/>
      <c r="T4" s="352"/>
      <c r="U4" s="85"/>
      <c r="V4" s="11" t="s">
        <v>645</v>
      </c>
    </row>
    <row r="5" spans="1:64" x14ac:dyDescent="0.2">
      <c r="A5" s="349" t="s">
        <v>704</v>
      </c>
      <c r="B5" s="349"/>
      <c r="C5" s="350" t="s">
        <v>967</v>
      </c>
      <c r="D5" s="351"/>
      <c r="E5" s="351"/>
      <c r="F5" s="351"/>
      <c r="G5" s="352"/>
      <c r="H5" s="149" t="s">
        <v>14</v>
      </c>
      <c r="I5" s="353"/>
      <c r="J5" s="354"/>
      <c r="K5" s="354"/>
      <c r="L5" s="354"/>
      <c r="M5" s="354"/>
      <c r="N5" s="355"/>
      <c r="O5" s="13" t="s">
        <v>15</v>
      </c>
      <c r="P5" s="350"/>
      <c r="Q5" s="351"/>
      <c r="R5" s="351"/>
      <c r="S5" s="351"/>
      <c r="T5" s="352"/>
      <c r="U5" s="86"/>
      <c r="V5" s="11" t="s">
        <v>646</v>
      </c>
    </row>
    <row r="6" spans="1:64" x14ac:dyDescent="0.2">
      <c r="A6" s="349" t="s">
        <v>16</v>
      </c>
      <c r="B6" s="349"/>
      <c r="C6" s="350" t="s">
        <v>968</v>
      </c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2"/>
      <c r="U6" s="87"/>
      <c r="V6" s="11" t="s">
        <v>647</v>
      </c>
    </row>
    <row r="7" spans="1:64" x14ac:dyDescent="0.2">
      <c r="A7" s="349" t="s">
        <v>17</v>
      </c>
      <c r="B7" s="349"/>
      <c r="C7" s="350" t="s">
        <v>976</v>
      </c>
      <c r="D7" s="351"/>
      <c r="E7" s="351"/>
      <c r="F7" s="351"/>
      <c r="G7" s="352"/>
      <c r="H7" s="149" t="s">
        <v>14</v>
      </c>
      <c r="I7" s="353">
        <v>13426367496</v>
      </c>
      <c r="J7" s="354"/>
      <c r="K7" s="354"/>
      <c r="L7" s="354"/>
      <c r="M7" s="354"/>
      <c r="N7" s="355"/>
      <c r="O7" s="13" t="s">
        <v>15</v>
      </c>
      <c r="P7" s="358" t="s">
        <v>979</v>
      </c>
      <c r="Q7" s="359"/>
      <c r="R7" s="359"/>
      <c r="S7" s="359"/>
      <c r="T7" s="360"/>
      <c r="U7" s="88"/>
      <c r="V7" s="11" t="s">
        <v>648</v>
      </c>
    </row>
    <row r="8" spans="1:64" ht="166" customHeight="1" x14ac:dyDescent="0.2">
      <c r="A8" s="356" t="s">
        <v>727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</row>
    <row r="9" spans="1:64" ht="21" x14ac:dyDescent="0.2">
      <c r="A9" s="323" t="s">
        <v>917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41"/>
      <c r="U9" s="341"/>
      <c r="V9" s="341"/>
    </row>
    <row r="10" spans="1:64" x14ac:dyDescent="0.2">
      <c r="A10" s="15" t="s">
        <v>649</v>
      </c>
      <c r="B10" s="15" t="s">
        <v>405</v>
      </c>
      <c r="C10" s="15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78" t="s">
        <v>24</v>
      </c>
      <c r="I10" s="15" t="s">
        <v>25</v>
      </c>
      <c r="J10" s="17" t="s">
        <v>26</v>
      </c>
      <c r="K10" s="17" t="s">
        <v>973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974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64" x14ac:dyDescent="0.2">
      <c r="A11" s="342" t="s">
        <v>37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4"/>
      <c r="U11" s="344"/>
      <c r="V11" s="345"/>
    </row>
    <row r="12" spans="1:64" s="96" customFormat="1" ht="28" x14ac:dyDescent="0.2">
      <c r="A12" s="92">
        <v>1</v>
      </c>
      <c r="B12" s="317" t="s">
        <v>999</v>
      </c>
      <c r="C12" s="317" t="s">
        <v>1008</v>
      </c>
      <c r="D12" s="237" t="s">
        <v>1007</v>
      </c>
      <c r="E12" s="238" t="s">
        <v>47</v>
      </c>
      <c r="F12" s="238" t="s">
        <v>728</v>
      </c>
      <c r="G12" s="238" t="s">
        <v>729</v>
      </c>
      <c r="H12" s="239" t="s">
        <v>1051</v>
      </c>
      <c r="I12" s="240" t="s">
        <v>51</v>
      </c>
      <c r="J12" s="241">
        <v>240</v>
      </c>
      <c r="K12" s="242"/>
      <c r="L12" s="241">
        <v>240</v>
      </c>
      <c r="M12" s="237">
        <v>15</v>
      </c>
      <c r="N12" s="237">
        <v>13.5</v>
      </c>
      <c r="O12" s="237">
        <v>1</v>
      </c>
      <c r="P12" s="237">
        <v>1</v>
      </c>
      <c r="Q12" s="243">
        <f>J12*M12*O12</f>
        <v>3600</v>
      </c>
      <c r="R12" s="243"/>
      <c r="S12" s="243">
        <f>L12*N12*P12</f>
        <v>3240</v>
      </c>
      <c r="T12" s="251">
        <f>S12-Q12</f>
        <v>-360</v>
      </c>
      <c r="U12" s="254"/>
      <c r="V12" s="302">
        <v>8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s="96" customFormat="1" ht="28" x14ac:dyDescent="0.2">
      <c r="A13" s="92">
        <v>2</v>
      </c>
      <c r="B13" s="318"/>
      <c r="C13" s="318"/>
      <c r="D13" s="92" t="s">
        <v>1028</v>
      </c>
      <c r="E13" s="55" t="s">
        <v>362</v>
      </c>
      <c r="F13" s="55" t="s">
        <v>362</v>
      </c>
      <c r="G13" s="55" t="s">
        <v>363</v>
      </c>
      <c r="H13" s="150" t="s">
        <v>1029</v>
      </c>
      <c r="I13" s="69" t="s">
        <v>347</v>
      </c>
      <c r="J13" s="115">
        <v>300</v>
      </c>
      <c r="K13" s="98"/>
      <c r="L13" s="115">
        <v>300</v>
      </c>
      <c r="M13" s="145">
        <v>5</v>
      </c>
      <c r="N13" s="145">
        <v>5</v>
      </c>
      <c r="O13" s="145">
        <v>1</v>
      </c>
      <c r="P13" s="145">
        <v>1</v>
      </c>
      <c r="Q13" s="23">
        <f t="shared" ref="Q13:Q18" si="0">J13*M13*O13</f>
        <v>1500</v>
      </c>
      <c r="R13" s="23"/>
      <c r="S13" s="23">
        <f>L13*N13*P13</f>
        <v>1500</v>
      </c>
      <c r="T13" s="93">
        <f t="shared" ref="T13:T19" si="1">S13-Q13</f>
        <v>0</v>
      </c>
      <c r="U13" s="94"/>
      <c r="V13" s="94">
        <v>8</v>
      </c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</row>
    <row r="14" spans="1:64" s="96" customFormat="1" x14ac:dyDescent="0.2">
      <c r="A14" s="92">
        <v>3</v>
      </c>
      <c r="B14" s="318"/>
      <c r="C14" s="318"/>
      <c r="D14" s="92" t="s">
        <v>1030</v>
      </c>
      <c r="E14" s="55" t="s">
        <v>201</v>
      </c>
      <c r="F14" s="55" t="s">
        <v>922</v>
      </c>
      <c r="G14" s="55" t="s">
        <v>923</v>
      </c>
      <c r="H14" s="150" t="s">
        <v>1031</v>
      </c>
      <c r="I14" s="69" t="s">
        <v>202</v>
      </c>
      <c r="J14" s="115">
        <v>900</v>
      </c>
      <c r="K14" s="98"/>
      <c r="L14" s="115">
        <v>900</v>
      </c>
      <c r="M14" s="163">
        <v>1</v>
      </c>
      <c r="N14" s="163">
        <v>1</v>
      </c>
      <c r="O14" s="163">
        <v>2</v>
      </c>
      <c r="P14" s="163">
        <v>2</v>
      </c>
      <c r="Q14" s="23">
        <f t="shared" si="0"/>
        <v>1800</v>
      </c>
      <c r="R14" s="23"/>
      <c r="S14" s="23">
        <f t="shared" ref="S14:S18" si="2">L14*N14*P14</f>
        <v>1800</v>
      </c>
      <c r="T14" s="93">
        <f t="shared" si="1"/>
        <v>0</v>
      </c>
      <c r="U14" s="94"/>
      <c r="V14" s="94">
        <v>8</v>
      </c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</row>
    <row r="15" spans="1:64" s="96" customFormat="1" x14ac:dyDescent="0.2">
      <c r="A15" s="92">
        <v>4</v>
      </c>
      <c r="B15" s="318"/>
      <c r="C15" s="227" t="s">
        <v>1009</v>
      </c>
      <c r="D15" s="228" t="s">
        <v>1010</v>
      </c>
      <c r="E15" s="229" t="s">
        <v>41</v>
      </c>
      <c r="F15" s="230"/>
      <c r="G15" s="230"/>
      <c r="H15" s="231" t="s">
        <v>1011</v>
      </c>
      <c r="I15" s="232"/>
      <c r="J15" s="233">
        <v>40</v>
      </c>
      <c r="K15" s="234"/>
      <c r="L15" s="233">
        <v>13</v>
      </c>
      <c r="M15" s="235">
        <v>100</v>
      </c>
      <c r="N15" s="235">
        <v>150</v>
      </c>
      <c r="O15" s="235">
        <v>1</v>
      </c>
      <c r="P15" s="235">
        <v>1</v>
      </c>
      <c r="Q15" s="236">
        <f t="shared" si="0"/>
        <v>4000</v>
      </c>
      <c r="R15" s="236"/>
      <c r="S15" s="236">
        <f t="shared" si="2"/>
        <v>1950</v>
      </c>
      <c r="T15" s="252">
        <f t="shared" si="1"/>
        <v>-2050</v>
      </c>
      <c r="U15" s="253"/>
      <c r="V15" s="303">
        <v>13</v>
      </c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</row>
    <row r="16" spans="1:64" s="96" customFormat="1" x14ac:dyDescent="0.2">
      <c r="A16" s="92">
        <v>5</v>
      </c>
      <c r="B16" s="319"/>
      <c r="C16" s="216" t="s">
        <v>1009</v>
      </c>
      <c r="D16" s="217" t="s">
        <v>2215</v>
      </c>
      <c r="E16" s="218" t="s">
        <v>41</v>
      </c>
      <c r="F16" s="219"/>
      <c r="G16" s="219"/>
      <c r="H16" s="220" t="s">
        <v>2216</v>
      </c>
      <c r="I16" s="221" t="s">
        <v>996</v>
      </c>
      <c r="J16" s="222"/>
      <c r="K16" s="223"/>
      <c r="L16" s="222">
        <v>35</v>
      </c>
      <c r="M16" s="224"/>
      <c r="N16" s="224">
        <v>2</v>
      </c>
      <c r="O16" s="224"/>
      <c r="P16" s="224">
        <v>1</v>
      </c>
      <c r="Q16" s="225"/>
      <c r="R16" s="225"/>
      <c r="S16" s="225">
        <f>L16*N16*P16</f>
        <v>70</v>
      </c>
      <c r="T16" s="226">
        <f>S16-Q16</f>
        <v>70</v>
      </c>
      <c r="U16" s="256" t="s">
        <v>2217</v>
      </c>
      <c r="V16" s="256">
        <v>8</v>
      </c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</row>
    <row r="17" spans="1:64" s="96" customFormat="1" ht="15" customHeight="1" x14ac:dyDescent="0.2">
      <c r="A17" s="92">
        <v>6</v>
      </c>
      <c r="B17" s="317" t="s">
        <v>1000</v>
      </c>
      <c r="C17" s="317"/>
      <c r="D17" s="144" t="s">
        <v>997</v>
      </c>
      <c r="E17" s="74" t="s">
        <v>41</v>
      </c>
      <c r="F17" s="97" t="s">
        <v>998</v>
      </c>
      <c r="G17" s="97" t="s">
        <v>998</v>
      </c>
      <c r="H17" s="99" t="s">
        <v>1004</v>
      </c>
      <c r="I17" s="97" t="s">
        <v>996</v>
      </c>
      <c r="J17" s="115">
        <v>12</v>
      </c>
      <c r="K17" s="98"/>
      <c r="L17" s="115">
        <v>12</v>
      </c>
      <c r="M17" s="163">
        <v>8</v>
      </c>
      <c r="N17" s="163">
        <v>8</v>
      </c>
      <c r="O17" s="163">
        <v>1</v>
      </c>
      <c r="P17" s="163">
        <v>1</v>
      </c>
      <c r="Q17" s="23">
        <f t="shared" si="0"/>
        <v>96</v>
      </c>
      <c r="R17" s="23"/>
      <c r="S17" s="23">
        <f t="shared" si="2"/>
        <v>96</v>
      </c>
      <c r="T17" s="93">
        <f t="shared" si="1"/>
        <v>0</v>
      </c>
      <c r="U17" s="94"/>
      <c r="V17" s="94">
        <v>8</v>
      </c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</row>
    <row r="18" spans="1:64" s="96" customFormat="1" x14ac:dyDescent="0.2">
      <c r="A18" s="92">
        <v>7</v>
      </c>
      <c r="B18" s="319"/>
      <c r="C18" s="319"/>
      <c r="D18" s="145" t="s">
        <v>1001</v>
      </c>
      <c r="E18" s="74" t="s">
        <v>1002</v>
      </c>
      <c r="F18" s="97" t="s">
        <v>1003</v>
      </c>
      <c r="G18" s="97" t="s">
        <v>1003</v>
      </c>
      <c r="H18" s="99" t="s">
        <v>1005</v>
      </c>
      <c r="I18" s="97" t="s">
        <v>1006</v>
      </c>
      <c r="J18" s="115">
        <v>8</v>
      </c>
      <c r="K18" s="98"/>
      <c r="L18" s="115">
        <v>8</v>
      </c>
      <c r="M18" s="163">
        <v>8</v>
      </c>
      <c r="N18" s="163">
        <v>8</v>
      </c>
      <c r="O18" s="163">
        <v>1</v>
      </c>
      <c r="P18" s="163">
        <v>1</v>
      </c>
      <c r="Q18" s="23">
        <f t="shared" si="0"/>
        <v>64</v>
      </c>
      <c r="R18" s="23"/>
      <c r="S18" s="23">
        <f t="shared" si="2"/>
        <v>64</v>
      </c>
      <c r="T18" s="93">
        <f t="shared" si="1"/>
        <v>0</v>
      </c>
      <c r="U18" s="94"/>
      <c r="V18" s="94">
        <v>8</v>
      </c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</row>
    <row r="19" spans="1:64" s="107" customFormat="1" ht="14" customHeight="1" x14ac:dyDescent="0.2">
      <c r="A19" s="329" t="s">
        <v>38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1"/>
      <c r="P19" s="116"/>
      <c r="Q19" s="23">
        <f>SUM(Q12:Q18)</f>
        <v>11060</v>
      </c>
      <c r="R19" s="117"/>
      <c r="S19" s="117">
        <f>SUM(S12:S18)</f>
        <v>8720</v>
      </c>
      <c r="T19" s="93">
        <f t="shared" si="1"/>
        <v>-2340</v>
      </c>
      <c r="U19" s="94"/>
      <c r="V19" s="105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</row>
    <row r="20" spans="1:64" s="107" customFormat="1" ht="14" customHeight="1" x14ac:dyDescent="0.2">
      <c r="A20" s="335" t="s">
        <v>39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9"/>
      <c r="U20" s="339"/>
      <c r="V20" s="340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</row>
    <row r="21" spans="1:64" s="107" customFormat="1" ht="15" customHeight="1" x14ac:dyDescent="0.2">
      <c r="A21" s="92">
        <v>1</v>
      </c>
      <c r="B21" s="317" t="s">
        <v>719</v>
      </c>
      <c r="C21" s="317" t="s">
        <v>716</v>
      </c>
      <c r="D21" s="145"/>
      <c r="E21" s="53"/>
      <c r="F21" s="108" t="e">
        <f>VLOOKUP($E21,[1]基准价格!A:H,3,0)</f>
        <v>#N/A</v>
      </c>
      <c r="G21" s="108" t="e">
        <f>VLOOKUP($E21,[1]基准价格!A:H,4,0)</f>
        <v>#N/A</v>
      </c>
      <c r="H21" s="109" t="e">
        <f>IF(VLOOKUP($E21,[1]基准价格!A:E,5,0)=0,"",VLOOKUP($E21,[1]基准价格!A:E,5,0))</f>
        <v>#N/A</v>
      </c>
      <c r="I21" s="108" t="e">
        <f>VLOOKUP($E21,[1]基准价格!A:F,6,0)</f>
        <v>#N/A</v>
      </c>
      <c r="J21" s="118" t="e">
        <f>VLOOKUP($E21,[1]基准价格!A:G,7,0)</f>
        <v>#N/A</v>
      </c>
      <c r="K21" s="118"/>
      <c r="L21" s="75"/>
      <c r="M21" s="10"/>
      <c r="N21" s="10"/>
      <c r="O21" s="145"/>
      <c r="P21" s="145"/>
      <c r="Q21" s="23" t="e">
        <f t="shared" ref="Q21:Q33" si="3">O21*M21*J21</f>
        <v>#N/A</v>
      </c>
      <c r="R21" s="23"/>
      <c r="S21" s="23">
        <f t="shared" ref="S21:S33" si="4">L21*N21*P21</f>
        <v>0</v>
      </c>
      <c r="T21" s="93" t="e">
        <f t="shared" ref="T21:T51" si="5">S21-Q21</f>
        <v>#N/A</v>
      </c>
      <c r="U21" s="94"/>
      <c r="V21" s="105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64" s="107" customFormat="1" x14ac:dyDescent="0.2">
      <c r="A22" s="92">
        <v>2</v>
      </c>
      <c r="B22" s="318"/>
      <c r="C22" s="319"/>
      <c r="D22" s="144"/>
      <c r="E22" s="52" t="s">
        <v>41</v>
      </c>
      <c r="F22" s="97"/>
      <c r="G22" s="97"/>
      <c r="H22" s="99"/>
      <c r="I22" s="97"/>
      <c r="J22" s="115"/>
      <c r="K22" s="115"/>
      <c r="L22" s="75"/>
      <c r="M22" s="10"/>
      <c r="N22" s="10"/>
      <c r="O22" s="145"/>
      <c r="P22" s="145"/>
      <c r="Q22" s="23">
        <f t="shared" si="3"/>
        <v>0</v>
      </c>
      <c r="R22" s="23"/>
      <c r="S22" s="23">
        <f t="shared" si="4"/>
        <v>0</v>
      </c>
      <c r="T22" s="93">
        <f t="shared" si="5"/>
        <v>0</v>
      </c>
      <c r="U22" s="94"/>
      <c r="V22" s="94"/>
      <c r="W22" s="106"/>
      <c r="X22" s="106"/>
      <c r="Y22" s="119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</row>
    <row r="23" spans="1:64" s="107" customFormat="1" ht="15" customHeight="1" x14ac:dyDescent="0.2">
      <c r="A23" s="92">
        <v>3</v>
      </c>
      <c r="B23" s="318"/>
      <c r="C23" s="317" t="s">
        <v>717</v>
      </c>
      <c r="D23" s="145"/>
      <c r="E23" s="53"/>
      <c r="F23" s="108" t="e">
        <f>VLOOKUP($E23,[1]基准价格!A:H,3,0)</f>
        <v>#N/A</v>
      </c>
      <c r="G23" s="108" t="e">
        <f>VLOOKUP($E23,[1]基准价格!A:H,4,0)</f>
        <v>#N/A</v>
      </c>
      <c r="H23" s="109" t="e">
        <f>IF(VLOOKUP($E23,[1]基准价格!A:E,5,0)=0,"",VLOOKUP($E23,[1]基准价格!A:E,5,0))</f>
        <v>#N/A</v>
      </c>
      <c r="I23" s="108" t="e">
        <f>VLOOKUP($E23,[1]基准价格!A:F,6,0)</f>
        <v>#N/A</v>
      </c>
      <c r="J23" s="118" t="e">
        <f>VLOOKUP($E23,[1]基准价格!A:G,7,0)</f>
        <v>#N/A</v>
      </c>
      <c r="K23" s="118"/>
      <c r="L23" s="75"/>
      <c r="M23" s="10"/>
      <c r="N23" s="10"/>
      <c r="O23" s="145"/>
      <c r="P23" s="145"/>
      <c r="Q23" s="23" t="e">
        <f t="shared" si="3"/>
        <v>#N/A</v>
      </c>
      <c r="R23" s="23"/>
      <c r="S23" s="23">
        <f t="shared" si="4"/>
        <v>0</v>
      </c>
      <c r="T23" s="93" t="e">
        <f t="shared" si="5"/>
        <v>#N/A</v>
      </c>
      <c r="U23" s="94"/>
      <c r="V23" s="105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64" s="107" customFormat="1" x14ac:dyDescent="0.2">
      <c r="A24" s="92">
        <v>4</v>
      </c>
      <c r="B24" s="318"/>
      <c r="C24" s="319"/>
      <c r="D24" s="144"/>
      <c r="E24" s="52" t="s">
        <v>41</v>
      </c>
      <c r="F24" s="97"/>
      <c r="G24" s="97"/>
      <c r="H24" s="99"/>
      <c r="I24" s="97"/>
      <c r="J24" s="115"/>
      <c r="K24" s="115"/>
      <c r="L24" s="75"/>
      <c r="M24" s="10"/>
      <c r="N24" s="10"/>
      <c r="O24" s="145"/>
      <c r="P24" s="145"/>
      <c r="Q24" s="23">
        <f t="shared" si="3"/>
        <v>0</v>
      </c>
      <c r="R24" s="23"/>
      <c r="S24" s="23">
        <f t="shared" si="4"/>
        <v>0</v>
      </c>
      <c r="T24" s="93">
        <f t="shared" si="5"/>
        <v>0</v>
      </c>
      <c r="U24" s="94"/>
      <c r="V24" s="94"/>
      <c r="W24" s="106"/>
      <c r="X24" s="106"/>
      <c r="Y24" s="119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64" s="107" customFormat="1" ht="15" customHeight="1" x14ac:dyDescent="0.2">
      <c r="A25" s="92">
        <v>5</v>
      </c>
      <c r="B25" s="318"/>
      <c r="C25" s="317" t="s">
        <v>718</v>
      </c>
      <c r="D25" s="145"/>
      <c r="E25" s="53"/>
      <c r="F25" s="108" t="e">
        <f>VLOOKUP($E25,[1]基准价格!A:H,3,0)</f>
        <v>#N/A</v>
      </c>
      <c r="G25" s="108" t="e">
        <f>VLOOKUP($E25,[1]基准价格!A:H,4,0)</f>
        <v>#N/A</v>
      </c>
      <c r="H25" s="109" t="e">
        <f>IF(VLOOKUP($E25,[1]基准价格!A:E,5,0)=0,"",VLOOKUP($E25,[1]基准价格!A:E,5,0))</f>
        <v>#N/A</v>
      </c>
      <c r="I25" s="108" t="e">
        <f>VLOOKUP($E25,[1]基准价格!A:F,6,0)</f>
        <v>#N/A</v>
      </c>
      <c r="J25" s="118" t="e">
        <f>VLOOKUP($E25,[1]基准价格!A:G,7,0)</f>
        <v>#N/A</v>
      </c>
      <c r="K25" s="118"/>
      <c r="L25" s="75"/>
      <c r="M25" s="10"/>
      <c r="N25" s="10"/>
      <c r="O25" s="145"/>
      <c r="P25" s="145"/>
      <c r="Q25" s="23" t="e">
        <f t="shared" si="3"/>
        <v>#N/A</v>
      </c>
      <c r="R25" s="23"/>
      <c r="S25" s="23">
        <f t="shared" si="4"/>
        <v>0</v>
      </c>
      <c r="T25" s="93" t="e">
        <f t="shared" ref="T25:T28" si="6">S25-Q25</f>
        <v>#N/A</v>
      </c>
      <c r="U25" s="94"/>
      <c r="V25" s="105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64" s="107" customFormat="1" x14ac:dyDescent="0.2">
      <c r="A26" s="92">
        <v>6</v>
      </c>
      <c r="B26" s="319"/>
      <c r="C26" s="319"/>
      <c r="D26" s="144"/>
      <c r="E26" s="52" t="s">
        <v>41</v>
      </c>
      <c r="F26" s="97"/>
      <c r="G26" s="97"/>
      <c r="H26" s="99"/>
      <c r="I26" s="97"/>
      <c r="J26" s="115"/>
      <c r="K26" s="115"/>
      <c r="L26" s="75"/>
      <c r="M26" s="10"/>
      <c r="N26" s="10"/>
      <c r="O26" s="145"/>
      <c r="P26" s="145"/>
      <c r="Q26" s="23">
        <f t="shared" si="3"/>
        <v>0</v>
      </c>
      <c r="R26" s="23"/>
      <c r="S26" s="23">
        <f t="shared" si="4"/>
        <v>0</v>
      </c>
      <c r="T26" s="93">
        <f t="shared" si="6"/>
        <v>0</v>
      </c>
      <c r="U26" s="94"/>
      <c r="V26" s="94"/>
      <c r="W26" s="106"/>
      <c r="X26" s="106"/>
      <c r="Y26" s="119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64" s="107" customFormat="1" ht="15" customHeight="1" x14ac:dyDescent="0.2">
      <c r="A27" s="92">
        <v>7</v>
      </c>
      <c r="B27" s="317" t="s">
        <v>720</v>
      </c>
      <c r="C27" s="317" t="s">
        <v>716</v>
      </c>
      <c r="D27" s="145"/>
      <c r="E27" s="53"/>
      <c r="F27" s="108" t="e">
        <f>VLOOKUP($E27,[1]基准价格!A:H,3,0)</f>
        <v>#N/A</v>
      </c>
      <c r="G27" s="108" t="e">
        <f>VLOOKUP($E27,[1]基准价格!A:H,4,0)</f>
        <v>#N/A</v>
      </c>
      <c r="H27" s="109" t="e">
        <f>IF(VLOOKUP($E27,[1]基准价格!A:E,5,0)=0,"",VLOOKUP($E27,[1]基准价格!A:E,5,0))</f>
        <v>#N/A</v>
      </c>
      <c r="I27" s="108" t="e">
        <f>VLOOKUP($E27,[1]基准价格!A:F,6,0)</f>
        <v>#N/A</v>
      </c>
      <c r="J27" s="118" t="e">
        <f>VLOOKUP($E27,[1]基准价格!A:G,7,0)</f>
        <v>#N/A</v>
      </c>
      <c r="K27" s="118"/>
      <c r="L27" s="75"/>
      <c r="M27" s="10"/>
      <c r="N27" s="10"/>
      <c r="O27" s="145"/>
      <c r="P27" s="145"/>
      <c r="Q27" s="23" t="e">
        <f t="shared" si="3"/>
        <v>#N/A</v>
      </c>
      <c r="R27" s="23"/>
      <c r="S27" s="23">
        <f t="shared" si="4"/>
        <v>0</v>
      </c>
      <c r="T27" s="93" t="e">
        <f t="shared" si="6"/>
        <v>#N/A</v>
      </c>
      <c r="U27" s="94"/>
      <c r="V27" s="105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64" s="107" customFormat="1" x14ac:dyDescent="0.2">
      <c r="A28" s="92">
        <v>8</v>
      </c>
      <c r="B28" s="318"/>
      <c r="C28" s="319"/>
      <c r="D28" s="144"/>
      <c r="E28" s="52" t="s">
        <v>41</v>
      </c>
      <c r="F28" s="97"/>
      <c r="G28" s="97"/>
      <c r="H28" s="99"/>
      <c r="I28" s="97"/>
      <c r="J28" s="115"/>
      <c r="K28" s="115"/>
      <c r="L28" s="75"/>
      <c r="M28" s="10"/>
      <c r="N28" s="10"/>
      <c r="O28" s="145"/>
      <c r="P28" s="145"/>
      <c r="Q28" s="23">
        <f t="shared" si="3"/>
        <v>0</v>
      </c>
      <c r="R28" s="23"/>
      <c r="S28" s="23">
        <f t="shared" si="4"/>
        <v>0</v>
      </c>
      <c r="T28" s="93">
        <f t="shared" si="6"/>
        <v>0</v>
      </c>
      <c r="U28" s="94"/>
      <c r="V28" s="94"/>
      <c r="W28" s="106"/>
      <c r="X28" s="106"/>
      <c r="Y28" s="119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64" s="107" customFormat="1" ht="15" customHeight="1" x14ac:dyDescent="0.2">
      <c r="A29" s="92">
        <v>9</v>
      </c>
      <c r="B29" s="318"/>
      <c r="C29" s="317" t="s">
        <v>717</v>
      </c>
      <c r="D29" s="145"/>
      <c r="E29" s="53"/>
      <c r="F29" s="108" t="e">
        <f>VLOOKUP($E29,[1]基准价格!A:H,3,0)</f>
        <v>#N/A</v>
      </c>
      <c r="G29" s="108" t="e">
        <f>VLOOKUP($E29,[1]基准价格!A:H,4,0)</f>
        <v>#N/A</v>
      </c>
      <c r="H29" s="109" t="e">
        <f>IF(VLOOKUP($E29,[1]基准价格!A:E,5,0)=0,"",VLOOKUP($E29,[1]基准价格!A:E,5,0))</f>
        <v>#N/A</v>
      </c>
      <c r="I29" s="108" t="e">
        <f>VLOOKUP($E29,[1]基准价格!A:F,6,0)</f>
        <v>#N/A</v>
      </c>
      <c r="J29" s="118" t="e">
        <f>VLOOKUP($E29,[1]基准价格!A:G,7,0)</f>
        <v>#N/A</v>
      </c>
      <c r="K29" s="118"/>
      <c r="L29" s="75"/>
      <c r="M29" s="10"/>
      <c r="N29" s="10"/>
      <c r="O29" s="145"/>
      <c r="P29" s="145"/>
      <c r="Q29" s="23" t="e">
        <f t="shared" si="3"/>
        <v>#N/A</v>
      </c>
      <c r="R29" s="23"/>
      <c r="S29" s="23">
        <f t="shared" si="4"/>
        <v>0</v>
      </c>
      <c r="T29" s="93" t="e">
        <f t="shared" ref="T29:T32" si="7">S29-Q29</f>
        <v>#N/A</v>
      </c>
      <c r="U29" s="94"/>
      <c r="V29" s="105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64" s="107" customFormat="1" x14ac:dyDescent="0.2">
      <c r="A30" s="92">
        <v>10</v>
      </c>
      <c r="B30" s="318"/>
      <c r="C30" s="319"/>
      <c r="D30" s="144"/>
      <c r="E30" s="52" t="s">
        <v>41</v>
      </c>
      <c r="F30" s="97"/>
      <c r="G30" s="97"/>
      <c r="H30" s="99"/>
      <c r="I30" s="97"/>
      <c r="J30" s="115"/>
      <c r="K30" s="115"/>
      <c r="L30" s="75"/>
      <c r="M30" s="10"/>
      <c r="N30" s="10"/>
      <c r="O30" s="145"/>
      <c r="P30" s="145"/>
      <c r="Q30" s="23">
        <f t="shared" si="3"/>
        <v>0</v>
      </c>
      <c r="R30" s="23"/>
      <c r="S30" s="23">
        <f t="shared" si="4"/>
        <v>0</v>
      </c>
      <c r="T30" s="93">
        <f t="shared" si="7"/>
        <v>0</v>
      </c>
      <c r="U30" s="94"/>
      <c r="V30" s="94"/>
      <c r="W30" s="106"/>
      <c r="X30" s="106"/>
      <c r="Y30" s="119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</row>
    <row r="31" spans="1:64" s="107" customFormat="1" ht="15" customHeight="1" x14ac:dyDescent="0.2">
      <c r="A31" s="92">
        <v>11</v>
      </c>
      <c r="B31" s="318"/>
      <c r="C31" s="317" t="s">
        <v>716</v>
      </c>
      <c r="D31" s="145"/>
      <c r="E31" s="53"/>
      <c r="F31" s="108" t="e">
        <f>VLOOKUP($E31,[1]基准价格!A:H,3,0)</f>
        <v>#N/A</v>
      </c>
      <c r="G31" s="108" t="e">
        <f>VLOOKUP($E31,[1]基准价格!A:H,4,0)</f>
        <v>#N/A</v>
      </c>
      <c r="H31" s="109" t="e">
        <f>IF(VLOOKUP($E31,[1]基准价格!A:E,5,0)=0,"",VLOOKUP($E31,[1]基准价格!A:E,5,0))</f>
        <v>#N/A</v>
      </c>
      <c r="I31" s="108" t="e">
        <f>VLOOKUP($E31,[1]基准价格!A:F,6,0)</f>
        <v>#N/A</v>
      </c>
      <c r="J31" s="118" t="e">
        <f>VLOOKUP($E31,[1]基准价格!A:G,7,0)</f>
        <v>#N/A</v>
      </c>
      <c r="K31" s="118"/>
      <c r="L31" s="75"/>
      <c r="M31" s="10"/>
      <c r="N31" s="10"/>
      <c r="O31" s="145"/>
      <c r="P31" s="145"/>
      <c r="Q31" s="23" t="e">
        <f t="shared" si="3"/>
        <v>#N/A</v>
      </c>
      <c r="R31" s="23"/>
      <c r="S31" s="23">
        <f t="shared" si="4"/>
        <v>0</v>
      </c>
      <c r="T31" s="93" t="e">
        <f t="shared" si="7"/>
        <v>#N/A</v>
      </c>
      <c r="U31" s="94"/>
      <c r="V31" s="105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64" s="107" customFormat="1" x14ac:dyDescent="0.2">
      <c r="A32" s="92">
        <v>12</v>
      </c>
      <c r="B32" s="319"/>
      <c r="C32" s="319"/>
      <c r="D32" s="144"/>
      <c r="E32" s="52" t="s">
        <v>41</v>
      </c>
      <c r="F32" s="97"/>
      <c r="G32" s="97"/>
      <c r="H32" s="99"/>
      <c r="I32" s="97"/>
      <c r="J32" s="115"/>
      <c r="K32" s="115"/>
      <c r="L32" s="75"/>
      <c r="M32" s="10"/>
      <c r="N32" s="10"/>
      <c r="O32" s="145"/>
      <c r="P32" s="145"/>
      <c r="Q32" s="23">
        <f t="shared" si="3"/>
        <v>0</v>
      </c>
      <c r="R32" s="23"/>
      <c r="S32" s="23">
        <f t="shared" si="4"/>
        <v>0</v>
      </c>
      <c r="T32" s="93">
        <f t="shared" si="7"/>
        <v>0</v>
      </c>
      <c r="U32" s="94"/>
      <c r="V32" s="94"/>
      <c r="W32" s="106"/>
      <c r="X32" s="106"/>
      <c r="Y32" s="119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</row>
    <row r="33" spans="1:64" s="107" customFormat="1" ht="15" customHeight="1" x14ac:dyDescent="0.2">
      <c r="A33" s="92">
        <v>13</v>
      </c>
      <c r="B33" s="317" t="s">
        <v>721</v>
      </c>
      <c r="C33" s="317" t="s">
        <v>718</v>
      </c>
      <c r="D33" s="145"/>
      <c r="E33" s="53"/>
      <c r="F33" s="108" t="e">
        <f>VLOOKUP($E33,[1]基准价格!A:H,3,0)</f>
        <v>#N/A</v>
      </c>
      <c r="G33" s="108" t="e">
        <f>VLOOKUP($E33,[1]基准价格!A:H,4,0)</f>
        <v>#N/A</v>
      </c>
      <c r="H33" s="109"/>
      <c r="I33" s="108" t="e">
        <f>VLOOKUP($E33,[1]基准价格!A:F,6,0)</f>
        <v>#N/A</v>
      </c>
      <c r="J33" s="118" t="e">
        <f>VLOOKUP($E33,[1]基准价格!A:G,7,0)</f>
        <v>#N/A</v>
      </c>
      <c r="K33" s="118"/>
      <c r="L33" s="75"/>
      <c r="M33" s="10"/>
      <c r="N33" s="10"/>
      <c r="O33" s="145"/>
      <c r="P33" s="145"/>
      <c r="Q33" s="23" t="e">
        <f t="shared" si="3"/>
        <v>#N/A</v>
      </c>
      <c r="R33" s="23"/>
      <c r="S33" s="23">
        <f t="shared" si="4"/>
        <v>0</v>
      </c>
      <c r="T33" s="93" t="e">
        <f t="shared" ref="T33" si="8">S33-Q33</f>
        <v>#N/A</v>
      </c>
      <c r="U33" s="94"/>
      <c r="V33" s="105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64" s="107" customFormat="1" x14ac:dyDescent="0.2">
      <c r="A34" s="92">
        <v>14</v>
      </c>
      <c r="B34" s="319"/>
      <c r="C34" s="319"/>
      <c r="D34" s="144"/>
      <c r="E34" s="52" t="s">
        <v>41</v>
      </c>
      <c r="F34" s="97"/>
      <c r="G34" s="97"/>
      <c r="H34" s="99"/>
      <c r="I34" s="97"/>
      <c r="J34" s="115"/>
      <c r="K34" s="115"/>
      <c r="L34" s="75"/>
      <c r="M34" s="10"/>
      <c r="N34" s="10"/>
      <c r="O34" s="145"/>
      <c r="P34" s="145"/>
      <c r="Q34" s="23">
        <f t="shared" ref="Q34" si="9">O34*M34*J34</f>
        <v>0</v>
      </c>
      <c r="R34" s="23"/>
      <c r="S34" s="23">
        <f t="shared" ref="S34" si="10">L34*N34*P34</f>
        <v>0</v>
      </c>
      <c r="T34" s="93">
        <f t="shared" ref="T34" si="11">S34-Q34</f>
        <v>0</v>
      </c>
      <c r="U34" s="94"/>
      <c r="V34" s="94"/>
      <c r="W34" s="106"/>
      <c r="X34" s="106"/>
      <c r="Y34" s="119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64" s="107" customFormat="1" ht="14.25" customHeight="1" x14ac:dyDescent="0.2">
      <c r="A35" s="346" t="s">
        <v>38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8"/>
      <c r="P35" s="120"/>
      <c r="Q35" s="117">
        <f>SUMIF(Q21:Q34,"&lt;&gt;#N/A")</f>
        <v>0</v>
      </c>
      <c r="R35" s="117"/>
      <c r="S35" s="117">
        <f>SUM(S21:S34)</f>
        <v>0</v>
      </c>
      <c r="T35" s="93">
        <f t="shared" si="5"/>
        <v>0</v>
      </c>
      <c r="U35" s="121"/>
      <c r="V35" s="122"/>
      <c r="W35" s="106"/>
      <c r="X35" s="106"/>
      <c r="Y35" s="123"/>
      <c r="Z35" s="106"/>
      <c r="AA35" s="106"/>
      <c r="AB35" s="106"/>
      <c r="AC35" s="106"/>
      <c r="AD35" s="106"/>
      <c r="AE35" s="106"/>
      <c r="AF35" s="106"/>
      <c r="AG35" s="106"/>
    </row>
    <row r="36" spans="1:64" s="107" customFormat="1" ht="14" customHeight="1" x14ac:dyDescent="0.2">
      <c r="A36" s="335" t="s">
        <v>406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9"/>
      <c r="U36" s="339"/>
      <c r="V36" s="340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64" s="32" customFormat="1" x14ac:dyDescent="0.2">
      <c r="A37" s="28">
        <v>1</v>
      </c>
      <c r="B37" s="317" t="s">
        <v>719</v>
      </c>
      <c r="C37" s="320" t="s">
        <v>947</v>
      </c>
      <c r="D37" s="317" t="s">
        <v>947</v>
      </c>
      <c r="E37" s="74"/>
      <c r="F37" s="97"/>
      <c r="G37" s="97"/>
      <c r="H37" s="99"/>
      <c r="I37" s="97"/>
      <c r="J37" s="98"/>
      <c r="K37" s="98"/>
      <c r="L37" s="75"/>
      <c r="M37" s="145"/>
      <c r="N37" s="145"/>
      <c r="O37" s="145"/>
      <c r="P37" s="10"/>
      <c r="Q37" s="30"/>
      <c r="R37" s="30"/>
      <c r="S37" s="30">
        <f>L37*N37*P37</f>
        <v>0</v>
      </c>
      <c r="T37" s="93">
        <f t="shared" si="5"/>
        <v>0</v>
      </c>
      <c r="U37" s="91"/>
      <c r="V37" s="31"/>
    </row>
    <row r="38" spans="1:64" s="32" customFormat="1" x14ac:dyDescent="0.2">
      <c r="A38" s="28">
        <v>2</v>
      </c>
      <c r="B38" s="318"/>
      <c r="C38" s="321"/>
      <c r="D38" s="318"/>
      <c r="E38" s="74"/>
      <c r="F38" s="97"/>
      <c r="G38" s="97"/>
      <c r="H38" s="99"/>
      <c r="I38" s="97"/>
      <c r="J38" s="98"/>
      <c r="K38" s="98"/>
      <c r="L38" s="75"/>
      <c r="M38" s="145"/>
      <c r="N38" s="145"/>
      <c r="O38" s="145"/>
      <c r="P38" s="10"/>
      <c r="Q38" s="30"/>
      <c r="R38" s="30"/>
      <c r="S38" s="30">
        <f>L38*N38*P38</f>
        <v>0</v>
      </c>
      <c r="T38" s="93">
        <f t="shared" ref="T38" si="12">S38-Q38</f>
        <v>0</v>
      </c>
      <c r="U38" s="91"/>
      <c r="V38" s="31"/>
    </row>
    <row r="39" spans="1:64" s="32" customFormat="1" x14ac:dyDescent="0.2">
      <c r="A39" s="28">
        <v>3</v>
      </c>
      <c r="B39" s="318"/>
      <c r="C39" s="321"/>
      <c r="D39" s="318"/>
      <c r="E39" s="74"/>
      <c r="F39" s="97"/>
      <c r="G39" s="97"/>
      <c r="H39" s="99"/>
      <c r="I39" s="97"/>
      <c r="J39" s="98"/>
      <c r="K39" s="98"/>
      <c r="L39" s="75"/>
      <c r="M39" s="145"/>
      <c r="N39" s="145"/>
      <c r="O39" s="145"/>
      <c r="P39" s="10"/>
      <c r="Q39" s="30"/>
      <c r="R39" s="30"/>
      <c r="S39" s="30">
        <f>L39*N39*P39</f>
        <v>0</v>
      </c>
      <c r="T39" s="93">
        <f t="shared" ref="T39" si="13">S39-Q39</f>
        <v>0</v>
      </c>
      <c r="U39" s="91"/>
      <c r="V39" s="31"/>
    </row>
    <row r="40" spans="1:64" s="32" customFormat="1" x14ac:dyDescent="0.2">
      <c r="A40" s="28">
        <v>4</v>
      </c>
      <c r="B40" s="318"/>
      <c r="C40" s="321"/>
      <c r="D40" s="318"/>
      <c r="E40" s="74"/>
      <c r="F40" s="97"/>
      <c r="G40" s="97"/>
      <c r="H40" s="99"/>
      <c r="I40" s="97"/>
      <c r="J40" s="98"/>
      <c r="K40" s="98"/>
      <c r="L40" s="75"/>
      <c r="M40" s="145"/>
      <c r="N40" s="145"/>
      <c r="O40" s="145"/>
      <c r="P40" s="10"/>
      <c r="Q40" s="30"/>
      <c r="R40" s="30"/>
      <c r="S40" s="30">
        <f>L40*N40*P40</f>
        <v>0</v>
      </c>
      <c r="T40" s="93">
        <f t="shared" ref="T40" si="14">S40-Q40</f>
        <v>0</v>
      </c>
      <c r="U40" s="91"/>
      <c r="V40" s="31"/>
    </row>
    <row r="41" spans="1:64" s="107" customFormat="1" x14ac:dyDescent="0.2">
      <c r="A41" s="92">
        <v>5</v>
      </c>
      <c r="B41" s="318"/>
      <c r="C41" s="321"/>
      <c r="D41" s="318"/>
      <c r="E41" s="74"/>
      <c r="F41" s="97"/>
      <c r="G41" s="97"/>
      <c r="H41" s="99"/>
      <c r="I41" s="97"/>
      <c r="J41" s="115"/>
      <c r="K41" s="98"/>
      <c r="L41" s="75"/>
      <c r="M41" s="145"/>
      <c r="N41" s="145"/>
      <c r="O41" s="145"/>
      <c r="P41" s="145"/>
      <c r="Q41" s="23"/>
      <c r="R41" s="23"/>
      <c r="S41" s="23"/>
      <c r="T41" s="140"/>
      <c r="U41" s="141"/>
      <c r="V41" s="92"/>
    </row>
    <row r="42" spans="1:64" s="107" customFormat="1" x14ac:dyDescent="0.2">
      <c r="A42" s="28">
        <v>6</v>
      </c>
      <c r="B42" s="318"/>
      <c r="C42" s="321"/>
      <c r="D42" s="318"/>
      <c r="E42" s="74"/>
      <c r="F42" s="74"/>
      <c r="G42" s="74"/>
      <c r="H42" s="79"/>
      <c r="I42" s="74"/>
      <c r="J42" s="98"/>
      <c r="K42" s="98"/>
      <c r="L42" s="75"/>
      <c r="M42" s="10"/>
      <c r="N42" s="10"/>
      <c r="O42" s="145"/>
      <c r="P42" s="145"/>
      <c r="Q42" s="30"/>
      <c r="R42" s="30"/>
      <c r="S42" s="30"/>
      <c r="T42" s="93"/>
      <c r="U42" s="100"/>
      <c r="V42" s="94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</row>
    <row r="43" spans="1:64" s="107" customFormat="1" x14ac:dyDescent="0.2">
      <c r="A43" s="28">
        <v>7</v>
      </c>
      <c r="B43" s="319"/>
      <c r="C43" s="322"/>
      <c r="D43" s="319"/>
      <c r="E43" s="74"/>
      <c r="F43" s="74"/>
      <c r="G43" s="74"/>
      <c r="H43" s="79"/>
      <c r="I43" s="74"/>
      <c r="J43" s="98"/>
      <c r="K43" s="98"/>
      <c r="L43" s="75"/>
      <c r="M43" s="10"/>
      <c r="N43" s="10"/>
      <c r="O43" s="145"/>
      <c r="P43" s="145"/>
      <c r="Q43" s="30"/>
      <c r="R43" s="30"/>
      <c r="S43" s="30"/>
      <c r="T43" s="93"/>
      <c r="U43" s="100"/>
      <c r="V43" s="94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</row>
    <row r="44" spans="1:64" s="32" customFormat="1" ht="15" customHeight="1" x14ac:dyDescent="0.2">
      <c r="A44" s="28">
        <v>8</v>
      </c>
      <c r="B44" s="325" t="s">
        <v>720</v>
      </c>
      <c r="C44" s="29"/>
      <c r="D44" s="145"/>
      <c r="E44" s="53"/>
      <c r="F44" s="108" t="e">
        <f>VLOOKUP($E44,[1]基准价格!A:H,3,0)</f>
        <v>#N/A</v>
      </c>
      <c r="G44" s="108" t="e">
        <f>VLOOKUP($E44,[1]基准价格!A:H,4,0)</f>
        <v>#N/A</v>
      </c>
      <c r="H44" s="109" t="e">
        <f>IF(VLOOKUP($E44,[1]基准价格!A:E,5,0)=0,"",VLOOKUP($E44,[1]基准价格!A:E,5,0))</f>
        <v>#N/A</v>
      </c>
      <c r="I44" s="108" t="e">
        <f>VLOOKUP($E44,[1]基准价格!A:F,6,0)</f>
        <v>#N/A</v>
      </c>
      <c r="J44" s="118" t="e">
        <f>VLOOKUP($E44,[1]基准价格!A:G,7,0)</f>
        <v>#N/A</v>
      </c>
      <c r="K44" s="118"/>
      <c r="L44" s="75"/>
      <c r="M44" s="10"/>
      <c r="N44" s="10"/>
      <c r="O44" s="145"/>
      <c r="P44" s="10"/>
      <c r="Q44" s="30" t="e">
        <f>O44*M44*J44</f>
        <v>#N/A</v>
      </c>
      <c r="R44" s="30"/>
      <c r="S44" s="30">
        <f t="shared" ref="S44:S45" si="15">L44*N44*P44</f>
        <v>0</v>
      </c>
      <c r="T44" s="93" t="e">
        <f t="shared" si="5"/>
        <v>#N/A</v>
      </c>
      <c r="U44" s="91"/>
      <c r="V44" s="31"/>
    </row>
    <row r="45" spans="1:64" s="107" customFormat="1" x14ac:dyDescent="0.2">
      <c r="A45" s="28">
        <v>9</v>
      </c>
      <c r="B45" s="325"/>
      <c r="C45" s="145"/>
      <c r="D45" s="145"/>
      <c r="E45" s="52" t="s">
        <v>41</v>
      </c>
      <c r="F45" s="97"/>
      <c r="G45" s="97"/>
      <c r="H45" s="99"/>
      <c r="I45" s="97"/>
      <c r="J45" s="115"/>
      <c r="K45" s="115"/>
      <c r="L45" s="75"/>
      <c r="M45" s="10"/>
      <c r="N45" s="10"/>
      <c r="O45" s="145"/>
      <c r="P45" s="145"/>
      <c r="Q45" s="30">
        <f t="shared" ref="Q45" si="16">O45*M45*J45</f>
        <v>0</v>
      </c>
      <c r="R45" s="30"/>
      <c r="S45" s="30">
        <f t="shared" si="15"/>
        <v>0</v>
      </c>
      <c r="T45" s="93">
        <f t="shared" si="5"/>
        <v>0</v>
      </c>
      <c r="U45" s="94"/>
      <c r="V45" s="94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</row>
    <row r="46" spans="1:64" s="32" customFormat="1" ht="15" customHeight="1" x14ac:dyDescent="0.2">
      <c r="A46" s="28">
        <v>10</v>
      </c>
      <c r="B46" s="325" t="s">
        <v>722</v>
      </c>
      <c r="C46" s="29"/>
      <c r="D46" s="145"/>
      <c r="E46" s="53"/>
      <c r="F46" s="108" t="e">
        <f>VLOOKUP($E46,[1]基准价格!A:H,3,0)</f>
        <v>#N/A</v>
      </c>
      <c r="G46" s="108" t="e">
        <f>VLOOKUP($E46,[1]基准价格!A:H,4,0)</f>
        <v>#N/A</v>
      </c>
      <c r="H46" s="109" t="e">
        <f>IF(VLOOKUP($E46,[1]基准价格!A:E,5,0)=0,"",VLOOKUP($E46,[1]基准价格!A:E,5,0))</f>
        <v>#N/A</v>
      </c>
      <c r="I46" s="108" t="e">
        <f>VLOOKUP($E46,[1]基准价格!A:F,6,0)</f>
        <v>#N/A</v>
      </c>
      <c r="J46" s="118" t="e">
        <f>VLOOKUP($E46,[1]基准价格!A:G,7,0)</f>
        <v>#N/A</v>
      </c>
      <c r="K46" s="118"/>
      <c r="L46" s="75"/>
      <c r="M46" s="10"/>
      <c r="N46" s="10"/>
      <c r="O46" s="145"/>
      <c r="P46" s="10"/>
      <c r="Q46" s="30" t="e">
        <f>O46*M46*J46</f>
        <v>#N/A</v>
      </c>
      <c r="R46" s="30"/>
      <c r="S46" s="30">
        <f>L46*N46*P46</f>
        <v>0</v>
      </c>
      <c r="T46" s="93" t="e">
        <f t="shared" ref="T46:T48" si="17">S46-Q46</f>
        <v>#N/A</v>
      </c>
      <c r="U46" s="91"/>
      <c r="V46" s="31"/>
    </row>
    <row r="47" spans="1:64" s="107" customFormat="1" x14ac:dyDescent="0.2">
      <c r="A47" s="28">
        <v>11</v>
      </c>
      <c r="B47" s="325"/>
      <c r="C47" s="145"/>
      <c r="D47" s="145"/>
      <c r="E47" s="52" t="s">
        <v>41</v>
      </c>
      <c r="F47" s="97"/>
      <c r="G47" s="97"/>
      <c r="H47" s="99"/>
      <c r="I47" s="97"/>
      <c r="J47" s="115"/>
      <c r="K47" s="115"/>
      <c r="L47" s="75"/>
      <c r="M47" s="10"/>
      <c r="N47" s="10"/>
      <c r="O47" s="145"/>
      <c r="P47" s="145"/>
      <c r="Q47" s="30">
        <f t="shared" ref="Q47" si="18">O47*M47*J47</f>
        <v>0</v>
      </c>
      <c r="R47" s="30"/>
      <c r="S47" s="30">
        <f t="shared" ref="S47" si="19">L47*N47*P47</f>
        <v>0</v>
      </c>
      <c r="T47" s="93">
        <f t="shared" si="17"/>
        <v>0</v>
      </c>
      <c r="U47" s="94"/>
      <c r="V47" s="94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</row>
    <row r="48" spans="1:64" s="32" customFormat="1" ht="15" customHeight="1" x14ac:dyDescent="0.2">
      <c r="A48" s="28">
        <v>12</v>
      </c>
      <c r="B48" s="325" t="s">
        <v>721</v>
      </c>
      <c r="C48" s="29"/>
      <c r="D48" s="145"/>
      <c r="E48" s="53"/>
      <c r="F48" s="108" t="e">
        <f>VLOOKUP($E48,[1]基准价格!A:H,3,0)</f>
        <v>#N/A</v>
      </c>
      <c r="G48" s="108" t="e">
        <f>VLOOKUP($E48,[1]基准价格!A:H,4,0)</f>
        <v>#N/A</v>
      </c>
      <c r="H48" s="109" t="e">
        <f>IF(VLOOKUP($E48,[1]基准价格!A:E,5,0)=0,"",VLOOKUP($E48,[1]基准价格!A:E,5,0))</f>
        <v>#N/A</v>
      </c>
      <c r="I48" s="108" t="e">
        <f>VLOOKUP($E48,[1]基准价格!A:F,6,0)</f>
        <v>#N/A</v>
      </c>
      <c r="J48" s="118" t="e">
        <f>VLOOKUP($E48,[1]基准价格!A:G,7,0)</f>
        <v>#N/A</v>
      </c>
      <c r="K48" s="118"/>
      <c r="L48" s="75"/>
      <c r="M48" s="10"/>
      <c r="N48" s="10"/>
      <c r="O48" s="145"/>
      <c r="P48" s="10"/>
      <c r="Q48" s="30" t="e">
        <f>O48*M48*J48</f>
        <v>#N/A</v>
      </c>
      <c r="R48" s="30"/>
      <c r="S48" s="30">
        <f t="shared" ref="S48" si="20">L48*N48*P48</f>
        <v>0</v>
      </c>
      <c r="T48" s="93" t="e">
        <f t="shared" si="17"/>
        <v>#N/A</v>
      </c>
      <c r="U48" s="91"/>
      <c r="V48" s="31"/>
    </row>
    <row r="49" spans="1:64" s="107" customFormat="1" x14ac:dyDescent="0.2">
      <c r="A49" s="28">
        <v>13</v>
      </c>
      <c r="B49" s="325"/>
      <c r="C49" s="145"/>
      <c r="D49" s="145"/>
      <c r="E49" s="52" t="s">
        <v>41</v>
      </c>
      <c r="F49" s="97"/>
      <c r="G49" s="97"/>
      <c r="H49" s="99"/>
      <c r="I49" s="97"/>
      <c r="J49" s="115"/>
      <c r="K49" s="115"/>
      <c r="L49" s="75"/>
      <c r="M49" s="10"/>
      <c r="N49" s="10"/>
      <c r="O49" s="145"/>
      <c r="P49" s="145"/>
      <c r="Q49" s="30">
        <f t="shared" ref="Q49" si="21">O49*M49*J49</f>
        <v>0</v>
      </c>
      <c r="R49" s="30"/>
      <c r="S49" s="30">
        <f t="shared" ref="S49" si="22">L49*N49*P49</f>
        <v>0</v>
      </c>
      <c r="T49" s="93">
        <f t="shared" ref="T49" si="23">S49-Q49</f>
        <v>0</v>
      </c>
      <c r="U49" s="94"/>
      <c r="V49" s="94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</row>
    <row r="50" spans="1:64" s="107" customFormat="1" ht="14" customHeight="1" x14ac:dyDescent="0.2">
      <c r="A50" s="329" t="s">
        <v>38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1"/>
      <c r="P50" s="116"/>
      <c r="Q50" s="117">
        <f>SUMIF(Q37:Q49,"&lt;&gt;#N/A")</f>
        <v>0</v>
      </c>
      <c r="R50" s="117">
        <f>SUMIF(R37:R49,"&lt;&gt;#N/A")</f>
        <v>0</v>
      </c>
      <c r="S50" s="117">
        <f>SUM(S37:S49)</f>
        <v>0</v>
      </c>
      <c r="T50" s="93">
        <f t="shared" si="5"/>
        <v>0</v>
      </c>
      <c r="U50" s="94"/>
      <c r="V50" s="105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</row>
    <row r="51" spans="1:64" s="107" customFormat="1" ht="14" customHeight="1" x14ac:dyDescent="0.2">
      <c r="A51" s="326" t="s">
        <v>40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8"/>
      <c r="P51" s="124"/>
      <c r="Q51" s="23">
        <f>Q50+Q35+Q19</f>
        <v>11060</v>
      </c>
      <c r="R51" s="23">
        <f>R50+R35+R19</f>
        <v>0</v>
      </c>
      <c r="S51" s="23">
        <f>S19+S35+S50</f>
        <v>8720</v>
      </c>
      <c r="T51" s="93">
        <f t="shared" si="5"/>
        <v>-2340</v>
      </c>
      <c r="U51" s="94"/>
      <c r="V51" s="105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</row>
    <row r="52" spans="1:64" s="107" customFormat="1" ht="21" customHeight="1" x14ac:dyDescent="0.2">
      <c r="A52" s="323" t="s">
        <v>918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38"/>
      <c r="U52" s="338"/>
      <c r="V52" s="338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</row>
    <row r="53" spans="1:64" s="106" customFormat="1" x14ac:dyDescent="0.2">
      <c r="A53" s="15" t="s">
        <v>649</v>
      </c>
      <c r="B53" s="15" t="s">
        <v>405</v>
      </c>
      <c r="C53" s="15" t="s">
        <v>19</v>
      </c>
      <c r="D53" s="15" t="s">
        <v>20</v>
      </c>
      <c r="E53" s="33" t="s">
        <v>21</v>
      </c>
      <c r="F53" s="15" t="s">
        <v>22</v>
      </c>
      <c r="G53" s="15" t="s">
        <v>23</v>
      </c>
      <c r="H53" s="78" t="s">
        <v>24</v>
      </c>
      <c r="I53" s="15" t="s">
        <v>25</v>
      </c>
      <c r="J53" s="17" t="s">
        <v>26</v>
      </c>
      <c r="K53" s="17" t="s">
        <v>973</v>
      </c>
      <c r="L53" s="125" t="s">
        <v>27</v>
      </c>
      <c r="M53" s="15" t="s">
        <v>28</v>
      </c>
      <c r="N53" s="125" t="s">
        <v>29</v>
      </c>
      <c r="O53" s="15" t="s">
        <v>30</v>
      </c>
      <c r="P53" s="125" t="s">
        <v>31</v>
      </c>
      <c r="Q53" s="19" t="s">
        <v>32</v>
      </c>
      <c r="R53" s="19"/>
      <c r="S53" s="125" t="s">
        <v>33</v>
      </c>
      <c r="T53" s="19" t="s">
        <v>34</v>
      </c>
      <c r="U53" s="19" t="s">
        <v>35</v>
      </c>
      <c r="V53" s="126" t="s">
        <v>36</v>
      </c>
    </row>
    <row r="54" spans="1:64" s="127" customFormat="1" ht="14" customHeight="1" x14ac:dyDescent="0.2">
      <c r="A54" s="335" t="s">
        <v>701</v>
      </c>
      <c r="B54" s="336"/>
      <c r="C54" s="336"/>
      <c r="D54" s="337"/>
      <c r="E54" s="337"/>
      <c r="F54" s="337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9"/>
      <c r="U54" s="339"/>
      <c r="V54" s="340"/>
    </row>
    <row r="55" spans="1:64" s="129" customFormat="1" ht="28" x14ac:dyDescent="0.2">
      <c r="A55" s="128">
        <v>1</v>
      </c>
      <c r="B55" s="101" t="s">
        <v>957</v>
      </c>
      <c r="C55" s="102" t="s">
        <v>957</v>
      </c>
      <c r="D55" s="145" t="s">
        <v>958</v>
      </c>
      <c r="E55" s="103"/>
      <c r="F55" s="104" t="s">
        <v>919</v>
      </c>
      <c r="G55" s="104" t="s">
        <v>980</v>
      </c>
      <c r="H55" s="82" t="s">
        <v>1053</v>
      </c>
      <c r="I55" s="83" t="s">
        <v>982</v>
      </c>
      <c r="J55" s="115">
        <v>2740</v>
      </c>
      <c r="K55" s="98"/>
      <c r="L55" s="115">
        <v>216254</v>
      </c>
      <c r="M55" s="163">
        <v>3</v>
      </c>
      <c r="N55" s="163">
        <v>1</v>
      </c>
      <c r="O55" s="163">
        <v>1</v>
      </c>
      <c r="P55" s="163">
        <v>1</v>
      </c>
      <c r="Q55" s="84">
        <f>J55*M55*O55</f>
        <v>8220</v>
      </c>
      <c r="R55" s="84"/>
      <c r="S55" s="84">
        <v>213524</v>
      </c>
      <c r="T55" s="84"/>
      <c r="U55" s="104" t="s">
        <v>1701</v>
      </c>
      <c r="V55" s="148">
        <v>5</v>
      </c>
    </row>
    <row r="56" spans="1:64" s="107" customFormat="1" ht="28" x14ac:dyDescent="0.2">
      <c r="A56" s="128">
        <v>2</v>
      </c>
      <c r="B56" s="101"/>
      <c r="C56" s="102"/>
      <c r="D56" s="154" t="s">
        <v>961</v>
      </c>
      <c r="E56" s="103"/>
      <c r="F56" s="104" t="s">
        <v>1066</v>
      </c>
      <c r="G56" s="104" t="s">
        <v>1022</v>
      </c>
      <c r="H56" s="80" t="s">
        <v>1052</v>
      </c>
      <c r="I56" s="153" t="s">
        <v>962</v>
      </c>
      <c r="J56" s="115">
        <v>4300</v>
      </c>
      <c r="K56" s="98"/>
      <c r="L56" s="115">
        <v>61354.3</v>
      </c>
      <c r="M56" s="163">
        <v>1</v>
      </c>
      <c r="N56" s="163">
        <v>1</v>
      </c>
      <c r="O56" s="163">
        <v>2</v>
      </c>
      <c r="P56" s="163">
        <v>1</v>
      </c>
      <c r="Q56" s="30">
        <f t="shared" ref="Q56" si="24">O56*M56*J56</f>
        <v>8600</v>
      </c>
      <c r="R56" s="30"/>
      <c r="S56" s="84">
        <f>L56*N56*P56</f>
        <v>61354.3</v>
      </c>
      <c r="T56" s="93"/>
      <c r="U56" s="100" t="s">
        <v>2266</v>
      </c>
      <c r="V56" s="105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</row>
    <row r="57" spans="1:64" s="107" customFormat="1" x14ac:dyDescent="0.2">
      <c r="A57" s="128">
        <v>3</v>
      </c>
      <c r="B57" s="101" t="s">
        <v>957</v>
      </c>
      <c r="C57" s="102" t="s">
        <v>957</v>
      </c>
      <c r="D57" s="163" t="s">
        <v>958</v>
      </c>
      <c r="E57" s="103"/>
      <c r="F57" s="104" t="s">
        <v>2237</v>
      </c>
      <c r="G57" s="104" t="s">
        <v>2238</v>
      </c>
      <c r="H57" s="82" t="s">
        <v>2227</v>
      </c>
      <c r="I57" s="153" t="s">
        <v>1123</v>
      </c>
      <c r="J57" s="115"/>
      <c r="K57" s="98"/>
      <c r="L57" s="115">
        <v>2393</v>
      </c>
      <c r="M57" s="163"/>
      <c r="N57" s="163">
        <v>0.1</v>
      </c>
      <c r="O57" s="163"/>
      <c r="P57" s="163">
        <v>1</v>
      </c>
      <c r="Q57" s="30"/>
      <c r="R57" s="30"/>
      <c r="S57" s="84">
        <f>L57*N57*P57</f>
        <v>239.3</v>
      </c>
      <c r="T57" s="93"/>
      <c r="U57" s="100"/>
      <c r="V57" s="105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</row>
    <row r="58" spans="1:64" s="129" customFormat="1" ht="42" x14ac:dyDescent="0.2">
      <c r="A58" s="128">
        <v>4</v>
      </c>
      <c r="B58" s="101" t="s">
        <v>957</v>
      </c>
      <c r="C58" s="102" t="s">
        <v>957</v>
      </c>
      <c r="D58" s="154" t="s">
        <v>958</v>
      </c>
      <c r="E58" s="103"/>
      <c r="F58" s="104" t="s">
        <v>919</v>
      </c>
      <c r="G58" s="104" t="s">
        <v>1054</v>
      </c>
      <c r="H58" s="82" t="s">
        <v>1055</v>
      </c>
      <c r="I58" s="83" t="s">
        <v>982</v>
      </c>
      <c r="J58" s="84">
        <v>1940</v>
      </c>
      <c r="K58" s="84"/>
      <c r="L58" s="84"/>
      <c r="M58" s="154">
        <v>2</v>
      </c>
      <c r="N58" s="84"/>
      <c r="O58" s="154">
        <v>1</v>
      </c>
      <c r="P58" s="84"/>
      <c r="Q58" s="84">
        <f>J58*M58*O58</f>
        <v>3880</v>
      </c>
      <c r="R58" s="84"/>
      <c r="S58" s="84"/>
      <c r="T58" s="84"/>
      <c r="U58" s="104"/>
      <c r="V58" s="148"/>
    </row>
    <row r="59" spans="1:64" s="129" customFormat="1" ht="42" x14ac:dyDescent="0.2">
      <c r="A59" s="128">
        <v>5</v>
      </c>
      <c r="B59" s="101" t="s">
        <v>957</v>
      </c>
      <c r="C59" s="102" t="s">
        <v>957</v>
      </c>
      <c r="D59" s="154" t="s">
        <v>958</v>
      </c>
      <c r="E59" s="103"/>
      <c r="F59" s="104" t="s">
        <v>919</v>
      </c>
      <c r="G59" s="104" t="s">
        <v>1056</v>
      </c>
      <c r="H59" s="82" t="s">
        <v>1057</v>
      </c>
      <c r="I59" s="83" t="s">
        <v>982</v>
      </c>
      <c r="J59" s="84">
        <v>1650</v>
      </c>
      <c r="K59" s="84"/>
      <c r="L59" s="84"/>
      <c r="M59" s="154">
        <v>1</v>
      </c>
      <c r="N59" s="84"/>
      <c r="O59" s="154">
        <v>1</v>
      </c>
      <c r="P59" s="84"/>
      <c r="Q59" s="84">
        <f>J59*M59*O59</f>
        <v>1650</v>
      </c>
      <c r="R59" s="84"/>
      <c r="S59" s="84"/>
      <c r="T59" s="84"/>
      <c r="U59" s="104"/>
      <c r="V59" s="148"/>
    </row>
    <row r="60" spans="1:64" s="107" customFormat="1" ht="28" x14ac:dyDescent="0.2">
      <c r="A60" s="128">
        <v>6</v>
      </c>
      <c r="B60" s="101" t="s">
        <v>957</v>
      </c>
      <c r="C60" s="102" t="s">
        <v>957</v>
      </c>
      <c r="D60" s="145" t="s">
        <v>958</v>
      </c>
      <c r="E60" s="103"/>
      <c r="F60" s="104" t="s">
        <v>981</v>
      </c>
      <c r="G60" s="104" t="s">
        <v>1059</v>
      </c>
      <c r="H60" s="82" t="s">
        <v>1058</v>
      </c>
      <c r="I60" s="83" t="s">
        <v>982</v>
      </c>
      <c r="J60" s="84">
        <v>1066</v>
      </c>
      <c r="K60" s="84"/>
      <c r="L60" s="102"/>
      <c r="M60" s="145">
        <v>1</v>
      </c>
      <c r="N60" s="145"/>
      <c r="O60" s="145">
        <v>1</v>
      </c>
      <c r="P60" s="145"/>
      <c r="Q60" s="30">
        <f>O60*M60*J60</f>
        <v>1066</v>
      </c>
      <c r="R60" s="30"/>
      <c r="S60" s="30"/>
      <c r="T60" s="93"/>
      <c r="U60" s="104"/>
      <c r="V60" s="105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</row>
    <row r="61" spans="1:64" s="107" customFormat="1" x14ac:dyDescent="0.2">
      <c r="A61" s="128">
        <v>7</v>
      </c>
      <c r="B61" s="101"/>
      <c r="C61" s="102"/>
      <c r="D61" s="154"/>
      <c r="E61" s="103"/>
      <c r="F61" s="104" t="s">
        <v>981</v>
      </c>
      <c r="G61" s="104" t="s">
        <v>1036</v>
      </c>
      <c r="H61" s="82" t="s">
        <v>1060</v>
      </c>
      <c r="I61" s="83" t="s">
        <v>1033</v>
      </c>
      <c r="J61" s="84">
        <v>1864</v>
      </c>
      <c r="K61" s="84"/>
      <c r="L61" s="102"/>
      <c r="M61" s="154">
        <v>1</v>
      </c>
      <c r="N61" s="154"/>
      <c r="O61" s="154">
        <v>1</v>
      </c>
      <c r="P61" s="154"/>
      <c r="Q61" s="30">
        <f t="shared" ref="Q61:Q63" si="25">O61*M61*J61</f>
        <v>1864</v>
      </c>
      <c r="R61" s="30"/>
      <c r="S61" s="30"/>
      <c r="T61" s="93"/>
      <c r="U61" s="104"/>
      <c r="V61" s="105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</row>
    <row r="62" spans="1:64" s="107" customFormat="1" ht="28" x14ac:dyDescent="0.2">
      <c r="A62" s="128">
        <v>8</v>
      </c>
      <c r="B62" s="101" t="s">
        <v>957</v>
      </c>
      <c r="C62" s="102" t="s">
        <v>957</v>
      </c>
      <c r="D62" s="154" t="s">
        <v>958</v>
      </c>
      <c r="E62" s="103"/>
      <c r="F62" s="104" t="s">
        <v>919</v>
      </c>
      <c r="G62" s="104" t="s">
        <v>1061</v>
      </c>
      <c r="H62" s="82" t="s">
        <v>1063</v>
      </c>
      <c r="I62" s="83" t="s">
        <v>982</v>
      </c>
      <c r="J62" s="84">
        <v>2412</v>
      </c>
      <c r="K62" s="84"/>
      <c r="L62" s="102"/>
      <c r="M62" s="154">
        <v>1</v>
      </c>
      <c r="N62" s="154"/>
      <c r="O62" s="154">
        <v>1</v>
      </c>
      <c r="P62" s="154"/>
      <c r="Q62" s="30">
        <f t="shared" si="25"/>
        <v>2412</v>
      </c>
      <c r="R62" s="30"/>
      <c r="S62" s="30"/>
      <c r="T62" s="93"/>
      <c r="U62" s="104"/>
      <c r="V62" s="105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1:64" s="107" customFormat="1" ht="28" x14ac:dyDescent="0.2">
      <c r="A63" s="128">
        <v>9</v>
      </c>
      <c r="B63" s="101" t="s">
        <v>957</v>
      </c>
      <c r="C63" s="102" t="s">
        <v>957</v>
      </c>
      <c r="D63" s="154" t="s">
        <v>958</v>
      </c>
      <c r="E63" s="103"/>
      <c r="F63" s="104" t="s">
        <v>919</v>
      </c>
      <c r="G63" s="104" t="s">
        <v>1062</v>
      </c>
      <c r="H63" s="82" t="s">
        <v>1064</v>
      </c>
      <c r="I63" s="83" t="s">
        <v>982</v>
      </c>
      <c r="J63" s="84">
        <v>3966</v>
      </c>
      <c r="K63" s="84"/>
      <c r="L63" s="102"/>
      <c r="M63" s="154">
        <v>1</v>
      </c>
      <c r="N63" s="154"/>
      <c r="O63" s="154">
        <v>1</v>
      </c>
      <c r="P63" s="154"/>
      <c r="Q63" s="30">
        <f t="shared" si="25"/>
        <v>3966</v>
      </c>
      <c r="R63" s="30"/>
      <c r="S63" s="30"/>
      <c r="T63" s="93"/>
      <c r="U63" s="104"/>
      <c r="V63" s="105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1:64" s="107" customFormat="1" ht="28" x14ac:dyDescent="0.2">
      <c r="A64" s="128">
        <v>10</v>
      </c>
      <c r="B64" s="101" t="s">
        <v>957</v>
      </c>
      <c r="C64" s="102" t="s">
        <v>957</v>
      </c>
      <c r="D64" s="145" t="s">
        <v>958</v>
      </c>
      <c r="E64" s="103"/>
      <c r="F64" s="104" t="s">
        <v>919</v>
      </c>
      <c r="G64" s="104" t="s">
        <v>1034</v>
      </c>
      <c r="H64" s="82" t="s">
        <v>1035</v>
      </c>
      <c r="I64" s="83" t="s">
        <v>982</v>
      </c>
      <c r="J64" s="84">
        <v>6090</v>
      </c>
      <c r="K64" s="84"/>
      <c r="L64" s="84"/>
      <c r="M64" s="145">
        <v>1</v>
      </c>
      <c r="N64" s="145"/>
      <c r="O64" s="145">
        <v>1</v>
      </c>
      <c r="P64" s="145"/>
      <c r="Q64" s="30">
        <f t="shared" ref="Q64:Q94" si="26">O64*M64*J64</f>
        <v>6090</v>
      </c>
      <c r="R64" s="30"/>
      <c r="S64" s="30"/>
      <c r="T64" s="93"/>
      <c r="U64" s="104"/>
      <c r="V64" s="105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</row>
    <row r="65" spans="1:33" s="107" customFormat="1" x14ac:dyDescent="0.2">
      <c r="A65" s="128">
        <v>11</v>
      </c>
      <c r="B65" s="101" t="s">
        <v>957</v>
      </c>
      <c r="C65" s="102" t="s">
        <v>957</v>
      </c>
      <c r="D65" s="145" t="s">
        <v>958</v>
      </c>
      <c r="E65" s="103"/>
      <c r="F65" s="104" t="s">
        <v>981</v>
      </c>
      <c r="G65" s="92" t="s">
        <v>1038</v>
      </c>
      <c r="H65" s="82" t="s">
        <v>1039</v>
      </c>
      <c r="I65" s="83" t="s">
        <v>1033</v>
      </c>
      <c r="J65" s="84">
        <v>17</v>
      </c>
      <c r="K65" s="84"/>
      <c r="L65" s="102"/>
      <c r="M65" s="145">
        <v>1</v>
      </c>
      <c r="N65" s="145"/>
      <c r="O65" s="145">
        <v>1</v>
      </c>
      <c r="P65" s="145"/>
      <c r="Q65" s="30">
        <f t="shared" ref="Q65" si="27">O65*M65*J65</f>
        <v>17</v>
      </c>
      <c r="R65" s="30"/>
      <c r="S65" s="30"/>
      <c r="T65" s="93"/>
      <c r="U65" s="104"/>
      <c r="V65" s="102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1:33" s="107" customFormat="1" x14ac:dyDescent="0.2">
      <c r="A66" s="128">
        <v>12</v>
      </c>
      <c r="B66" s="101" t="s">
        <v>957</v>
      </c>
      <c r="C66" s="102" t="s">
        <v>957</v>
      </c>
      <c r="D66" s="145" t="s">
        <v>958</v>
      </c>
      <c r="E66" s="103"/>
      <c r="F66" s="104" t="s">
        <v>1037</v>
      </c>
      <c r="G66" s="92" t="s">
        <v>1040</v>
      </c>
      <c r="H66" s="82" t="s">
        <v>1074</v>
      </c>
      <c r="I66" s="83" t="s">
        <v>1033</v>
      </c>
      <c r="J66" s="84">
        <v>1821</v>
      </c>
      <c r="K66" s="84"/>
      <c r="L66" s="102"/>
      <c r="M66" s="145">
        <v>2</v>
      </c>
      <c r="N66" s="145"/>
      <c r="O66" s="145">
        <v>1</v>
      </c>
      <c r="P66" s="145"/>
      <c r="Q66" s="30">
        <f t="shared" ref="Q66" si="28">O66*M66*J66</f>
        <v>3642</v>
      </c>
      <c r="R66" s="30"/>
      <c r="S66" s="30"/>
      <c r="T66" s="93"/>
      <c r="U66" s="104"/>
      <c r="V66" s="102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1:33" s="107" customFormat="1" x14ac:dyDescent="0.2">
      <c r="A67" s="128">
        <v>13</v>
      </c>
      <c r="B67" s="101" t="s">
        <v>957</v>
      </c>
      <c r="C67" s="102" t="s">
        <v>957</v>
      </c>
      <c r="D67" s="145" t="s">
        <v>958</v>
      </c>
      <c r="E67" s="103"/>
      <c r="F67" s="104" t="s">
        <v>1037</v>
      </c>
      <c r="G67" s="92" t="s">
        <v>1036</v>
      </c>
      <c r="H67" s="82" t="s">
        <v>1075</v>
      </c>
      <c r="I67" s="83" t="s">
        <v>1033</v>
      </c>
      <c r="J67" s="84">
        <v>1821</v>
      </c>
      <c r="K67" s="84"/>
      <c r="L67" s="102"/>
      <c r="M67" s="145">
        <v>3</v>
      </c>
      <c r="N67" s="145"/>
      <c r="O67" s="145">
        <v>1</v>
      </c>
      <c r="P67" s="145"/>
      <c r="Q67" s="30">
        <f t="shared" si="26"/>
        <v>5463</v>
      </c>
      <c r="R67" s="30"/>
      <c r="S67" s="30"/>
      <c r="T67" s="93"/>
      <c r="U67" s="104"/>
      <c r="V67" s="102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1:33" s="107" customFormat="1" x14ac:dyDescent="0.2">
      <c r="A68" s="128">
        <v>14</v>
      </c>
      <c r="B68" s="101" t="s">
        <v>957</v>
      </c>
      <c r="C68" s="102" t="s">
        <v>957</v>
      </c>
      <c r="D68" s="154" t="s">
        <v>958</v>
      </c>
      <c r="E68" s="103"/>
      <c r="F68" s="104" t="s">
        <v>1066</v>
      </c>
      <c r="G68" s="92" t="s">
        <v>1071</v>
      </c>
      <c r="H68" s="82" t="s">
        <v>1067</v>
      </c>
      <c r="I68" s="83" t="s">
        <v>982</v>
      </c>
      <c r="J68" s="84">
        <v>4300</v>
      </c>
      <c r="K68" s="84"/>
      <c r="L68" s="102"/>
      <c r="M68" s="154">
        <v>1</v>
      </c>
      <c r="N68" s="154"/>
      <c r="O68" s="154">
        <v>2</v>
      </c>
      <c r="P68" s="154"/>
      <c r="Q68" s="30">
        <f t="shared" si="26"/>
        <v>8600</v>
      </c>
      <c r="R68" s="30"/>
      <c r="S68" s="30"/>
      <c r="T68" s="93"/>
      <c r="U68" s="104"/>
      <c r="V68" s="102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1:33" s="107" customFormat="1" ht="28" x14ac:dyDescent="0.2">
      <c r="A69" s="128">
        <v>15</v>
      </c>
      <c r="B69" s="101" t="s">
        <v>957</v>
      </c>
      <c r="C69" s="102" t="s">
        <v>957</v>
      </c>
      <c r="D69" s="154" t="s">
        <v>958</v>
      </c>
      <c r="E69" s="103"/>
      <c r="F69" s="104" t="s">
        <v>1037</v>
      </c>
      <c r="G69" s="92" t="s">
        <v>1069</v>
      </c>
      <c r="H69" s="82" t="s">
        <v>1068</v>
      </c>
      <c r="I69" s="83" t="s">
        <v>982</v>
      </c>
      <c r="J69" s="84">
        <v>3462</v>
      </c>
      <c r="K69" s="84"/>
      <c r="L69" s="102"/>
      <c r="M69" s="154">
        <v>2</v>
      </c>
      <c r="N69" s="154"/>
      <c r="O69" s="154">
        <v>1</v>
      </c>
      <c r="P69" s="154"/>
      <c r="Q69" s="30">
        <f t="shared" si="26"/>
        <v>6924</v>
      </c>
      <c r="R69" s="30"/>
      <c r="S69" s="30"/>
      <c r="T69" s="93"/>
      <c r="U69" s="104"/>
      <c r="V69" s="102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1:33" s="107" customFormat="1" x14ac:dyDescent="0.2">
      <c r="A70" s="128">
        <v>16</v>
      </c>
      <c r="B70" s="101" t="s">
        <v>957</v>
      </c>
      <c r="C70" s="102" t="s">
        <v>957</v>
      </c>
      <c r="D70" s="154" t="s">
        <v>958</v>
      </c>
      <c r="E70" s="103"/>
      <c r="F70" s="104" t="s">
        <v>1066</v>
      </c>
      <c r="G70" s="92" t="s">
        <v>1071</v>
      </c>
      <c r="H70" s="82" t="s">
        <v>1070</v>
      </c>
      <c r="I70" s="83" t="s">
        <v>982</v>
      </c>
      <c r="J70" s="84">
        <v>4300</v>
      </c>
      <c r="K70" s="84"/>
      <c r="L70" s="102"/>
      <c r="M70" s="154">
        <v>1</v>
      </c>
      <c r="N70" s="154"/>
      <c r="O70" s="154">
        <v>2</v>
      </c>
      <c r="P70" s="154"/>
      <c r="Q70" s="30">
        <f t="shared" si="26"/>
        <v>8600</v>
      </c>
      <c r="R70" s="30"/>
      <c r="S70" s="30"/>
      <c r="T70" s="93"/>
      <c r="U70" s="104"/>
      <c r="V70" s="102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1:33" s="107" customFormat="1" x14ac:dyDescent="0.2">
      <c r="A71" s="128">
        <v>17</v>
      </c>
      <c r="B71" s="101" t="s">
        <v>957</v>
      </c>
      <c r="C71" s="102" t="s">
        <v>957</v>
      </c>
      <c r="D71" s="154" t="s">
        <v>958</v>
      </c>
      <c r="E71" s="103"/>
      <c r="F71" s="104" t="s">
        <v>1037</v>
      </c>
      <c r="G71" s="92" t="s">
        <v>1069</v>
      </c>
      <c r="H71" s="82" t="s">
        <v>1072</v>
      </c>
      <c r="I71" s="83" t="s">
        <v>982</v>
      </c>
      <c r="J71" s="84">
        <v>3462</v>
      </c>
      <c r="K71" s="84"/>
      <c r="L71" s="102"/>
      <c r="M71" s="154">
        <v>4</v>
      </c>
      <c r="N71" s="154"/>
      <c r="O71" s="154">
        <v>1</v>
      </c>
      <c r="P71" s="154"/>
      <c r="Q71" s="30">
        <f t="shared" si="26"/>
        <v>13848</v>
      </c>
      <c r="R71" s="30"/>
      <c r="S71" s="30"/>
      <c r="T71" s="93"/>
      <c r="U71" s="104"/>
      <c r="V71" s="102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1:33" s="107" customFormat="1" ht="28" x14ac:dyDescent="0.2">
      <c r="A72" s="128">
        <v>18</v>
      </c>
      <c r="B72" s="101" t="s">
        <v>957</v>
      </c>
      <c r="C72" s="102" t="s">
        <v>957</v>
      </c>
      <c r="D72" s="154" t="s">
        <v>958</v>
      </c>
      <c r="E72" s="103"/>
      <c r="F72" s="104" t="s">
        <v>1037</v>
      </c>
      <c r="G72" s="92" t="s">
        <v>1054</v>
      </c>
      <c r="H72" s="82" t="s">
        <v>1073</v>
      </c>
      <c r="I72" s="83" t="s">
        <v>982</v>
      </c>
      <c r="J72" s="84">
        <v>2010</v>
      </c>
      <c r="K72" s="84"/>
      <c r="L72" s="102"/>
      <c r="M72" s="154">
        <v>5</v>
      </c>
      <c r="N72" s="154"/>
      <c r="O72" s="154">
        <v>1</v>
      </c>
      <c r="P72" s="154"/>
      <c r="Q72" s="30">
        <f t="shared" si="26"/>
        <v>10050</v>
      </c>
      <c r="R72" s="30"/>
      <c r="S72" s="30"/>
      <c r="T72" s="93"/>
      <c r="U72" s="104"/>
      <c r="V72" s="102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1:33" s="107" customFormat="1" ht="28" x14ac:dyDescent="0.2">
      <c r="A73" s="128">
        <v>19</v>
      </c>
      <c r="B73" s="101" t="s">
        <v>957</v>
      </c>
      <c r="C73" s="102" t="s">
        <v>957</v>
      </c>
      <c r="D73" s="154" t="s">
        <v>958</v>
      </c>
      <c r="E73" s="103"/>
      <c r="F73" s="104" t="s">
        <v>1037</v>
      </c>
      <c r="G73" s="92" t="s">
        <v>1059</v>
      </c>
      <c r="H73" s="82" t="s">
        <v>1077</v>
      </c>
      <c r="I73" s="83" t="s">
        <v>1076</v>
      </c>
      <c r="J73" s="84">
        <v>7880</v>
      </c>
      <c r="K73" s="84"/>
      <c r="L73" s="102"/>
      <c r="M73" s="154">
        <v>2</v>
      </c>
      <c r="N73" s="154"/>
      <c r="O73" s="154">
        <v>1</v>
      </c>
      <c r="P73" s="154"/>
      <c r="Q73" s="30">
        <f t="shared" si="26"/>
        <v>15760</v>
      </c>
      <c r="R73" s="30"/>
      <c r="S73" s="30"/>
      <c r="T73" s="93"/>
      <c r="U73" s="104"/>
      <c r="V73" s="102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1:33" s="107" customFormat="1" ht="28" x14ac:dyDescent="0.2">
      <c r="A74" s="128">
        <v>20</v>
      </c>
      <c r="B74" s="101" t="s">
        <v>957</v>
      </c>
      <c r="C74" s="102" t="s">
        <v>957</v>
      </c>
      <c r="D74" s="154" t="s">
        <v>958</v>
      </c>
      <c r="E74" s="103"/>
      <c r="F74" s="104" t="s">
        <v>1037</v>
      </c>
      <c r="G74" s="92" t="s">
        <v>1059</v>
      </c>
      <c r="H74" s="82" t="s">
        <v>1078</v>
      </c>
      <c r="I74" s="83" t="s">
        <v>1076</v>
      </c>
      <c r="J74" s="84">
        <v>3320</v>
      </c>
      <c r="K74" s="84"/>
      <c r="L74" s="102"/>
      <c r="M74" s="154">
        <v>3</v>
      </c>
      <c r="N74" s="154"/>
      <c r="O74" s="154">
        <v>1</v>
      </c>
      <c r="P74" s="154"/>
      <c r="Q74" s="30">
        <f t="shared" si="26"/>
        <v>9960</v>
      </c>
      <c r="R74" s="30"/>
      <c r="S74" s="30"/>
      <c r="T74" s="93"/>
      <c r="U74" s="104"/>
      <c r="V74" s="102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</row>
    <row r="75" spans="1:33" s="107" customFormat="1" ht="28" x14ac:dyDescent="0.2">
      <c r="A75" s="128">
        <v>21</v>
      </c>
      <c r="B75" s="156" t="s">
        <v>1079</v>
      </c>
      <c r="C75" s="157" t="s">
        <v>1079</v>
      </c>
      <c r="D75" s="158" t="s">
        <v>1080</v>
      </c>
      <c r="E75" s="159"/>
      <c r="F75" s="160" t="s">
        <v>919</v>
      </c>
      <c r="G75" s="92" t="s">
        <v>1081</v>
      </c>
      <c r="H75" s="82" t="s">
        <v>1083</v>
      </c>
      <c r="I75" s="83" t="s">
        <v>1082</v>
      </c>
      <c r="J75" s="84">
        <v>1500</v>
      </c>
      <c r="K75" s="84"/>
      <c r="L75" s="102"/>
      <c r="M75" s="154">
        <v>1</v>
      </c>
      <c r="N75" s="154"/>
      <c r="O75" s="154">
        <v>1</v>
      </c>
      <c r="P75" s="154"/>
      <c r="Q75" s="30">
        <f t="shared" si="26"/>
        <v>1500</v>
      </c>
      <c r="R75" s="30"/>
      <c r="S75" s="30"/>
      <c r="T75" s="93"/>
      <c r="U75" s="104"/>
      <c r="V75" s="102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1:33" s="129" customFormat="1" ht="56" x14ac:dyDescent="0.2">
      <c r="A76" s="128">
        <v>22</v>
      </c>
      <c r="B76" s="101" t="s">
        <v>957</v>
      </c>
      <c r="C76" s="102" t="s">
        <v>957</v>
      </c>
      <c r="D76" s="145" t="s">
        <v>958</v>
      </c>
      <c r="E76" s="103"/>
      <c r="F76" s="104" t="s">
        <v>919</v>
      </c>
      <c r="G76" s="104" t="s">
        <v>980</v>
      </c>
      <c r="H76" s="82" t="s">
        <v>1065</v>
      </c>
      <c r="I76" s="83" t="s">
        <v>982</v>
      </c>
      <c r="J76" s="84">
        <v>7700</v>
      </c>
      <c r="K76" s="84"/>
      <c r="L76" s="84"/>
      <c r="M76" s="145">
        <v>3</v>
      </c>
      <c r="N76" s="84"/>
      <c r="O76" s="145">
        <v>1</v>
      </c>
      <c r="P76" s="84"/>
      <c r="Q76" s="84">
        <f>J76*M76*O76</f>
        <v>23100</v>
      </c>
      <c r="R76" s="84"/>
      <c r="S76" s="84"/>
      <c r="T76" s="84"/>
      <c r="U76" s="141"/>
      <c r="V76" s="148"/>
    </row>
    <row r="77" spans="1:33" s="107" customFormat="1" ht="42" x14ac:dyDescent="0.2">
      <c r="A77" s="128">
        <v>23</v>
      </c>
      <c r="B77" s="101" t="s">
        <v>957</v>
      </c>
      <c r="C77" s="102" t="s">
        <v>957</v>
      </c>
      <c r="D77" s="145" t="s">
        <v>958</v>
      </c>
      <c r="E77" s="103"/>
      <c r="F77" s="104" t="s">
        <v>919</v>
      </c>
      <c r="G77" s="104" t="s">
        <v>980</v>
      </c>
      <c r="H77" s="82" t="s">
        <v>1086</v>
      </c>
      <c r="I77" s="83" t="s">
        <v>982</v>
      </c>
      <c r="J77" s="84">
        <v>3462</v>
      </c>
      <c r="K77" s="84"/>
      <c r="L77" s="102"/>
      <c r="M77" s="145">
        <v>8</v>
      </c>
      <c r="N77" s="145"/>
      <c r="O77" s="145">
        <v>1</v>
      </c>
      <c r="P77" s="145"/>
      <c r="Q77" s="30">
        <f>O77*M77*J77</f>
        <v>27696</v>
      </c>
      <c r="R77" s="30"/>
      <c r="S77" s="30"/>
      <c r="T77" s="93"/>
      <c r="U77" s="141"/>
      <c r="V77" s="105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1:33" s="107" customFormat="1" ht="42" x14ac:dyDescent="0.2">
      <c r="A78" s="128">
        <v>24</v>
      </c>
      <c r="B78" s="101" t="s">
        <v>957</v>
      </c>
      <c r="C78" s="102" t="s">
        <v>957</v>
      </c>
      <c r="D78" s="145" t="s">
        <v>958</v>
      </c>
      <c r="E78" s="103"/>
      <c r="F78" s="104" t="s">
        <v>919</v>
      </c>
      <c r="G78" s="104" t="s">
        <v>980</v>
      </c>
      <c r="H78" s="82" t="s">
        <v>1041</v>
      </c>
      <c r="I78" s="83" t="s">
        <v>982</v>
      </c>
      <c r="J78" s="84">
        <v>6810</v>
      </c>
      <c r="K78" s="84"/>
      <c r="L78" s="84"/>
      <c r="M78" s="145">
        <v>7</v>
      </c>
      <c r="N78" s="145"/>
      <c r="O78" s="145">
        <v>1</v>
      </c>
      <c r="P78" s="145"/>
      <c r="Q78" s="30">
        <f t="shared" ref="Q78" si="29">O78*M78*J78</f>
        <v>47670</v>
      </c>
      <c r="R78" s="30"/>
      <c r="S78" s="30"/>
      <c r="T78" s="93"/>
      <c r="U78" s="141"/>
      <c r="V78" s="105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</row>
    <row r="79" spans="1:33" s="107" customFormat="1" x14ac:dyDescent="0.2">
      <c r="A79" s="128">
        <v>25</v>
      </c>
      <c r="B79" s="101" t="s">
        <v>957</v>
      </c>
      <c r="C79" s="102" t="s">
        <v>957</v>
      </c>
      <c r="D79" s="145" t="s">
        <v>958</v>
      </c>
      <c r="E79" s="103"/>
      <c r="F79" s="104" t="s">
        <v>919</v>
      </c>
      <c r="G79" s="104" t="s">
        <v>980</v>
      </c>
      <c r="H79" s="82" t="s">
        <v>1042</v>
      </c>
      <c r="I79" s="83" t="s">
        <v>982</v>
      </c>
      <c r="J79" s="84">
        <v>3462</v>
      </c>
      <c r="K79" s="84"/>
      <c r="L79" s="84"/>
      <c r="M79" s="145">
        <v>38</v>
      </c>
      <c r="N79" s="145"/>
      <c r="O79" s="145">
        <v>1</v>
      </c>
      <c r="P79" s="145"/>
      <c r="Q79" s="30">
        <f t="shared" ref="Q79" si="30">O79*M79*J79</f>
        <v>131556</v>
      </c>
      <c r="R79" s="30"/>
      <c r="S79" s="30"/>
      <c r="T79" s="93"/>
      <c r="U79" s="141"/>
      <c r="V79" s="105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1:33" s="129" customFormat="1" x14ac:dyDescent="0.2">
      <c r="A80" s="128">
        <v>26</v>
      </c>
      <c r="B80" s="101" t="s">
        <v>957</v>
      </c>
      <c r="C80" s="102" t="s">
        <v>957</v>
      </c>
      <c r="D80" s="145" t="s">
        <v>958</v>
      </c>
      <c r="E80" s="103"/>
      <c r="F80" s="104" t="s">
        <v>919</v>
      </c>
      <c r="G80" s="104" t="s">
        <v>980</v>
      </c>
      <c r="H80" s="82" t="s">
        <v>1084</v>
      </c>
      <c r="I80" s="83" t="s">
        <v>982</v>
      </c>
      <c r="J80" s="84">
        <v>2740</v>
      </c>
      <c r="K80" s="84"/>
      <c r="L80" s="84"/>
      <c r="M80" s="145">
        <v>2</v>
      </c>
      <c r="N80" s="84"/>
      <c r="O80" s="145">
        <v>1</v>
      </c>
      <c r="P80" s="84"/>
      <c r="Q80" s="84">
        <f>J80*M80*O80</f>
        <v>5480</v>
      </c>
      <c r="R80" s="84"/>
      <c r="S80" s="84"/>
      <c r="T80" s="84"/>
      <c r="U80" s="141"/>
      <c r="V80" s="148"/>
    </row>
    <row r="81" spans="1:33" s="107" customFormat="1" x14ac:dyDescent="0.2">
      <c r="A81" s="128">
        <v>27</v>
      </c>
      <c r="B81" s="101" t="s">
        <v>957</v>
      </c>
      <c r="C81" s="102" t="s">
        <v>957</v>
      </c>
      <c r="D81" s="145" t="s">
        <v>958</v>
      </c>
      <c r="E81" s="103"/>
      <c r="F81" s="104" t="s">
        <v>919</v>
      </c>
      <c r="G81" s="104" t="s">
        <v>980</v>
      </c>
      <c r="H81" s="82" t="s">
        <v>1085</v>
      </c>
      <c r="I81" s="83" t="s">
        <v>982</v>
      </c>
      <c r="J81" s="84">
        <v>2740</v>
      </c>
      <c r="K81" s="84"/>
      <c r="L81" s="102"/>
      <c r="M81" s="145">
        <v>4</v>
      </c>
      <c r="N81" s="145"/>
      <c r="O81" s="145">
        <v>1</v>
      </c>
      <c r="P81" s="145"/>
      <c r="Q81" s="30">
        <f>O81*M81*J81</f>
        <v>10960</v>
      </c>
      <c r="R81" s="30"/>
      <c r="S81" s="30"/>
      <c r="T81" s="93"/>
      <c r="U81" s="104"/>
      <c r="V81" s="10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</row>
    <row r="82" spans="1:33" s="107" customFormat="1" x14ac:dyDescent="0.2">
      <c r="A82" s="128">
        <v>28</v>
      </c>
      <c r="B82" s="101" t="s">
        <v>957</v>
      </c>
      <c r="C82" s="102" t="s">
        <v>957</v>
      </c>
      <c r="D82" s="145" t="s">
        <v>958</v>
      </c>
      <c r="E82" s="103"/>
      <c r="F82" s="104" t="s">
        <v>1037</v>
      </c>
      <c r="G82" s="104" t="s">
        <v>980</v>
      </c>
      <c r="H82" s="82" t="s">
        <v>1087</v>
      </c>
      <c r="I82" s="83" t="s">
        <v>982</v>
      </c>
      <c r="J82" s="84">
        <v>2740</v>
      </c>
      <c r="K82" s="84"/>
      <c r="L82" s="102"/>
      <c r="M82" s="145">
        <v>1</v>
      </c>
      <c r="N82" s="145"/>
      <c r="O82" s="145">
        <v>1</v>
      </c>
      <c r="P82" s="145"/>
      <c r="Q82" s="30">
        <f>O82*M82*J82</f>
        <v>2740</v>
      </c>
      <c r="R82" s="30"/>
      <c r="S82" s="30"/>
      <c r="T82" s="93"/>
      <c r="U82" s="104"/>
      <c r="V82" s="10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</row>
    <row r="83" spans="1:33" s="129" customFormat="1" x14ac:dyDescent="0.2">
      <c r="A83" s="128">
        <v>29</v>
      </c>
      <c r="B83" s="101" t="s">
        <v>957</v>
      </c>
      <c r="C83" s="102" t="s">
        <v>957</v>
      </c>
      <c r="D83" s="145" t="s">
        <v>958</v>
      </c>
      <c r="E83" s="103"/>
      <c r="F83" s="104" t="s">
        <v>919</v>
      </c>
      <c r="G83" s="104" t="s">
        <v>980</v>
      </c>
      <c r="H83" s="82" t="s">
        <v>1089</v>
      </c>
      <c r="I83" s="83" t="s">
        <v>982</v>
      </c>
      <c r="J83" s="84">
        <v>2740</v>
      </c>
      <c r="K83" s="84"/>
      <c r="L83" s="84"/>
      <c r="M83" s="145">
        <v>2</v>
      </c>
      <c r="N83" s="84"/>
      <c r="O83" s="145">
        <v>1</v>
      </c>
      <c r="P83" s="84"/>
      <c r="Q83" s="84">
        <f>J83*M83*O83</f>
        <v>5480</v>
      </c>
      <c r="R83" s="84"/>
      <c r="S83" s="84"/>
      <c r="T83" s="84"/>
      <c r="U83" s="104"/>
      <c r="V83" s="148"/>
    </row>
    <row r="84" spans="1:33" s="129" customFormat="1" ht="28" x14ac:dyDescent="0.2">
      <c r="A84" s="128">
        <v>30</v>
      </c>
      <c r="B84" s="101" t="s">
        <v>957</v>
      </c>
      <c r="C84" s="102" t="s">
        <v>957</v>
      </c>
      <c r="D84" s="145" t="s">
        <v>958</v>
      </c>
      <c r="E84" s="103"/>
      <c r="F84" s="104" t="s">
        <v>919</v>
      </c>
      <c r="G84" s="104" t="s">
        <v>1044</v>
      </c>
      <c r="H84" s="82" t="s">
        <v>1045</v>
      </c>
      <c r="I84" s="83" t="s">
        <v>982</v>
      </c>
      <c r="J84" s="84">
        <v>3364</v>
      </c>
      <c r="K84" s="84"/>
      <c r="L84" s="84"/>
      <c r="M84" s="145">
        <v>2</v>
      </c>
      <c r="N84" s="84"/>
      <c r="O84" s="145">
        <v>1</v>
      </c>
      <c r="P84" s="84"/>
      <c r="Q84" s="84">
        <f t="shared" ref="Q84:Q87" si="31">J84*M84*O84</f>
        <v>6728</v>
      </c>
      <c r="R84" s="84"/>
      <c r="S84" s="84"/>
      <c r="T84" s="84"/>
      <c r="U84" s="141"/>
      <c r="V84" s="148"/>
    </row>
    <row r="85" spans="1:33" s="107" customFormat="1" ht="28" x14ac:dyDescent="0.2">
      <c r="A85" s="128">
        <v>31</v>
      </c>
      <c r="B85" s="101" t="s">
        <v>957</v>
      </c>
      <c r="C85" s="102" t="s">
        <v>957</v>
      </c>
      <c r="D85" s="145" t="s">
        <v>958</v>
      </c>
      <c r="E85" s="103"/>
      <c r="F85" s="104" t="s">
        <v>919</v>
      </c>
      <c r="G85" s="104" t="s">
        <v>980</v>
      </c>
      <c r="H85" s="82" t="s">
        <v>1046</v>
      </c>
      <c r="I85" s="83" t="s">
        <v>982</v>
      </c>
      <c r="J85" s="84">
        <v>3462</v>
      </c>
      <c r="K85" s="84"/>
      <c r="L85" s="102"/>
      <c r="M85" s="145">
        <v>5</v>
      </c>
      <c r="N85" s="145"/>
      <c r="O85" s="145">
        <v>1</v>
      </c>
      <c r="P85" s="145"/>
      <c r="Q85" s="84">
        <f t="shared" si="31"/>
        <v>17310</v>
      </c>
      <c r="R85" s="30"/>
      <c r="S85" s="30"/>
      <c r="T85" s="93"/>
      <c r="U85" s="141"/>
      <c r="V85" s="102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1:33" s="107" customFormat="1" ht="28" x14ac:dyDescent="0.2">
      <c r="A86" s="128">
        <v>32</v>
      </c>
      <c r="B86" s="101" t="s">
        <v>957</v>
      </c>
      <c r="C86" s="102" t="s">
        <v>957</v>
      </c>
      <c r="D86" s="145" t="s">
        <v>958</v>
      </c>
      <c r="E86" s="103"/>
      <c r="F86" s="104" t="s">
        <v>1037</v>
      </c>
      <c r="G86" s="104" t="s">
        <v>1047</v>
      </c>
      <c r="H86" s="82" t="s">
        <v>1088</v>
      </c>
      <c r="I86" s="83" t="s">
        <v>982</v>
      </c>
      <c r="J86" s="84">
        <v>1180</v>
      </c>
      <c r="K86" s="84"/>
      <c r="L86" s="102"/>
      <c r="M86" s="145">
        <v>2</v>
      </c>
      <c r="N86" s="145"/>
      <c r="O86" s="145">
        <v>1</v>
      </c>
      <c r="P86" s="145"/>
      <c r="Q86" s="84">
        <f t="shared" si="31"/>
        <v>2360</v>
      </c>
      <c r="R86" s="30"/>
      <c r="S86" s="30"/>
      <c r="T86" s="93"/>
      <c r="U86" s="104"/>
      <c r="V86" s="102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1:33" s="107" customFormat="1" x14ac:dyDescent="0.2">
      <c r="A87" s="128">
        <v>33</v>
      </c>
      <c r="B87" s="101" t="s">
        <v>957</v>
      </c>
      <c r="C87" s="102" t="s">
        <v>957</v>
      </c>
      <c r="D87" s="145" t="s">
        <v>958</v>
      </c>
      <c r="E87" s="103"/>
      <c r="F87" s="104" t="s">
        <v>1043</v>
      </c>
      <c r="G87" s="104" t="s">
        <v>1049</v>
      </c>
      <c r="H87" s="82" t="s">
        <v>1048</v>
      </c>
      <c r="I87" s="83" t="s">
        <v>982</v>
      </c>
      <c r="J87" s="84">
        <v>530</v>
      </c>
      <c r="K87" s="84"/>
      <c r="L87" s="102"/>
      <c r="M87" s="145">
        <v>2</v>
      </c>
      <c r="N87" s="145"/>
      <c r="O87" s="145">
        <v>1</v>
      </c>
      <c r="P87" s="145"/>
      <c r="Q87" s="84">
        <f t="shared" si="31"/>
        <v>1060</v>
      </c>
      <c r="R87" s="30"/>
      <c r="S87" s="30"/>
      <c r="T87" s="93"/>
      <c r="U87" s="141"/>
      <c r="V87" s="102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1:33" s="107" customFormat="1" ht="28" x14ac:dyDescent="0.2">
      <c r="A88" s="128">
        <v>34</v>
      </c>
      <c r="B88" s="101" t="s">
        <v>957</v>
      </c>
      <c r="C88" s="102" t="s">
        <v>957</v>
      </c>
      <c r="D88" s="145" t="s">
        <v>958</v>
      </c>
      <c r="E88" s="103"/>
      <c r="F88" s="104" t="s">
        <v>919</v>
      </c>
      <c r="G88" s="104" t="s">
        <v>980</v>
      </c>
      <c r="H88" s="82" t="s">
        <v>1050</v>
      </c>
      <c r="I88" s="83" t="s">
        <v>982</v>
      </c>
      <c r="J88" s="84">
        <v>3462</v>
      </c>
      <c r="K88" s="84"/>
      <c r="L88" s="102"/>
      <c r="M88" s="145">
        <v>2</v>
      </c>
      <c r="N88" s="145"/>
      <c r="O88" s="145">
        <v>1</v>
      </c>
      <c r="P88" s="145"/>
      <c r="Q88" s="84">
        <f t="shared" ref="Q88" si="32">J88*M88*O88</f>
        <v>6924</v>
      </c>
      <c r="R88" s="30"/>
      <c r="S88" s="30"/>
      <c r="T88" s="93"/>
      <c r="U88" s="141"/>
      <c r="V88" s="102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1:33" s="107" customFormat="1" x14ac:dyDescent="0.2">
      <c r="A89" s="128">
        <v>35</v>
      </c>
      <c r="B89" s="101" t="s">
        <v>957</v>
      </c>
      <c r="C89" s="102" t="s">
        <v>957</v>
      </c>
      <c r="D89" s="145" t="s">
        <v>947</v>
      </c>
      <c r="E89" s="103"/>
      <c r="F89" s="104" t="s">
        <v>959</v>
      </c>
      <c r="G89" s="104" t="s">
        <v>983</v>
      </c>
      <c r="H89" s="82" t="s">
        <v>1095</v>
      </c>
      <c r="I89" s="83" t="s">
        <v>960</v>
      </c>
      <c r="J89" s="115">
        <v>1300</v>
      </c>
      <c r="K89" s="98"/>
      <c r="L89" s="115">
        <v>229720</v>
      </c>
      <c r="M89" s="163">
        <v>5</v>
      </c>
      <c r="N89" s="163">
        <v>1</v>
      </c>
      <c r="O89" s="163">
        <v>1</v>
      </c>
      <c r="P89" s="163">
        <v>1</v>
      </c>
      <c r="Q89" s="84">
        <f t="shared" ref="Q89" si="33">O89*M89*J89</f>
        <v>6500</v>
      </c>
      <c r="R89" s="30"/>
      <c r="S89" s="30">
        <v>230350</v>
      </c>
      <c r="T89" s="93"/>
      <c r="U89" s="94" t="s">
        <v>1931</v>
      </c>
      <c r="V89" s="105">
        <v>6</v>
      </c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1:33" s="107" customFormat="1" x14ac:dyDescent="0.2">
      <c r="A90" s="128">
        <v>36</v>
      </c>
      <c r="B90" s="101" t="s">
        <v>957</v>
      </c>
      <c r="C90" s="102" t="s">
        <v>957</v>
      </c>
      <c r="D90" s="145" t="s">
        <v>947</v>
      </c>
      <c r="E90" s="103"/>
      <c r="F90" s="104" t="s">
        <v>959</v>
      </c>
      <c r="G90" s="104" t="s">
        <v>983</v>
      </c>
      <c r="H90" s="82" t="s">
        <v>1096</v>
      </c>
      <c r="I90" s="83" t="s">
        <v>960</v>
      </c>
      <c r="J90" s="84">
        <v>1300</v>
      </c>
      <c r="K90" s="84"/>
      <c r="L90" s="102"/>
      <c r="M90" s="145">
        <v>42</v>
      </c>
      <c r="N90" s="145"/>
      <c r="O90" s="145">
        <v>1</v>
      </c>
      <c r="P90" s="145"/>
      <c r="Q90" s="30">
        <f t="shared" si="26"/>
        <v>54600</v>
      </c>
      <c r="R90" s="30"/>
      <c r="S90" s="30"/>
      <c r="T90" s="93"/>
      <c r="U90" s="94"/>
      <c r="V90" s="105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1:33" s="107" customFormat="1" x14ac:dyDescent="0.2">
      <c r="A91" s="128">
        <v>37</v>
      </c>
      <c r="B91" s="101" t="s">
        <v>957</v>
      </c>
      <c r="C91" s="102" t="s">
        <v>957</v>
      </c>
      <c r="D91" s="145" t="s">
        <v>947</v>
      </c>
      <c r="E91" s="103"/>
      <c r="F91" s="104" t="s">
        <v>959</v>
      </c>
      <c r="G91" s="104" t="s">
        <v>983</v>
      </c>
      <c r="H91" s="82" t="s">
        <v>1097</v>
      </c>
      <c r="I91" s="97" t="s">
        <v>960</v>
      </c>
      <c r="J91" s="142">
        <v>750</v>
      </c>
      <c r="K91" s="84"/>
      <c r="L91" s="102"/>
      <c r="M91" s="145">
        <v>110</v>
      </c>
      <c r="N91" s="145"/>
      <c r="O91" s="145">
        <v>1</v>
      </c>
      <c r="P91" s="145"/>
      <c r="Q91" s="30">
        <f t="shared" si="26"/>
        <v>82500</v>
      </c>
      <c r="R91" s="30"/>
      <c r="S91" s="30"/>
      <c r="T91" s="93"/>
      <c r="U91" s="94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1:33" s="107" customFormat="1" x14ac:dyDescent="0.2">
      <c r="A92" s="128">
        <v>38</v>
      </c>
      <c r="B92" s="101" t="s">
        <v>957</v>
      </c>
      <c r="C92" s="102" t="s">
        <v>957</v>
      </c>
      <c r="D92" s="145" t="s">
        <v>947</v>
      </c>
      <c r="E92" s="103"/>
      <c r="F92" s="104" t="s">
        <v>959</v>
      </c>
      <c r="G92" s="104" t="s">
        <v>983</v>
      </c>
      <c r="H92" s="82" t="s">
        <v>1098</v>
      </c>
      <c r="I92" s="97" t="s">
        <v>960</v>
      </c>
      <c r="J92" s="142">
        <v>1550</v>
      </c>
      <c r="K92" s="84"/>
      <c r="L92" s="102"/>
      <c r="M92" s="145">
        <v>56</v>
      </c>
      <c r="N92" s="145"/>
      <c r="O92" s="145">
        <v>1</v>
      </c>
      <c r="P92" s="145"/>
      <c r="Q92" s="30">
        <f t="shared" si="26"/>
        <v>86800</v>
      </c>
      <c r="R92" s="30"/>
      <c r="S92" s="30"/>
      <c r="T92" s="93"/>
      <c r="U92" s="94"/>
      <c r="V92" s="10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1:33" s="107" customFormat="1" x14ac:dyDescent="0.2">
      <c r="A93" s="128">
        <v>39</v>
      </c>
      <c r="B93" s="101" t="s">
        <v>957</v>
      </c>
      <c r="C93" s="102" t="s">
        <v>957</v>
      </c>
      <c r="D93" s="145" t="s">
        <v>947</v>
      </c>
      <c r="E93" s="103"/>
      <c r="F93" s="104" t="s">
        <v>959</v>
      </c>
      <c r="G93" s="104" t="s">
        <v>983</v>
      </c>
      <c r="H93" s="82" t="s">
        <v>1099</v>
      </c>
      <c r="I93" s="83" t="s">
        <v>960</v>
      </c>
      <c r="J93" s="84">
        <v>2250</v>
      </c>
      <c r="K93" s="84"/>
      <c r="L93" s="102"/>
      <c r="M93" s="145">
        <v>2</v>
      </c>
      <c r="N93" s="145"/>
      <c r="O93" s="145">
        <v>2</v>
      </c>
      <c r="P93" s="145"/>
      <c r="Q93" s="30">
        <f t="shared" si="26"/>
        <v>9000</v>
      </c>
      <c r="R93" s="30"/>
      <c r="S93" s="30"/>
      <c r="T93" s="93"/>
      <c r="U93" s="94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1:33" s="107" customFormat="1" x14ac:dyDescent="0.2">
      <c r="A94" s="128">
        <v>40</v>
      </c>
      <c r="B94" s="101" t="s">
        <v>957</v>
      </c>
      <c r="C94" s="102" t="s">
        <v>957</v>
      </c>
      <c r="D94" s="145" t="s">
        <v>947</v>
      </c>
      <c r="E94" s="103"/>
      <c r="F94" s="104" t="s">
        <v>959</v>
      </c>
      <c r="G94" s="104" t="s">
        <v>984</v>
      </c>
      <c r="H94" s="82" t="s">
        <v>1012</v>
      </c>
      <c r="I94" s="83" t="s">
        <v>960</v>
      </c>
      <c r="J94" s="84">
        <v>750</v>
      </c>
      <c r="K94" s="84"/>
      <c r="L94" s="102"/>
      <c r="M94" s="145">
        <v>13</v>
      </c>
      <c r="N94" s="145"/>
      <c r="O94" s="145">
        <v>1</v>
      </c>
      <c r="P94" s="145"/>
      <c r="Q94" s="30">
        <f t="shared" si="26"/>
        <v>9750</v>
      </c>
      <c r="R94" s="30"/>
      <c r="S94" s="30"/>
      <c r="T94" s="93"/>
      <c r="U94" s="94"/>
      <c r="V94" s="105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1:33" s="107" customFormat="1" ht="28" x14ac:dyDescent="0.2">
      <c r="A95" s="128">
        <v>41</v>
      </c>
      <c r="B95" s="101" t="s">
        <v>957</v>
      </c>
      <c r="C95" s="102" t="s">
        <v>957</v>
      </c>
      <c r="D95" s="145" t="s">
        <v>961</v>
      </c>
      <c r="E95" s="103"/>
      <c r="F95" s="145" t="s">
        <v>961</v>
      </c>
      <c r="G95" s="104" t="s">
        <v>985</v>
      </c>
      <c r="H95" s="82" t="s">
        <v>1014</v>
      </c>
      <c r="I95" s="83" t="s">
        <v>962</v>
      </c>
      <c r="J95" s="115">
        <v>850</v>
      </c>
      <c r="K95" s="98"/>
      <c r="L95" s="115">
        <v>53900</v>
      </c>
      <c r="M95" s="163">
        <v>7</v>
      </c>
      <c r="N95" s="163">
        <v>1</v>
      </c>
      <c r="O95" s="163">
        <v>1</v>
      </c>
      <c r="P95" s="163">
        <v>1</v>
      </c>
      <c r="Q95" s="30">
        <f t="shared" ref="Q95:Q119" si="34">O95*M95*J95</f>
        <v>5950</v>
      </c>
      <c r="R95" s="30"/>
      <c r="S95" s="30">
        <f>L95*N95*P95</f>
        <v>53900</v>
      </c>
      <c r="T95" s="93"/>
      <c r="U95" s="100" t="s">
        <v>2052</v>
      </c>
      <c r="V95" s="105">
        <v>8</v>
      </c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1:33" s="107" customFormat="1" ht="28" x14ac:dyDescent="0.2">
      <c r="A96" s="128">
        <v>42</v>
      </c>
      <c r="B96" s="101" t="s">
        <v>957</v>
      </c>
      <c r="C96" s="102" t="s">
        <v>957</v>
      </c>
      <c r="D96" s="145" t="s">
        <v>961</v>
      </c>
      <c r="E96" s="103"/>
      <c r="F96" s="145" t="s">
        <v>961</v>
      </c>
      <c r="G96" s="104" t="s">
        <v>986</v>
      </c>
      <c r="H96" s="82" t="s">
        <v>1015</v>
      </c>
      <c r="I96" s="83" t="s">
        <v>962</v>
      </c>
      <c r="J96" s="115">
        <v>850</v>
      </c>
      <c r="K96" s="98"/>
      <c r="L96" s="115">
        <v>62300</v>
      </c>
      <c r="M96" s="163">
        <v>7</v>
      </c>
      <c r="N96" s="163">
        <v>1</v>
      </c>
      <c r="O96" s="163">
        <v>1</v>
      </c>
      <c r="P96" s="163">
        <v>1</v>
      </c>
      <c r="Q96" s="30">
        <f t="shared" si="34"/>
        <v>5950</v>
      </c>
      <c r="R96" s="30"/>
      <c r="S96" s="30">
        <f>L96*N96*P96</f>
        <v>62300</v>
      </c>
      <c r="T96" s="93"/>
      <c r="U96" s="100" t="s">
        <v>2116</v>
      </c>
      <c r="V96" s="105">
        <v>8</v>
      </c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1:33" s="107" customFormat="1" ht="28" x14ac:dyDescent="0.2">
      <c r="A97" s="128">
        <v>43</v>
      </c>
      <c r="B97" s="101" t="s">
        <v>957</v>
      </c>
      <c r="C97" s="102" t="s">
        <v>957</v>
      </c>
      <c r="D97" s="145" t="s">
        <v>961</v>
      </c>
      <c r="E97" s="103"/>
      <c r="F97" s="145" t="s">
        <v>961</v>
      </c>
      <c r="G97" s="104" t="s">
        <v>985</v>
      </c>
      <c r="H97" s="82" t="s">
        <v>1013</v>
      </c>
      <c r="I97" s="83" t="s">
        <v>962</v>
      </c>
      <c r="J97" s="84">
        <v>850</v>
      </c>
      <c r="K97" s="84"/>
      <c r="L97" s="102"/>
      <c r="M97" s="145">
        <v>20</v>
      </c>
      <c r="N97" s="145"/>
      <c r="O97" s="145">
        <v>1</v>
      </c>
      <c r="P97" s="145"/>
      <c r="Q97" s="30">
        <f t="shared" ref="Q97:Q98" si="35">O97*M97*J97</f>
        <v>17000</v>
      </c>
      <c r="R97" s="30"/>
      <c r="S97" s="30"/>
      <c r="T97" s="93"/>
      <c r="U97" s="100"/>
      <c r="V97" s="105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1:33" s="107" customFormat="1" ht="28" x14ac:dyDescent="0.2">
      <c r="A98" s="128">
        <v>44</v>
      </c>
      <c r="B98" s="101" t="s">
        <v>957</v>
      </c>
      <c r="C98" s="102" t="s">
        <v>957</v>
      </c>
      <c r="D98" s="145" t="s">
        <v>961</v>
      </c>
      <c r="E98" s="103"/>
      <c r="F98" s="145" t="s">
        <v>961</v>
      </c>
      <c r="G98" s="104" t="s">
        <v>986</v>
      </c>
      <c r="H98" s="82" t="s">
        <v>1016</v>
      </c>
      <c r="I98" s="83" t="s">
        <v>962</v>
      </c>
      <c r="J98" s="84">
        <v>850</v>
      </c>
      <c r="K98" s="84"/>
      <c r="L98" s="102"/>
      <c r="M98" s="145">
        <v>20</v>
      </c>
      <c r="N98" s="145"/>
      <c r="O98" s="145">
        <v>1</v>
      </c>
      <c r="P98" s="145"/>
      <c r="Q98" s="30">
        <f t="shared" si="35"/>
        <v>17000</v>
      </c>
      <c r="R98" s="30"/>
      <c r="S98" s="30"/>
      <c r="T98" s="93"/>
      <c r="U98" s="100"/>
      <c r="V98" s="105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1:33" s="107" customFormat="1" ht="28" x14ac:dyDescent="0.2">
      <c r="A99" s="128">
        <v>45</v>
      </c>
      <c r="B99" s="101" t="s">
        <v>957</v>
      </c>
      <c r="C99" s="102" t="s">
        <v>957</v>
      </c>
      <c r="D99" s="145" t="s">
        <v>961</v>
      </c>
      <c r="E99" s="103"/>
      <c r="F99" s="145" t="s">
        <v>961</v>
      </c>
      <c r="G99" s="104" t="s">
        <v>985</v>
      </c>
      <c r="H99" s="82" t="s">
        <v>1017</v>
      </c>
      <c r="I99" s="83" t="s">
        <v>962</v>
      </c>
      <c r="J99" s="84">
        <v>850</v>
      </c>
      <c r="K99" s="84"/>
      <c r="L99" s="102"/>
      <c r="M99" s="145">
        <v>6</v>
      </c>
      <c r="N99" s="145"/>
      <c r="O99" s="145">
        <v>1</v>
      </c>
      <c r="P99" s="145"/>
      <c r="Q99" s="30">
        <f t="shared" ref="Q99:Q100" si="36">O99*M99*J99</f>
        <v>5100</v>
      </c>
      <c r="R99" s="30"/>
      <c r="S99" s="30"/>
      <c r="T99" s="93"/>
      <c r="U99" s="100"/>
      <c r="V99" s="10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1:33" s="107" customFormat="1" ht="28" x14ac:dyDescent="0.2">
      <c r="A100" s="128">
        <v>46</v>
      </c>
      <c r="B100" s="101" t="s">
        <v>957</v>
      </c>
      <c r="C100" s="102" t="s">
        <v>957</v>
      </c>
      <c r="D100" s="145" t="s">
        <v>961</v>
      </c>
      <c r="E100" s="103"/>
      <c r="F100" s="145" t="s">
        <v>961</v>
      </c>
      <c r="G100" s="104" t="s">
        <v>986</v>
      </c>
      <c r="H100" s="82" t="s">
        <v>1021</v>
      </c>
      <c r="I100" s="83" t="s">
        <v>962</v>
      </c>
      <c r="J100" s="84">
        <v>850</v>
      </c>
      <c r="K100" s="84"/>
      <c r="L100" s="102"/>
      <c r="M100" s="145">
        <v>6</v>
      </c>
      <c r="N100" s="145"/>
      <c r="O100" s="145">
        <v>1</v>
      </c>
      <c r="P100" s="145"/>
      <c r="Q100" s="30">
        <f t="shared" si="36"/>
        <v>5100</v>
      </c>
      <c r="R100" s="30"/>
      <c r="S100" s="30"/>
      <c r="T100" s="93"/>
      <c r="U100" s="100"/>
      <c r="V100" s="105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1:33" s="107" customFormat="1" ht="28" x14ac:dyDescent="0.2">
      <c r="A101" s="128">
        <v>47</v>
      </c>
      <c r="B101" s="101" t="s">
        <v>957</v>
      </c>
      <c r="C101" s="102" t="s">
        <v>957</v>
      </c>
      <c r="D101" s="145" t="s">
        <v>961</v>
      </c>
      <c r="E101" s="103"/>
      <c r="F101" s="145" t="s">
        <v>961</v>
      </c>
      <c r="G101" s="104" t="s">
        <v>985</v>
      </c>
      <c r="H101" s="82" t="s">
        <v>1018</v>
      </c>
      <c r="I101" s="83" t="s">
        <v>962</v>
      </c>
      <c r="J101" s="84">
        <v>850</v>
      </c>
      <c r="K101" s="84"/>
      <c r="L101" s="102"/>
      <c r="M101" s="145">
        <v>4</v>
      </c>
      <c r="N101" s="145"/>
      <c r="O101" s="145">
        <v>1</v>
      </c>
      <c r="P101" s="145"/>
      <c r="Q101" s="30">
        <f t="shared" ref="Q101:Q104" si="37">O101*M101*J101</f>
        <v>3400</v>
      </c>
      <c r="R101" s="30"/>
      <c r="S101" s="30"/>
      <c r="T101" s="93"/>
      <c r="U101" s="100"/>
      <c r="V101" s="10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1:33" s="107" customFormat="1" ht="28" x14ac:dyDescent="0.2">
      <c r="A102" s="128">
        <v>48</v>
      </c>
      <c r="B102" s="101" t="s">
        <v>957</v>
      </c>
      <c r="C102" s="102" t="s">
        <v>957</v>
      </c>
      <c r="D102" s="145" t="s">
        <v>961</v>
      </c>
      <c r="E102" s="103"/>
      <c r="F102" s="145" t="s">
        <v>961</v>
      </c>
      <c r="G102" s="104" t="s">
        <v>986</v>
      </c>
      <c r="H102" s="82" t="s">
        <v>1020</v>
      </c>
      <c r="I102" s="83" t="s">
        <v>962</v>
      </c>
      <c r="J102" s="84">
        <v>850</v>
      </c>
      <c r="K102" s="84"/>
      <c r="L102" s="102"/>
      <c r="M102" s="145">
        <v>5</v>
      </c>
      <c r="N102" s="145"/>
      <c r="O102" s="145">
        <v>1</v>
      </c>
      <c r="P102" s="145"/>
      <c r="Q102" s="30">
        <f t="shared" si="37"/>
        <v>4250</v>
      </c>
      <c r="R102" s="30"/>
      <c r="S102" s="30"/>
      <c r="T102" s="93"/>
      <c r="U102" s="100"/>
      <c r="V102" s="105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1:33" s="107" customFormat="1" ht="56" x14ac:dyDescent="0.2">
      <c r="A103" s="128">
        <v>49</v>
      </c>
      <c r="B103" s="101" t="s">
        <v>957</v>
      </c>
      <c r="C103" s="102"/>
      <c r="D103" s="145" t="s">
        <v>964</v>
      </c>
      <c r="E103" s="103"/>
      <c r="F103" s="145" t="s">
        <v>920</v>
      </c>
      <c r="G103" s="143" t="s">
        <v>987</v>
      </c>
      <c r="H103" s="82" t="s">
        <v>1019</v>
      </c>
      <c r="I103" s="97" t="s">
        <v>965</v>
      </c>
      <c r="J103" s="115">
        <v>200</v>
      </c>
      <c r="K103" s="98"/>
      <c r="L103" s="115">
        <v>200</v>
      </c>
      <c r="M103" s="163">
        <v>31</v>
      </c>
      <c r="N103" s="163">
        <v>456</v>
      </c>
      <c r="O103" s="163">
        <v>4</v>
      </c>
      <c r="P103" s="163">
        <v>1</v>
      </c>
      <c r="Q103" s="30">
        <f t="shared" si="37"/>
        <v>24800</v>
      </c>
      <c r="R103" s="30"/>
      <c r="S103" s="30">
        <f>L103*N103*P103</f>
        <v>91200</v>
      </c>
      <c r="T103" s="93"/>
      <c r="U103" s="100" t="s">
        <v>2117</v>
      </c>
      <c r="V103" s="105">
        <v>7</v>
      </c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1:33" s="107" customFormat="1" ht="28" x14ac:dyDescent="0.2">
      <c r="A104" s="128">
        <v>50</v>
      </c>
      <c r="B104" s="101" t="s">
        <v>957</v>
      </c>
      <c r="C104" s="102"/>
      <c r="D104" s="145" t="s">
        <v>964</v>
      </c>
      <c r="E104" s="103"/>
      <c r="F104" s="145" t="s">
        <v>920</v>
      </c>
      <c r="G104" s="143" t="s">
        <v>987</v>
      </c>
      <c r="H104" s="82" t="s">
        <v>1090</v>
      </c>
      <c r="I104" s="97" t="s">
        <v>965</v>
      </c>
      <c r="J104" s="142">
        <v>200</v>
      </c>
      <c r="K104" s="84"/>
      <c r="L104" s="102"/>
      <c r="M104" s="145">
        <v>65</v>
      </c>
      <c r="N104" s="145"/>
      <c r="O104" s="145">
        <v>4</v>
      </c>
      <c r="P104" s="145"/>
      <c r="Q104" s="30">
        <f t="shared" si="37"/>
        <v>52000</v>
      </c>
      <c r="R104" s="30"/>
      <c r="S104" s="30"/>
      <c r="T104" s="93"/>
      <c r="U104" s="100"/>
      <c r="V104" s="105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1:33" s="107" customFormat="1" ht="28" x14ac:dyDescent="0.2">
      <c r="A105" s="128">
        <v>51</v>
      </c>
      <c r="B105" s="101" t="s">
        <v>957</v>
      </c>
      <c r="C105" s="102" t="s">
        <v>957</v>
      </c>
      <c r="D105" s="145" t="s">
        <v>964</v>
      </c>
      <c r="E105" s="103"/>
      <c r="F105" s="145" t="s">
        <v>920</v>
      </c>
      <c r="G105" s="143" t="s">
        <v>987</v>
      </c>
      <c r="H105" s="82" t="s">
        <v>1024</v>
      </c>
      <c r="I105" s="97" t="s">
        <v>965</v>
      </c>
      <c r="J105" s="142">
        <v>200</v>
      </c>
      <c r="K105" s="84"/>
      <c r="L105" s="102"/>
      <c r="M105" s="145">
        <v>11</v>
      </c>
      <c r="N105" s="145"/>
      <c r="O105" s="145">
        <v>6</v>
      </c>
      <c r="P105" s="145"/>
      <c r="Q105" s="30">
        <f t="shared" si="34"/>
        <v>13200</v>
      </c>
      <c r="R105" s="30"/>
      <c r="S105" s="30"/>
      <c r="T105" s="93"/>
      <c r="U105" s="94"/>
      <c r="V105" s="105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1:33" s="107" customFormat="1" ht="28" x14ac:dyDescent="0.2">
      <c r="A106" s="128">
        <v>52</v>
      </c>
      <c r="B106" s="101" t="s">
        <v>957</v>
      </c>
      <c r="C106" s="102" t="s">
        <v>957</v>
      </c>
      <c r="D106" s="145" t="s">
        <v>964</v>
      </c>
      <c r="E106" s="103"/>
      <c r="F106" s="145" t="s">
        <v>920</v>
      </c>
      <c r="G106" s="143" t="s">
        <v>987</v>
      </c>
      <c r="H106" s="82" t="s">
        <v>1025</v>
      </c>
      <c r="I106" s="97" t="s">
        <v>965</v>
      </c>
      <c r="J106" s="142">
        <v>200</v>
      </c>
      <c r="K106" s="84"/>
      <c r="L106" s="102"/>
      <c r="M106" s="145">
        <v>5</v>
      </c>
      <c r="N106" s="145"/>
      <c r="O106" s="145">
        <v>6</v>
      </c>
      <c r="P106" s="145"/>
      <c r="Q106" s="30">
        <f t="shared" ref="Q106" si="38">O106*M106*J106</f>
        <v>6000</v>
      </c>
      <c r="R106" s="30"/>
      <c r="S106" s="30"/>
      <c r="T106" s="93"/>
      <c r="U106" s="94"/>
      <c r="V106" s="105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1:33" s="107" customFormat="1" ht="28" x14ac:dyDescent="0.2">
      <c r="A107" s="128">
        <v>53</v>
      </c>
      <c r="B107" s="101" t="s">
        <v>957</v>
      </c>
      <c r="C107" s="102" t="s">
        <v>957</v>
      </c>
      <c r="D107" s="145" t="s">
        <v>964</v>
      </c>
      <c r="E107" s="103"/>
      <c r="F107" s="145" t="s">
        <v>920</v>
      </c>
      <c r="G107" s="143" t="s">
        <v>987</v>
      </c>
      <c r="H107" s="82" t="s">
        <v>1023</v>
      </c>
      <c r="I107" s="97" t="s">
        <v>965</v>
      </c>
      <c r="J107" s="142">
        <v>200</v>
      </c>
      <c r="K107" s="84"/>
      <c r="L107" s="102"/>
      <c r="M107" s="145">
        <v>6</v>
      </c>
      <c r="N107" s="145"/>
      <c r="O107" s="145">
        <v>4</v>
      </c>
      <c r="P107" s="145"/>
      <c r="Q107" s="30">
        <f t="shared" ref="Q107" si="39">O107*M107*J107</f>
        <v>4800</v>
      </c>
      <c r="R107" s="30"/>
      <c r="S107" s="30"/>
      <c r="T107" s="93"/>
      <c r="U107" s="94"/>
      <c r="V107" s="105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1:33" s="107" customFormat="1" x14ac:dyDescent="0.2">
      <c r="A108" s="128">
        <v>54</v>
      </c>
      <c r="B108" s="101" t="s">
        <v>990</v>
      </c>
      <c r="C108" s="102" t="s">
        <v>990</v>
      </c>
      <c r="D108" s="163" t="s">
        <v>990</v>
      </c>
      <c r="E108" s="244"/>
      <c r="F108" s="163" t="s">
        <v>990</v>
      </c>
      <c r="G108" s="143" t="s">
        <v>991</v>
      </c>
      <c r="H108" s="82" t="s">
        <v>1026</v>
      </c>
      <c r="I108" s="97" t="s">
        <v>992</v>
      </c>
      <c r="J108" s="115">
        <v>357</v>
      </c>
      <c r="K108" s="98"/>
      <c r="L108" s="115">
        <v>350</v>
      </c>
      <c r="M108" s="163">
        <v>3</v>
      </c>
      <c r="N108" s="163">
        <v>3</v>
      </c>
      <c r="O108" s="163">
        <v>5</v>
      </c>
      <c r="P108" s="163">
        <v>5</v>
      </c>
      <c r="Q108" s="23">
        <f t="shared" si="34"/>
        <v>5355</v>
      </c>
      <c r="R108" s="23"/>
      <c r="S108" s="23">
        <f>L108*N108*P108</f>
        <v>5250</v>
      </c>
      <c r="T108" s="140">
        <f>S108-Q108</f>
        <v>-105</v>
      </c>
      <c r="U108" s="92"/>
      <c r="V108" s="102">
        <v>8</v>
      </c>
    </row>
    <row r="109" spans="1:33" s="107" customFormat="1" ht="28" x14ac:dyDescent="0.2">
      <c r="A109" s="128">
        <v>55</v>
      </c>
      <c r="B109" s="101" t="s">
        <v>955</v>
      </c>
      <c r="C109" s="102" t="s">
        <v>955</v>
      </c>
      <c r="D109" s="155" t="s">
        <v>955</v>
      </c>
      <c r="E109" s="103"/>
      <c r="F109" s="145" t="s">
        <v>955</v>
      </c>
      <c r="G109" s="143" t="s">
        <v>993</v>
      </c>
      <c r="H109" s="82" t="s">
        <v>988</v>
      </c>
      <c r="I109" s="97" t="s">
        <v>982</v>
      </c>
      <c r="J109" s="115">
        <v>1008</v>
      </c>
      <c r="K109" s="98"/>
      <c r="L109" s="115">
        <v>3140</v>
      </c>
      <c r="M109" s="163">
        <v>2</v>
      </c>
      <c r="N109" s="163">
        <v>1</v>
      </c>
      <c r="O109" s="163">
        <v>1</v>
      </c>
      <c r="P109" s="163">
        <v>1</v>
      </c>
      <c r="Q109" s="23">
        <f t="shared" si="34"/>
        <v>2016</v>
      </c>
      <c r="R109" s="30"/>
      <c r="S109" s="23">
        <f t="shared" ref="S109:S118" si="40">L109*N109*P109</f>
        <v>3140</v>
      </c>
      <c r="T109" s="140">
        <f t="shared" ref="T109:T117" si="41">S109-Q109</f>
        <v>1124</v>
      </c>
      <c r="U109" s="100" t="s">
        <v>2118</v>
      </c>
      <c r="V109" s="105">
        <v>12</v>
      </c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1:33" s="107" customFormat="1" x14ac:dyDescent="0.2">
      <c r="A110" s="128">
        <v>56</v>
      </c>
      <c r="B110" s="101" t="s">
        <v>955</v>
      </c>
      <c r="C110" s="102" t="s">
        <v>955</v>
      </c>
      <c r="D110" s="155" t="s">
        <v>955</v>
      </c>
      <c r="E110" s="103"/>
      <c r="F110" s="145" t="s">
        <v>955</v>
      </c>
      <c r="G110" s="143" t="s">
        <v>994</v>
      </c>
      <c r="H110" s="82" t="s">
        <v>1101</v>
      </c>
      <c r="I110" s="97" t="s">
        <v>956</v>
      </c>
      <c r="J110" s="115">
        <v>100</v>
      </c>
      <c r="K110" s="98"/>
      <c r="L110" s="115">
        <v>500</v>
      </c>
      <c r="M110" s="163">
        <v>2</v>
      </c>
      <c r="N110" s="163">
        <v>1</v>
      </c>
      <c r="O110" s="163">
        <v>6</v>
      </c>
      <c r="P110" s="163">
        <v>1</v>
      </c>
      <c r="Q110" s="23">
        <f t="shared" si="34"/>
        <v>1200</v>
      </c>
      <c r="R110" s="30"/>
      <c r="S110" s="23">
        <f t="shared" si="40"/>
        <v>500</v>
      </c>
      <c r="T110" s="140">
        <f t="shared" si="41"/>
        <v>-700</v>
      </c>
      <c r="U110" s="94"/>
      <c r="V110" s="105">
        <v>13</v>
      </c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1:33" s="107" customFormat="1" ht="28" x14ac:dyDescent="0.2">
      <c r="A111" s="128">
        <v>57</v>
      </c>
      <c r="B111" s="101" t="s">
        <v>955</v>
      </c>
      <c r="C111" s="102" t="s">
        <v>955</v>
      </c>
      <c r="D111" s="155" t="s">
        <v>955</v>
      </c>
      <c r="E111" s="103"/>
      <c r="F111" s="145" t="s">
        <v>955</v>
      </c>
      <c r="G111" s="143" t="s">
        <v>989</v>
      </c>
      <c r="H111" s="82" t="s">
        <v>1027</v>
      </c>
      <c r="I111" s="97" t="s">
        <v>969</v>
      </c>
      <c r="J111" s="115">
        <v>2220</v>
      </c>
      <c r="K111" s="98"/>
      <c r="L111" s="115">
        <v>2220</v>
      </c>
      <c r="M111" s="163">
        <v>1</v>
      </c>
      <c r="N111" s="163">
        <v>1</v>
      </c>
      <c r="O111" s="163">
        <v>1</v>
      </c>
      <c r="P111" s="163">
        <v>1</v>
      </c>
      <c r="Q111" s="30">
        <f t="shared" si="34"/>
        <v>2220</v>
      </c>
      <c r="R111" s="30"/>
      <c r="S111" s="23">
        <f t="shared" si="40"/>
        <v>2220</v>
      </c>
      <c r="T111" s="140">
        <f t="shared" si="41"/>
        <v>0</v>
      </c>
      <c r="U111" s="94"/>
      <c r="V111" s="105">
        <v>12</v>
      </c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1:33" s="107" customFormat="1" ht="42" customHeight="1" x14ac:dyDescent="0.2">
      <c r="A112" s="128">
        <v>58</v>
      </c>
      <c r="B112" s="152" t="s">
        <v>1094</v>
      </c>
      <c r="C112" s="152" t="s">
        <v>1094</v>
      </c>
      <c r="D112" s="155" t="s">
        <v>1094</v>
      </c>
      <c r="E112" s="103"/>
      <c r="F112" s="145" t="s">
        <v>1094</v>
      </c>
      <c r="G112" s="143" t="s">
        <v>1092</v>
      </c>
      <c r="H112" s="82" t="s">
        <v>1100</v>
      </c>
      <c r="I112" s="97" t="s">
        <v>956</v>
      </c>
      <c r="J112" s="115">
        <v>500</v>
      </c>
      <c r="K112" s="98"/>
      <c r="L112" s="115">
        <v>500</v>
      </c>
      <c r="M112" s="163">
        <v>12</v>
      </c>
      <c r="N112" s="163">
        <v>28</v>
      </c>
      <c r="O112" s="163">
        <v>3</v>
      </c>
      <c r="P112" s="163">
        <v>1</v>
      </c>
      <c r="Q112" s="30">
        <f t="shared" si="34"/>
        <v>18000</v>
      </c>
      <c r="R112" s="30"/>
      <c r="S112" s="23">
        <f t="shared" si="40"/>
        <v>14000</v>
      </c>
      <c r="T112" s="140">
        <f t="shared" si="41"/>
        <v>-4000</v>
      </c>
      <c r="U112" s="94" t="s">
        <v>2119</v>
      </c>
      <c r="V112" s="105">
        <v>8</v>
      </c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1:33" s="107" customFormat="1" x14ac:dyDescent="0.2">
      <c r="A113" s="128">
        <v>59</v>
      </c>
      <c r="B113" s="152" t="s">
        <v>1094</v>
      </c>
      <c r="C113" s="152" t="s">
        <v>1094</v>
      </c>
      <c r="D113" s="155" t="s">
        <v>1094</v>
      </c>
      <c r="E113" s="103"/>
      <c r="F113" s="155" t="s">
        <v>1094</v>
      </c>
      <c r="G113" s="143" t="s">
        <v>1092</v>
      </c>
      <c r="H113" s="82" t="s">
        <v>1032</v>
      </c>
      <c r="I113" s="97" t="s">
        <v>956</v>
      </c>
      <c r="J113" s="115">
        <v>500</v>
      </c>
      <c r="K113" s="98"/>
      <c r="L113" s="115">
        <v>500</v>
      </c>
      <c r="M113" s="163">
        <v>4</v>
      </c>
      <c r="N113" s="163">
        <v>4</v>
      </c>
      <c r="O113" s="163">
        <v>6</v>
      </c>
      <c r="P113" s="163">
        <v>6</v>
      </c>
      <c r="Q113" s="30">
        <f t="shared" ref="Q113" si="42">O113*M113*J113</f>
        <v>12000</v>
      </c>
      <c r="R113" s="30"/>
      <c r="S113" s="23">
        <f t="shared" si="40"/>
        <v>12000</v>
      </c>
      <c r="T113" s="140">
        <f t="shared" si="41"/>
        <v>0</v>
      </c>
      <c r="U113" s="94"/>
      <c r="V113" s="105">
        <v>8</v>
      </c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1:33" s="107" customFormat="1" ht="42" x14ac:dyDescent="0.2">
      <c r="A114" s="128">
        <v>60</v>
      </c>
      <c r="B114" s="245" t="s">
        <v>1094</v>
      </c>
      <c r="C114" s="245" t="s">
        <v>1094</v>
      </c>
      <c r="D114" s="224" t="s">
        <v>1094</v>
      </c>
      <c r="E114" s="246"/>
      <c r="F114" s="224" t="s">
        <v>1094</v>
      </c>
      <c r="G114" s="247" t="s">
        <v>1092</v>
      </c>
      <c r="H114" s="248" t="s">
        <v>2120</v>
      </c>
      <c r="I114" s="221" t="s">
        <v>2121</v>
      </c>
      <c r="J114" s="222"/>
      <c r="K114" s="223"/>
      <c r="L114" s="222">
        <v>50</v>
      </c>
      <c r="M114" s="224"/>
      <c r="N114" s="224">
        <v>29</v>
      </c>
      <c r="O114" s="224"/>
      <c r="P114" s="224">
        <v>6</v>
      </c>
      <c r="Q114" s="225"/>
      <c r="R114" s="225"/>
      <c r="S114" s="225">
        <f t="shared" si="40"/>
        <v>8700</v>
      </c>
      <c r="T114" s="226">
        <f t="shared" si="41"/>
        <v>8700</v>
      </c>
      <c r="U114" s="249" t="s">
        <v>2122</v>
      </c>
      <c r="V114" s="25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1:33" s="107" customFormat="1" ht="56" x14ac:dyDescent="0.2">
      <c r="A115" s="128">
        <v>61</v>
      </c>
      <c r="B115" s="152" t="s">
        <v>1094</v>
      </c>
      <c r="C115" s="152" t="s">
        <v>1094</v>
      </c>
      <c r="D115" s="155" t="s">
        <v>1094</v>
      </c>
      <c r="E115" s="103"/>
      <c r="F115" s="155" t="s">
        <v>1094</v>
      </c>
      <c r="G115" s="143" t="s">
        <v>1093</v>
      </c>
      <c r="H115" s="82" t="s">
        <v>1102</v>
      </c>
      <c r="I115" s="97" t="s">
        <v>956</v>
      </c>
      <c r="J115" s="142">
        <v>80</v>
      </c>
      <c r="K115" s="84"/>
      <c r="L115" s="142">
        <v>15</v>
      </c>
      <c r="M115" s="163">
        <v>60</v>
      </c>
      <c r="N115" s="163">
        <v>81</v>
      </c>
      <c r="O115" s="163">
        <v>1</v>
      </c>
      <c r="P115" s="163">
        <v>1</v>
      </c>
      <c r="Q115" s="30">
        <f t="shared" si="34"/>
        <v>4800</v>
      </c>
      <c r="R115" s="30"/>
      <c r="S115" s="30">
        <f t="shared" si="40"/>
        <v>1215</v>
      </c>
      <c r="T115" s="140">
        <f t="shared" si="41"/>
        <v>-3585</v>
      </c>
      <c r="U115" s="100" t="s">
        <v>2214</v>
      </c>
      <c r="V115" s="105">
        <v>7</v>
      </c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1:33" s="107" customFormat="1" x14ac:dyDescent="0.2">
      <c r="A116" s="128">
        <v>62</v>
      </c>
      <c r="B116" s="245" t="s">
        <v>1094</v>
      </c>
      <c r="C116" s="245" t="s">
        <v>1094</v>
      </c>
      <c r="D116" s="224" t="s">
        <v>1094</v>
      </c>
      <c r="E116" s="246"/>
      <c r="F116" s="224" t="s">
        <v>1094</v>
      </c>
      <c r="G116" s="247" t="s">
        <v>2218</v>
      </c>
      <c r="H116" s="248" t="s">
        <v>2219</v>
      </c>
      <c r="I116" s="221" t="s">
        <v>1123</v>
      </c>
      <c r="J116" s="257"/>
      <c r="K116" s="257"/>
      <c r="L116" s="257">
        <v>800</v>
      </c>
      <c r="M116" s="224"/>
      <c r="N116" s="224">
        <v>1</v>
      </c>
      <c r="O116" s="224"/>
      <c r="P116" s="224">
        <v>1</v>
      </c>
      <c r="Q116" s="225">
        <f t="shared" si="34"/>
        <v>0</v>
      </c>
      <c r="R116" s="225"/>
      <c r="S116" s="225">
        <f t="shared" si="40"/>
        <v>800</v>
      </c>
      <c r="T116" s="226">
        <f t="shared" si="41"/>
        <v>800</v>
      </c>
      <c r="U116" s="249" t="s">
        <v>2220</v>
      </c>
      <c r="V116" s="255">
        <v>8</v>
      </c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1:33" s="107" customFormat="1" ht="28" x14ac:dyDescent="0.2">
      <c r="A117" s="128">
        <v>63</v>
      </c>
      <c r="B117" s="245" t="s">
        <v>1094</v>
      </c>
      <c r="C117" s="245" t="s">
        <v>1094</v>
      </c>
      <c r="D117" s="224" t="s">
        <v>1094</v>
      </c>
      <c r="E117" s="246"/>
      <c r="F117" s="224" t="s">
        <v>1094</v>
      </c>
      <c r="G117" s="247" t="s">
        <v>2222</v>
      </c>
      <c r="H117" s="248" t="s">
        <v>2223</v>
      </c>
      <c r="I117" s="221" t="s">
        <v>1123</v>
      </c>
      <c r="J117" s="257"/>
      <c r="K117" s="257"/>
      <c r="L117" s="257">
        <v>184</v>
      </c>
      <c r="M117" s="224"/>
      <c r="N117" s="224">
        <v>1</v>
      </c>
      <c r="O117" s="224"/>
      <c r="P117" s="224">
        <v>1</v>
      </c>
      <c r="Q117" s="225"/>
      <c r="R117" s="225"/>
      <c r="S117" s="225">
        <f t="shared" si="40"/>
        <v>184</v>
      </c>
      <c r="T117" s="226">
        <f t="shared" si="41"/>
        <v>184</v>
      </c>
      <c r="U117" s="249" t="s">
        <v>2224</v>
      </c>
      <c r="V117" s="255">
        <v>8</v>
      </c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1:33" s="107" customFormat="1" ht="42" x14ac:dyDescent="0.2">
      <c r="A118" s="128">
        <v>64</v>
      </c>
      <c r="B118" s="101" t="s">
        <v>995</v>
      </c>
      <c r="C118" s="102" t="s">
        <v>995</v>
      </c>
      <c r="D118" s="155" t="s">
        <v>971</v>
      </c>
      <c r="E118" s="103"/>
      <c r="F118" s="145" t="s">
        <v>1103</v>
      </c>
      <c r="G118" s="161" t="s">
        <v>1103</v>
      </c>
      <c r="H118" s="82" t="s">
        <v>1106</v>
      </c>
      <c r="I118" s="97" t="s">
        <v>969</v>
      </c>
      <c r="J118" s="142">
        <v>1850</v>
      </c>
      <c r="K118" s="84"/>
      <c r="L118" s="142">
        <v>40677.5</v>
      </c>
      <c r="M118" s="163">
        <v>2</v>
      </c>
      <c r="N118" s="163">
        <v>1</v>
      </c>
      <c r="O118" s="163">
        <v>1</v>
      </c>
      <c r="P118" s="163">
        <v>1</v>
      </c>
      <c r="Q118" s="30">
        <f t="shared" si="34"/>
        <v>3700</v>
      </c>
      <c r="R118" s="30"/>
      <c r="S118" s="30">
        <f t="shared" si="40"/>
        <v>40677.5</v>
      </c>
      <c r="T118" s="93"/>
      <c r="U118" s="94" t="s">
        <v>2213</v>
      </c>
      <c r="V118" s="105">
        <v>13</v>
      </c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1:33" s="107" customFormat="1" ht="28" x14ac:dyDescent="0.2">
      <c r="A119" s="128">
        <v>65</v>
      </c>
      <c r="B119" s="101" t="s">
        <v>995</v>
      </c>
      <c r="C119" s="102" t="s">
        <v>995</v>
      </c>
      <c r="D119" s="155" t="s">
        <v>971</v>
      </c>
      <c r="E119" s="103"/>
      <c r="F119" s="161" t="s">
        <v>1103</v>
      </c>
      <c r="G119" s="161" t="s">
        <v>1103</v>
      </c>
      <c r="H119" s="82" t="s">
        <v>1104</v>
      </c>
      <c r="I119" s="97" t="s">
        <v>969</v>
      </c>
      <c r="J119" s="142">
        <v>315</v>
      </c>
      <c r="K119" s="84"/>
      <c r="L119" s="102"/>
      <c r="M119" s="145">
        <v>5</v>
      </c>
      <c r="N119" s="145"/>
      <c r="O119" s="145">
        <v>1</v>
      </c>
      <c r="P119" s="145"/>
      <c r="Q119" s="30">
        <f t="shared" si="34"/>
        <v>1575</v>
      </c>
      <c r="R119" s="30"/>
      <c r="S119" s="30"/>
      <c r="T119" s="93"/>
      <c r="U119" s="94"/>
      <c r="V119" s="105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1:33" s="107" customFormat="1" ht="28" x14ac:dyDescent="0.2">
      <c r="A120" s="128">
        <v>66</v>
      </c>
      <c r="B120" s="101" t="s">
        <v>995</v>
      </c>
      <c r="C120" s="102" t="s">
        <v>995</v>
      </c>
      <c r="D120" s="161" t="s">
        <v>971</v>
      </c>
      <c r="E120" s="103"/>
      <c r="F120" s="161" t="s">
        <v>1103</v>
      </c>
      <c r="G120" s="161" t="s">
        <v>1103</v>
      </c>
      <c r="H120" s="82" t="s">
        <v>1109</v>
      </c>
      <c r="I120" s="97" t="s">
        <v>969</v>
      </c>
      <c r="J120" s="142">
        <v>1550</v>
      </c>
      <c r="K120" s="84"/>
      <c r="L120" s="102"/>
      <c r="M120" s="161">
        <v>3</v>
      </c>
      <c r="N120" s="161"/>
      <c r="O120" s="161">
        <v>1</v>
      </c>
      <c r="P120" s="161"/>
      <c r="Q120" s="30">
        <f t="shared" ref="Q120" si="43">O120*M120*J120</f>
        <v>4650</v>
      </c>
      <c r="R120" s="30"/>
      <c r="S120" s="30"/>
      <c r="T120" s="93"/>
      <c r="U120" s="94"/>
      <c r="V120" s="105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1:33" s="107" customFormat="1" ht="28" x14ac:dyDescent="0.2">
      <c r="A121" s="128">
        <v>67</v>
      </c>
      <c r="B121" s="101" t="s">
        <v>995</v>
      </c>
      <c r="C121" s="102" t="s">
        <v>995</v>
      </c>
      <c r="D121" s="161" t="s">
        <v>971</v>
      </c>
      <c r="E121" s="103"/>
      <c r="F121" s="161" t="s">
        <v>1103</v>
      </c>
      <c r="G121" s="161" t="s">
        <v>1103</v>
      </c>
      <c r="H121" s="82" t="s">
        <v>1105</v>
      </c>
      <c r="I121" s="97" t="s">
        <v>969</v>
      </c>
      <c r="J121" s="142">
        <v>1850</v>
      </c>
      <c r="K121" s="84"/>
      <c r="L121" s="102"/>
      <c r="M121" s="161">
        <v>2</v>
      </c>
      <c r="N121" s="161"/>
      <c r="O121" s="161">
        <v>1</v>
      </c>
      <c r="P121" s="161"/>
      <c r="Q121" s="30">
        <f t="shared" ref="Q121:Q122" si="44">O121*M121*J121</f>
        <v>3700</v>
      </c>
      <c r="R121" s="30"/>
      <c r="S121" s="30"/>
      <c r="T121" s="93"/>
      <c r="U121" s="94"/>
      <c r="V121" s="105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1:33" s="107" customFormat="1" ht="44" customHeight="1" x14ac:dyDescent="0.2">
      <c r="A122" s="128">
        <v>68</v>
      </c>
      <c r="B122" s="101" t="s">
        <v>995</v>
      </c>
      <c r="C122" s="102" t="s">
        <v>995</v>
      </c>
      <c r="D122" s="161" t="s">
        <v>971</v>
      </c>
      <c r="E122" s="103"/>
      <c r="F122" s="161" t="s">
        <v>1103</v>
      </c>
      <c r="G122" s="161" t="s">
        <v>1103</v>
      </c>
      <c r="H122" s="82" t="s">
        <v>1107</v>
      </c>
      <c r="I122" s="97" t="s">
        <v>969</v>
      </c>
      <c r="J122" s="142">
        <v>1550</v>
      </c>
      <c r="K122" s="84"/>
      <c r="L122" s="102"/>
      <c r="M122" s="161">
        <v>14</v>
      </c>
      <c r="N122" s="161"/>
      <c r="O122" s="161">
        <v>1</v>
      </c>
      <c r="P122" s="161"/>
      <c r="Q122" s="30">
        <f t="shared" si="44"/>
        <v>21700</v>
      </c>
      <c r="R122" s="30"/>
      <c r="S122" s="30"/>
      <c r="T122" s="93"/>
      <c r="U122" s="94"/>
      <c r="V122" s="105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1:33" s="107" customFormat="1" ht="42" x14ac:dyDescent="0.2">
      <c r="A123" s="128">
        <v>69</v>
      </c>
      <c r="B123" s="101" t="s">
        <v>995</v>
      </c>
      <c r="C123" s="102" t="s">
        <v>995</v>
      </c>
      <c r="D123" s="161" t="s">
        <v>971</v>
      </c>
      <c r="E123" s="103"/>
      <c r="F123" s="161" t="s">
        <v>1103</v>
      </c>
      <c r="G123" s="161" t="s">
        <v>1103</v>
      </c>
      <c r="H123" s="82" t="s">
        <v>1108</v>
      </c>
      <c r="I123" s="97" t="s">
        <v>969</v>
      </c>
      <c r="J123" s="142">
        <v>270</v>
      </c>
      <c r="K123" s="84"/>
      <c r="L123" s="102"/>
      <c r="M123" s="161">
        <v>2</v>
      </c>
      <c r="N123" s="161"/>
      <c r="O123" s="161">
        <v>1</v>
      </c>
      <c r="P123" s="161"/>
      <c r="Q123" s="30">
        <f t="shared" ref="Q123" si="45">O123*M123*J123</f>
        <v>540</v>
      </c>
      <c r="R123" s="30"/>
      <c r="S123" s="30"/>
      <c r="T123" s="93"/>
      <c r="U123" s="94"/>
      <c r="V123" s="105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1:33" s="107" customFormat="1" ht="56" customHeight="1" x14ac:dyDescent="0.2">
      <c r="A124" s="128">
        <v>70</v>
      </c>
      <c r="B124" s="101" t="s">
        <v>995</v>
      </c>
      <c r="C124" s="102" t="s">
        <v>995</v>
      </c>
      <c r="D124" s="161" t="s">
        <v>971</v>
      </c>
      <c r="E124" s="103"/>
      <c r="F124" s="161" t="s">
        <v>1103</v>
      </c>
      <c r="G124" s="161" t="s">
        <v>1103</v>
      </c>
      <c r="H124" s="82" t="s">
        <v>1112</v>
      </c>
      <c r="I124" s="97" t="s">
        <v>969</v>
      </c>
      <c r="J124" s="142">
        <v>120</v>
      </c>
      <c r="K124" s="84"/>
      <c r="L124" s="102"/>
      <c r="M124" s="161">
        <v>10</v>
      </c>
      <c r="N124" s="161"/>
      <c r="O124" s="161">
        <v>1</v>
      </c>
      <c r="P124" s="161"/>
      <c r="Q124" s="30">
        <f t="shared" ref="Q124:Q125" si="46">O124*M124*J124</f>
        <v>1200</v>
      </c>
      <c r="R124" s="30"/>
      <c r="S124" s="30"/>
      <c r="T124" s="93"/>
      <c r="U124" s="94"/>
      <c r="V124" s="105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1:33" s="107" customFormat="1" ht="42" x14ac:dyDescent="0.2">
      <c r="A125" s="128">
        <v>71</v>
      </c>
      <c r="B125" s="101" t="s">
        <v>995</v>
      </c>
      <c r="C125" s="102" t="s">
        <v>995</v>
      </c>
      <c r="D125" s="161" t="s">
        <v>971</v>
      </c>
      <c r="E125" s="103"/>
      <c r="F125" s="161" t="s">
        <v>1103</v>
      </c>
      <c r="G125" s="161" t="s">
        <v>1103</v>
      </c>
      <c r="H125" s="82" t="s">
        <v>1113</v>
      </c>
      <c r="I125" s="97" t="s">
        <v>1114</v>
      </c>
      <c r="J125" s="142">
        <v>10.5</v>
      </c>
      <c r="K125" s="84"/>
      <c r="L125" s="102"/>
      <c r="M125" s="161">
        <v>4</v>
      </c>
      <c r="N125" s="161"/>
      <c r="O125" s="161">
        <v>1</v>
      </c>
      <c r="P125" s="161"/>
      <c r="Q125" s="30">
        <f t="shared" si="46"/>
        <v>42</v>
      </c>
      <c r="R125" s="30"/>
      <c r="S125" s="30"/>
      <c r="T125" s="93"/>
      <c r="U125" s="94"/>
      <c r="V125" s="105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1:33" s="107" customFormat="1" ht="56" customHeight="1" x14ac:dyDescent="0.2">
      <c r="A126" s="128">
        <v>72</v>
      </c>
      <c r="B126" s="101" t="s">
        <v>995</v>
      </c>
      <c r="C126" s="102" t="s">
        <v>995</v>
      </c>
      <c r="D126" s="161" t="s">
        <v>971</v>
      </c>
      <c r="E126" s="103"/>
      <c r="F126" s="161" t="s">
        <v>1103</v>
      </c>
      <c r="G126" s="161" t="s">
        <v>1103</v>
      </c>
      <c r="H126" s="82" t="s">
        <v>1111</v>
      </c>
      <c r="I126" s="97" t="s">
        <v>969</v>
      </c>
      <c r="J126" s="142">
        <v>270</v>
      </c>
      <c r="K126" s="84"/>
      <c r="L126" s="102"/>
      <c r="M126" s="161">
        <v>11</v>
      </c>
      <c r="N126" s="161"/>
      <c r="O126" s="161">
        <v>1</v>
      </c>
      <c r="P126" s="161"/>
      <c r="Q126" s="30">
        <f t="shared" ref="Q126:Q128" si="47">O126*M126*J126</f>
        <v>2970</v>
      </c>
      <c r="R126" s="30"/>
      <c r="S126" s="30"/>
      <c r="T126" s="93"/>
      <c r="U126" s="94"/>
      <c r="V126" s="105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1:33" s="107" customFormat="1" ht="56" customHeight="1" x14ac:dyDescent="0.2">
      <c r="A127" s="128">
        <v>73</v>
      </c>
      <c r="B127" s="101" t="s">
        <v>995</v>
      </c>
      <c r="C127" s="102" t="s">
        <v>995</v>
      </c>
      <c r="D127" s="161" t="s">
        <v>971</v>
      </c>
      <c r="E127" s="103"/>
      <c r="F127" s="161" t="s">
        <v>1103</v>
      </c>
      <c r="G127" s="161" t="s">
        <v>1103</v>
      </c>
      <c r="H127" s="82" t="s">
        <v>1110</v>
      </c>
      <c r="I127" s="97" t="s">
        <v>969</v>
      </c>
      <c r="J127" s="142">
        <v>30</v>
      </c>
      <c r="K127" s="84"/>
      <c r="L127" s="102"/>
      <c r="M127" s="161">
        <v>48</v>
      </c>
      <c r="N127" s="161"/>
      <c r="O127" s="161">
        <v>1</v>
      </c>
      <c r="P127" s="161"/>
      <c r="Q127" s="30">
        <f t="shared" si="47"/>
        <v>1440</v>
      </c>
      <c r="R127" s="30"/>
      <c r="S127" s="30"/>
      <c r="T127" s="93"/>
      <c r="U127" s="94"/>
      <c r="V127" s="105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</row>
    <row r="128" spans="1:33" s="107" customFormat="1" ht="56" customHeight="1" x14ac:dyDescent="0.2">
      <c r="A128" s="128">
        <v>74</v>
      </c>
      <c r="B128" s="101" t="s">
        <v>995</v>
      </c>
      <c r="C128" s="102" t="s">
        <v>995</v>
      </c>
      <c r="D128" s="162" t="s">
        <v>1120</v>
      </c>
      <c r="E128" s="103"/>
      <c r="F128" s="162" t="s">
        <v>1121</v>
      </c>
      <c r="G128" s="162" t="s">
        <v>1121</v>
      </c>
      <c r="H128" s="82" t="s">
        <v>1122</v>
      </c>
      <c r="I128" s="97" t="s">
        <v>1123</v>
      </c>
      <c r="J128" s="142">
        <v>3000</v>
      </c>
      <c r="K128" s="84"/>
      <c r="L128" s="142">
        <v>11184</v>
      </c>
      <c r="M128" s="163">
        <v>1</v>
      </c>
      <c r="N128" s="163">
        <v>1</v>
      </c>
      <c r="O128" s="163">
        <v>3</v>
      </c>
      <c r="P128" s="163">
        <v>1</v>
      </c>
      <c r="Q128" s="30">
        <f t="shared" si="47"/>
        <v>9000</v>
      </c>
      <c r="R128" s="30"/>
      <c r="S128" s="30">
        <f>L128*N128*P128</f>
        <v>11184</v>
      </c>
      <c r="T128" s="93">
        <f>S128-Q128</f>
        <v>2184</v>
      </c>
      <c r="U128" s="100" t="s">
        <v>2221</v>
      </c>
      <c r="V128" s="105">
        <v>8</v>
      </c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</row>
    <row r="129" spans="1:33" s="107" customFormat="1" ht="56" customHeight="1" x14ac:dyDescent="0.2">
      <c r="A129" s="128">
        <v>75</v>
      </c>
      <c r="B129" s="258" t="s">
        <v>995</v>
      </c>
      <c r="C129" s="255" t="s">
        <v>995</v>
      </c>
      <c r="D129" s="224" t="s">
        <v>2233</v>
      </c>
      <c r="E129" s="246"/>
      <c r="F129" s="224" t="s">
        <v>2225</v>
      </c>
      <c r="G129" s="224" t="s">
        <v>2226</v>
      </c>
      <c r="H129" s="248" t="s">
        <v>2232</v>
      </c>
      <c r="I129" s="221" t="s">
        <v>1123</v>
      </c>
      <c r="J129" s="257"/>
      <c r="K129" s="257"/>
      <c r="L129" s="257">
        <v>8000</v>
      </c>
      <c r="M129" s="224"/>
      <c r="N129" s="224">
        <v>1</v>
      </c>
      <c r="O129" s="224"/>
      <c r="P129" s="224">
        <v>1</v>
      </c>
      <c r="Q129" s="225"/>
      <c r="R129" s="225"/>
      <c r="S129" s="225">
        <f>L129*N129*P129</f>
        <v>8000</v>
      </c>
      <c r="T129" s="226">
        <f>S129-Q129</f>
        <v>8000</v>
      </c>
      <c r="U129" s="249" t="s">
        <v>2231</v>
      </c>
      <c r="V129" s="255">
        <v>11</v>
      </c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1:33" s="107" customFormat="1" ht="56" customHeight="1" x14ac:dyDescent="0.2">
      <c r="A130" s="128">
        <v>76</v>
      </c>
      <c r="B130" s="258" t="s">
        <v>995</v>
      </c>
      <c r="C130" s="255" t="s">
        <v>995</v>
      </c>
      <c r="D130" s="224" t="s">
        <v>2233</v>
      </c>
      <c r="E130" s="246"/>
      <c r="F130" s="224" t="s">
        <v>2234</v>
      </c>
      <c r="G130" s="224" t="s">
        <v>2235</v>
      </c>
      <c r="H130" s="248" t="s">
        <v>2248</v>
      </c>
      <c r="I130" s="221" t="s">
        <v>1123</v>
      </c>
      <c r="J130" s="257"/>
      <c r="K130" s="257"/>
      <c r="L130" s="257">
        <v>587.54</v>
      </c>
      <c r="M130" s="224"/>
      <c r="N130" s="224">
        <v>1</v>
      </c>
      <c r="O130" s="224"/>
      <c r="P130" s="224">
        <v>1</v>
      </c>
      <c r="Q130" s="225"/>
      <c r="R130" s="225"/>
      <c r="S130" s="225">
        <f>L130*N130*P130</f>
        <v>587.54</v>
      </c>
      <c r="T130" s="226">
        <f>S130-Q130</f>
        <v>587.54</v>
      </c>
      <c r="U130" s="249" t="s">
        <v>2236</v>
      </c>
      <c r="V130" s="255">
        <v>11</v>
      </c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1:33" s="107" customFormat="1" ht="14" customHeight="1" x14ac:dyDescent="0.2">
      <c r="A131" s="332" t="s">
        <v>40</v>
      </c>
      <c r="B131" s="333"/>
      <c r="C131" s="333"/>
      <c r="D131" s="333"/>
      <c r="E131" s="333"/>
      <c r="F131" s="333"/>
      <c r="G131" s="333"/>
      <c r="H131" s="333"/>
      <c r="I131" s="333"/>
      <c r="J131" s="333"/>
      <c r="K131" s="333"/>
      <c r="L131" s="333"/>
      <c r="M131" s="333"/>
      <c r="N131" s="333"/>
      <c r="O131" s="334"/>
      <c r="P131" s="130"/>
      <c r="Q131" s="131">
        <f>SUM(Q55:Q128)</f>
        <v>920984</v>
      </c>
      <c r="R131" s="131"/>
      <c r="S131" s="131">
        <f>SUM(S55:S130)</f>
        <v>821325.64</v>
      </c>
      <c r="T131" s="131">
        <f>S131-Q131</f>
        <v>-99658.359999999986</v>
      </c>
      <c r="U131" s="94"/>
      <c r="V131" s="105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1:33" s="107" customFormat="1" ht="21" customHeight="1" x14ac:dyDescent="0.2">
      <c r="A132" s="323" t="s">
        <v>714</v>
      </c>
      <c r="B132" s="324"/>
      <c r="C132" s="324"/>
      <c r="D132" s="324"/>
      <c r="E132" s="324"/>
      <c r="F132" s="324"/>
      <c r="G132" s="324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38"/>
      <c r="U132" s="338"/>
      <c r="V132" s="338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1:33" s="106" customFormat="1" x14ac:dyDescent="0.2">
      <c r="A133" s="15" t="s">
        <v>649</v>
      </c>
      <c r="B133" s="15" t="s">
        <v>405</v>
      </c>
      <c r="C133" s="15" t="s">
        <v>19</v>
      </c>
      <c r="D133" s="15" t="s">
        <v>20</v>
      </c>
      <c r="E133" s="33" t="s">
        <v>21</v>
      </c>
      <c r="F133" s="15" t="s">
        <v>22</v>
      </c>
      <c r="G133" s="15" t="s">
        <v>23</v>
      </c>
      <c r="H133" s="78" t="s">
        <v>24</v>
      </c>
      <c r="I133" s="15" t="s">
        <v>25</v>
      </c>
      <c r="J133" s="17" t="s">
        <v>26</v>
      </c>
      <c r="K133" s="17" t="s">
        <v>973</v>
      </c>
      <c r="L133" s="125" t="s">
        <v>27</v>
      </c>
      <c r="M133" s="15" t="s">
        <v>28</v>
      </c>
      <c r="N133" s="125" t="s">
        <v>29</v>
      </c>
      <c r="O133" s="15" t="s">
        <v>30</v>
      </c>
      <c r="P133" s="125" t="s">
        <v>31</v>
      </c>
      <c r="Q133" s="19" t="s">
        <v>32</v>
      </c>
      <c r="R133" s="19"/>
      <c r="S133" s="125" t="s">
        <v>33</v>
      </c>
      <c r="T133" s="19" t="s">
        <v>34</v>
      </c>
      <c r="U133" s="19" t="s">
        <v>35</v>
      </c>
      <c r="V133" s="126" t="s">
        <v>36</v>
      </c>
    </row>
    <row r="134" spans="1:33" s="127" customFormat="1" ht="14" customHeight="1" x14ac:dyDescent="0.2">
      <c r="A134" s="335" t="s">
        <v>701</v>
      </c>
      <c r="B134" s="336"/>
      <c r="C134" s="336"/>
      <c r="D134" s="336"/>
      <c r="E134" s="336"/>
      <c r="F134" s="336"/>
      <c r="G134" s="336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  <c r="R134" s="336"/>
      <c r="S134" s="336"/>
      <c r="T134" s="339"/>
      <c r="U134" s="339"/>
      <c r="V134" s="340"/>
    </row>
    <row r="135" spans="1:33" s="107" customFormat="1" x14ac:dyDescent="0.2">
      <c r="A135" s="92">
        <v>1</v>
      </c>
      <c r="B135" s="110"/>
      <c r="C135" s="132"/>
      <c r="D135" s="132"/>
      <c r="E135" s="103"/>
      <c r="F135" s="75"/>
      <c r="G135" s="75"/>
      <c r="H135" s="82"/>
      <c r="I135" s="83"/>
      <c r="J135" s="84"/>
      <c r="K135" s="84"/>
      <c r="L135" s="102"/>
      <c r="M135" s="145"/>
      <c r="N135" s="145"/>
      <c r="O135" s="145"/>
      <c r="P135" s="145"/>
      <c r="Q135" s="30"/>
      <c r="R135" s="30"/>
      <c r="S135" s="30"/>
      <c r="T135" s="93"/>
      <c r="U135" s="94" t="s">
        <v>972</v>
      </c>
      <c r="V135" s="105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1:33" s="107" customFormat="1" x14ac:dyDescent="0.2">
      <c r="A136" s="92">
        <v>2</v>
      </c>
      <c r="B136" s="110"/>
      <c r="C136" s="132"/>
      <c r="D136" s="132"/>
      <c r="E136" s="103"/>
      <c r="F136" s="75"/>
      <c r="G136" s="75"/>
      <c r="H136" s="82"/>
      <c r="I136" s="83"/>
      <c r="J136" s="84"/>
      <c r="K136" s="84"/>
      <c r="L136" s="102"/>
      <c r="M136" s="145"/>
      <c r="N136" s="145"/>
      <c r="O136" s="145"/>
      <c r="P136" s="145"/>
      <c r="Q136" s="30"/>
      <c r="R136" s="30"/>
      <c r="S136" s="30"/>
      <c r="T136" s="93"/>
      <c r="U136" s="94" t="s">
        <v>972</v>
      </c>
      <c r="V136" s="105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</row>
    <row r="137" spans="1:33" s="107" customFormat="1" x14ac:dyDescent="0.2">
      <c r="A137" s="92">
        <v>3</v>
      </c>
      <c r="B137" s="110"/>
      <c r="C137" s="110"/>
      <c r="D137" s="110"/>
      <c r="E137" s="103"/>
      <c r="F137" s="110"/>
      <c r="G137" s="110"/>
      <c r="H137" s="151"/>
      <c r="I137" s="83"/>
      <c r="J137" s="84"/>
      <c r="K137" s="84"/>
      <c r="L137" s="102"/>
      <c r="M137" s="145"/>
      <c r="N137" s="145"/>
      <c r="O137" s="145"/>
      <c r="P137" s="145"/>
      <c r="Q137" s="30"/>
      <c r="R137" s="30"/>
      <c r="S137" s="30"/>
      <c r="T137" s="93"/>
      <c r="U137" s="94" t="s">
        <v>972</v>
      </c>
      <c r="V137" s="105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</row>
    <row r="138" spans="1:33" s="107" customFormat="1" ht="14" customHeight="1" x14ac:dyDescent="0.2">
      <c r="A138" s="332" t="s">
        <v>40</v>
      </c>
      <c r="B138" s="333"/>
      <c r="C138" s="333"/>
      <c r="D138" s="333"/>
      <c r="E138" s="333"/>
      <c r="F138" s="333"/>
      <c r="G138" s="333"/>
      <c r="H138" s="333"/>
      <c r="I138" s="333"/>
      <c r="J138" s="333"/>
      <c r="K138" s="333"/>
      <c r="L138" s="333"/>
      <c r="M138" s="333"/>
      <c r="N138" s="333"/>
      <c r="O138" s="334"/>
      <c r="P138" s="130"/>
      <c r="Q138" s="131">
        <f>SUM(Q135:Q137)</f>
        <v>0</v>
      </c>
      <c r="R138" s="131">
        <f>SUM(R135:R137)</f>
        <v>0</v>
      </c>
      <c r="S138" s="131">
        <f>SUM(S135:S136)</f>
        <v>0</v>
      </c>
      <c r="T138" s="93">
        <f t="shared" ref="T138" si="48">S138-Q138</f>
        <v>0</v>
      </c>
      <c r="U138" s="94"/>
      <c r="V138" s="105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1:33" s="107" customFormat="1" ht="21" customHeight="1" x14ac:dyDescent="0.2">
      <c r="A139" s="323" t="s">
        <v>713</v>
      </c>
      <c r="B139" s="324"/>
      <c r="C139" s="324"/>
      <c r="D139" s="324"/>
      <c r="E139" s="324"/>
      <c r="F139" s="324"/>
      <c r="G139" s="324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38"/>
      <c r="U139" s="338"/>
      <c r="V139" s="338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</row>
    <row r="140" spans="1:33" s="106" customFormat="1" x14ac:dyDescent="0.2">
      <c r="A140" s="15" t="s">
        <v>649</v>
      </c>
      <c r="B140" s="15" t="s">
        <v>405</v>
      </c>
      <c r="C140" s="15" t="s">
        <v>19</v>
      </c>
      <c r="D140" s="15" t="s">
        <v>20</v>
      </c>
      <c r="E140" s="33" t="s">
        <v>21</v>
      </c>
      <c r="F140" s="15" t="s">
        <v>22</v>
      </c>
      <c r="G140" s="15" t="s">
        <v>23</v>
      </c>
      <c r="H140" s="78" t="s">
        <v>24</v>
      </c>
      <c r="I140" s="15" t="s">
        <v>25</v>
      </c>
      <c r="J140" s="17" t="s">
        <v>26</v>
      </c>
      <c r="K140" s="17"/>
      <c r="L140" s="125" t="s">
        <v>27</v>
      </c>
      <c r="M140" s="15" t="s">
        <v>28</v>
      </c>
      <c r="N140" s="125" t="s">
        <v>29</v>
      </c>
      <c r="O140" s="15" t="s">
        <v>30</v>
      </c>
      <c r="P140" s="125" t="s">
        <v>31</v>
      </c>
      <c r="Q140" s="19" t="s">
        <v>32</v>
      </c>
      <c r="R140" s="19"/>
      <c r="S140" s="125" t="s">
        <v>33</v>
      </c>
      <c r="T140" s="19" t="s">
        <v>34</v>
      </c>
      <c r="U140" s="19" t="s">
        <v>35</v>
      </c>
      <c r="V140" s="126" t="s">
        <v>36</v>
      </c>
    </row>
    <row r="141" spans="1:33" s="107" customFormat="1" x14ac:dyDescent="0.2">
      <c r="A141" s="92">
        <v>1</v>
      </c>
      <c r="B141" s="102"/>
      <c r="C141" s="102"/>
      <c r="D141" s="145"/>
      <c r="E141" s="103"/>
      <c r="F141" s="75"/>
      <c r="G141" s="75"/>
      <c r="H141" s="82"/>
      <c r="I141" s="75"/>
      <c r="J141" s="115"/>
      <c r="K141" s="115"/>
      <c r="L141" s="75"/>
      <c r="M141" s="145"/>
      <c r="N141" s="145"/>
      <c r="O141" s="145"/>
      <c r="P141" s="145"/>
      <c r="Q141" s="30">
        <f t="shared" ref="Q141:Q142" si="49">O141*M141*J141</f>
        <v>0</v>
      </c>
      <c r="R141" s="30"/>
      <c r="S141" s="30">
        <f t="shared" ref="S141:S142" si="50">L141*N141*P141</f>
        <v>0</v>
      </c>
      <c r="T141" s="93">
        <f t="shared" ref="T141:T143" si="51">S141-Q141</f>
        <v>0</v>
      </c>
      <c r="U141" s="94"/>
      <c r="V141" s="105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1:33" s="107" customFormat="1" x14ac:dyDescent="0.2">
      <c r="A142" s="92">
        <v>2</v>
      </c>
      <c r="B142" s="102"/>
      <c r="C142" s="102"/>
      <c r="D142" s="145"/>
      <c r="E142" s="103"/>
      <c r="F142" s="75"/>
      <c r="G142" s="75"/>
      <c r="H142" s="82"/>
      <c r="I142" s="75"/>
      <c r="J142" s="115"/>
      <c r="K142" s="115"/>
      <c r="L142" s="75"/>
      <c r="M142" s="145"/>
      <c r="N142" s="145"/>
      <c r="O142" s="145"/>
      <c r="P142" s="145"/>
      <c r="Q142" s="30">
        <f t="shared" si="49"/>
        <v>0</v>
      </c>
      <c r="R142" s="30"/>
      <c r="S142" s="30">
        <f t="shared" si="50"/>
        <v>0</v>
      </c>
      <c r="T142" s="93">
        <f t="shared" si="51"/>
        <v>0</v>
      </c>
      <c r="U142" s="94"/>
      <c r="V142" s="105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1:33" s="107" customFormat="1" ht="14" customHeight="1" x14ac:dyDescent="0.2">
      <c r="A143" s="332" t="s">
        <v>40</v>
      </c>
      <c r="B143" s="333"/>
      <c r="C143" s="333"/>
      <c r="D143" s="333"/>
      <c r="E143" s="333"/>
      <c r="F143" s="333"/>
      <c r="G143" s="333"/>
      <c r="H143" s="333"/>
      <c r="I143" s="333"/>
      <c r="J143" s="333"/>
      <c r="K143" s="333"/>
      <c r="L143" s="333"/>
      <c r="M143" s="333"/>
      <c r="N143" s="333"/>
      <c r="O143" s="334"/>
      <c r="P143" s="130"/>
      <c r="Q143" s="131">
        <f>SUM(Q141:Q142)</f>
        <v>0</v>
      </c>
      <c r="R143" s="131"/>
      <c r="S143" s="131">
        <f>SUM(S141:S142)</f>
        <v>0</v>
      </c>
      <c r="T143" s="93">
        <f t="shared" si="51"/>
        <v>0</v>
      </c>
      <c r="U143" s="94"/>
      <c r="V143" s="105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</row>
    <row r="144" spans="1:33" s="107" customFormat="1" ht="21" customHeight="1" x14ac:dyDescent="0.2">
      <c r="A144" s="323" t="s">
        <v>712</v>
      </c>
      <c r="B144" s="324"/>
      <c r="C144" s="324"/>
      <c r="D144" s="324"/>
      <c r="E144" s="324"/>
      <c r="F144" s="324"/>
      <c r="G144" s="32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  <c r="T144" s="338"/>
      <c r="U144" s="338"/>
      <c r="V144" s="338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1:33" s="95" customFormat="1" x14ac:dyDescent="0.2">
      <c r="A145" s="133" t="s">
        <v>18</v>
      </c>
      <c r="B145" s="133" t="s">
        <v>42</v>
      </c>
      <c r="C145" s="133" t="s">
        <v>19</v>
      </c>
      <c r="D145" s="133" t="s">
        <v>43</v>
      </c>
      <c r="E145" s="33" t="s">
        <v>21</v>
      </c>
      <c r="F145" s="133" t="s">
        <v>642</v>
      </c>
      <c r="G145" s="133" t="s">
        <v>643</v>
      </c>
      <c r="H145" s="134" t="s">
        <v>24</v>
      </c>
      <c r="I145" s="15" t="s">
        <v>25</v>
      </c>
      <c r="J145" s="17" t="s">
        <v>26</v>
      </c>
      <c r="K145" s="17"/>
      <c r="L145" s="125" t="s">
        <v>27</v>
      </c>
      <c r="M145" s="15" t="s">
        <v>28</v>
      </c>
      <c r="N145" s="125" t="s">
        <v>29</v>
      </c>
      <c r="O145" s="15" t="s">
        <v>30</v>
      </c>
      <c r="P145" s="125" t="s">
        <v>31</v>
      </c>
      <c r="Q145" s="19" t="s">
        <v>32</v>
      </c>
      <c r="R145" s="19"/>
      <c r="S145" s="125" t="s">
        <v>33</v>
      </c>
      <c r="T145" s="19" t="s">
        <v>34</v>
      </c>
      <c r="U145" s="19" t="s">
        <v>35</v>
      </c>
      <c r="V145" s="126" t="s">
        <v>36</v>
      </c>
    </row>
    <row r="146" spans="1:33" s="127" customFormat="1" ht="14" customHeight="1" x14ac:dyDescent="0.2">
      <c r="A146" s="335" t="s">
        <v>700</v>
      </c>
      <c r="B146" s="336"/>
      <c r="C146" s="336"/>
      <c r="D146" s="336"/>
      <c r="E146" s="336"/>
      <c r="F146" s="336"/>
      <c r="G146" s="336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6"/>
      <c r="S146" s="336"/>
      <c r="T146" s="135"/>
      <c r="U146" s="147"/>
      <c r="V146" s="136"/>
    </row>
    <row r="147" spans="1:33" s="107" customFormat="1" x14ac:dyDescent="0.2">
      <c r="A147" s="92">
        <v>1</v>
      </c>
      <c r="B147" s="101" t="s">
        <v>970</v>
      </c>
      <c r="C147" s="102" t="s">
        <v>970</v>
      </c>
      <c r="D147" s="102" t="s">
        <v>970</v>
      </c>
      <c r="E147" s="137"/>
      <c r="F147" s="111"/>
      <c r="G147" s="111"/>
      <c r="H147" s="152"/>
      <c r="I147" s="111"/>
      <c r="J147" s="138"/>
      <c r="K147" s="138"/>
      <c r="L147" s="139"/>
      <c r="M147" s="145"/>
      <c r="N147" s="145"/>
      <c r="O147" s="145"/>
      <c r="P147" s="145"/>
      <c r="Q147" s="30">
        <f t="shared" ref="Q147:Q148" si="52">O147*M147*J147</f>
        <v>0</v>
      </c>
      <c r="R147" s="30">
        <f>K147*M147*O147</f>
        <v>0</v>
      </c>
      <c r="S147" s="30">
        <f t="shared" ref="S147:S148" si="53">L147*N147*P147</f>
        <v>0</v>
      </c>
      <c r="T147" s="93">
        <f t="shared" ref="T147:T150" si="54">S147-Q147</f>
        <v>0</v>
      </c>
      <c r="U147" s="94"/>
      <c r="V147" s="105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</row>
    <row r="148" spans="1:33" s="107" customFormat="1" x14ac:dyDescent="0.2">
      <c r="A148" s="92">
        <v>2</v>
      </c>
      <c r="B148" s="101" t="s">
        <v>970</v>
      </c>
      <c r="C148" s="101" t="s">
        <v>970</v>
      </c>
      <c r="D148" s="101" t="s">
        <v>970</v>
      </c>
      <c r="E148" s="137"/>
      <c r="F148" s="111"/>
      <c r="G148" s="111"/>
      <c r="H148" s="82"/>
      <c r="I148" s="112"/>
      <c r="J148" s="138"/>
      <c r="K148" s="138"/>
      <c r="L148" s="139"/>
      <c r="M148" s="145"/>
      <c r="N148" s="145"/>
      <c r="O148" s="145"/>
      <c r="P148" s="145"/>
      <c r="Q148" s="30">
        <f t="shared" si="52"/>
        <v>0</v>
      </c>
      <c r="R148" s="30">
        <f t="shared" ref="R148:R149" si="55">K148*M148*O148</f>
        <v>0</v>
      </c>
      <c r="S148" s="30">
        <f t="shared" si="53"/>
        <v>0</v>
      </c>
      <c r="T148" s="93">
        <f t="shared" si="54"/>
        <v>0</v>
      </c>
      <c r="U148" s="94"/>
      <c r="V148" s="105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</row>
    <row r="149" spans="1:33" s="107" customFormat="1" x14ac:dyDescent="0.2">
      <c r="A149" s="92">
        <v>3</v>
      </c>
      <c r="B149" s="101" t="s">
        <v>970</v>
      </c>
      <c r="C149" s="101" t="s">
        <v>970</v>
      </c>
      <c r="D149" s="101" t="s">
        <v>970</v>
      </c>
      <c r="E149" s="137"/>
      <c r="F149" s="111"/>
      <c r="G149" s="111"/>
      <c r="H149" s="82"/>
      <c r="I149" s="112"/>
      <c r="J149" s="138"/>
      <c r="K149" s="138"/>
      <c r="L149" s="139"/>
      <c r="M149" s="145"/>
      <c r="N149" s="145"/>
      <c r="O149" s="145"/>
      <c r="P149" s="145"/>
      <c r="Q149" s="30">
        <f t="shared" ref="Q149" si="56">O149*M149*J149</f>
        <v>0</v>
      </c>
      <c r="R149" s="30">
        <f t="shared" si="55"/>
        <v>0</v>
      </c>
      <c r="S149" s="30">
        <f t="shared" ref="S149" si="57">L149*N149*P149</f>
        <v>0</v>
      </c>
      <c r="T149" s="93">
        <f t="shared" ref="T149" si="58">S149-Q149</f>
        <v>0</v>
      </c>
      <c r="U149" s="94"/>
      <c r="V149" s="105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</row>
    <row r="150" spans="1:33" s="107" customFormat="1" ht="14" customHeight="1" x14ac:dyDescent="0.2">
      <c r="A150" s="332" t="s">
        <v>40</v>
      </c>
      <c r="B150" s="333"/>
      <c r="C150" s="333"/>
      <c r="D150" s="333"/>
      <c r="E150" s="333"/>
      <c r="F150" s="333"/>
      <c r="G150" s="333"/>
      <c r="H150" s="333"/>
      <c r="I150" s="333"/>
      <c r="J150" s="333"/>
      <c r="K150" s="333"/>
      <c r="L150" s="333"/>
      <c r="M150" s="333"/>
      <c r="N150" s="333"/>
      <c r="O150" s="334"/>
      <c r="P150" s="130"/>
      <c r="Q150" s="131">
        <f>SUM(Q147:Q149)</f>
        <v>0</v>
      </c>
      <c r="R150" s="131">
        <f>SUM(R147:R149)</f>
        <v>0</v>
      </c>
      <c r="S150" s="131">
        <f>SUM(S147:S148)</f>
        <v>0</v>
      </c>
      <c r="T150" s="93">
        <f t="shared" si="54"/>
        <v>0</v>
      </c>
      <c r="U150" s="94"/>
      <c r="V150" s="105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</row>
    <row r="151" spans="1:33" s="107" customFormat="1" ht="21" customHeight="1" x14ac:dyDescent="0.2">
      <c r="A151" s="323" t="s">
        <v>715</v>
      </c>
      <c r="B151" s="324"/>
      <c r="C151" s="324"/>
      <c r="D151" s="324"/>
      <c r="E151" s="324"/>
      <c r="F151" s="324"/>
      <c r="G151" s="324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38"/>
      <c r="U151" s="338"/>
      <c r="V151" s="338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</row>
    <row r="152" spans="1:33" s="106" customFormat="1" x14ac:dyDescent="0.2">
      <c r="A152" s="15" t="s">
        <v>649</v>
      </c>
      <c r="B152" s="15" t="s">
        <v>405</v>
      </c>
      <c r="C152" s="15" t="s">
        <v>19</v>
      </c>
      <c r="D152" s="15" t="s">
        <v>20</v>
      </c>
      <c r="E152" s="33" t="s">
        <v>21</v>
      </c>
      <c r="F152" s="15" t="s">
        <v>22</v>
      </c>
      <c r="G152" s="15" t="s">
        <v>23</v>
      </c>
      <c r="H152" s="78" t="s">
        <v>24</v>
      </c>
      <c r="I152" s="15" t="s">
        <v>25</v>
      </c>
      <c r="J152" s="17" t="s">
        <v>26</v>
      </c>
      <c r="K152" s="17"/>
      <c r="L152" s="125" t="s">
        <v>27</v>
      </c>
      <c r="M152" s="15" t="s">
        <v>28</v>
      </c>
      <c r="N152" s="125" t="s">
        <v>29</v>
      </c>
      <c r="O152" s="15" t="s">
        <v>30</v>
      </c>
      <c r="P152" s="125" t="s">
        <v>31</v>
      </c>
      <c r="Q152" s="19" t="s">
        <v>32</v>
      </c>
      <c r="R152" s="19"/>
      <c r="S152" s="125" t="s">
        <v>33</v>
      </c>
      <c r="T152" s="19" t="s">
        <v>34</v>
      </c>
      <c r="U152" s="19" t="s">
        <v>35</v>
      </c>
      <c r="V152" s="126" t="s">
        <v>36</v>
      </c>
    </row>
    <row r="153" spans="1:33" s="106" customFormat="1" ht="14" customHeight="1" x14ac:dyDescent="0.2">
      <c r="A153" s="335" t="s">
        <v>705</v>
      </c>
      <c r="B153" s="336"/>
      <c r="C153" s="336"/>
      <c r="D153" s="336"/>
      <c r="E153" s="336"/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135"/>
      <c r="U153" s="147"/>
      <c r="V153" s="136"/>
    </row>
    <row r="154" spans="1:33" s="26" customFormat="1" x14ac:dyDescent="0.2">
      <c r="A154" s="20">
        <v>1</v>
      </c>
      <c r="B154" s="22"/>
      <c r="C154" s="21"/>
      <c r="D154" s="22"/>
      <c r="E154" s="39"/>
      <c r="F154" s="35"/>
      <c r="G154" s="35"/>
      <c r="H154" s="80"/>
      <c r="I154" s="35"/>
      <c r="J154" s="37"/>
      <c r="K154" s="37"/>
      <c r="L154" s="35"/>
      <c r="M154" s="22"/>
      <c r="N154" s="22"/>
      <c r="O154" s="22"/>
      <c r="P154" s="22"/>
      <c r="Q154" s="30">
        <f t="shared" ref="Q154" si="59">O154*M154*J154</f>
        <v>0</v>
      </c>
      <c r="R154" s="30"/>
      <c r="S154" s="30">
        <f t="shared" ref="S154" si="60">L154*N154*P154</f>
        <v>0</v>
      </c>
      <c r="T154" s="25">
        <f t="shared" ref="T154:T155" si="61">S154-Q154</f>
        <v>0</v>
      </c>
      <c r="U154" s="89"/>
      <c r="V154" s="27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s="26" customFormat="1" ht="14" customHeight="1" x14ac:dyDescent="0.2">
      <c r="A155" s="381" t="s">
        <v>40</v>
      </c>
      <c r="B155" s="382"/>
      <c r="C155" s="382"/>
      <c r="D155" s="382"/>
      <c r="E155" s="382"/>
      <c r="F155" s="382"/>
      <c r="G155" s="382"/>
      <c r="H155" s="382"/>
      <c r="I155" s="382"/>
      <c r="J155" s="382"/>
      <c r="K155" s="382"/>
      <c r="L155" s="382"/>
      <c r="M155" s="382"/>
      <c r="N155" s="382"/>
      <c r="O155" s="383"/>
      <c r="P155" s="146"/>
      <c r="Q155" s="36">
        <f>SUM(Q154:Q154)</f>
        <v>0</v>
      </c>
      <c r="R155" s="36"/>
      <c r="S155" s="36">
        <f>SUM(S154:S154)</f>
        <v>0</v>
      </c>
      <c r="T155" s="25">
        <f t="shared" si="61"/>
        <v>0</v>
      </c>
      <c r="U155" s="14"/>
      <c r="V155" s="27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s="26" customFormat="1" ht="14" customHeight="1" x14ac:dyDescent="0.2">
      <c r="A156" s="374" t="s">
        <v>699</v>
      </c>
      <c r="B156" s="375"/>
      <c r="C156" s="375"/>
      <c r="D156" s="375"/>
      <c r="E156" s="375"/>
      <c r="F156" s="375"/>
      <c r="G156" s="375"/>
      <c r="H156" s="375"/>
      <c r="I156" s="375"/>
      <c r="J156" s="375"/>
      <c r="K156" s="375"/>
      <c r="L156" s="375"/>
      <c r="M156" s="375"/>
      <c r="N156" s="375"/>
      <c r="O156" s="375"/>
      <c r="P156" s="376"/>
      <c r="Q156" s="40">
        <f>Q51+Q138+Q143+Q150+Q155+Q131</f>
        <v>932044</v>
      </c>
      <c r="R156" s="40">
        <f>R51+R138+R143+R150+R155+R131</f>
        <v>0</v>
      </c>
      <c r="S156" s="40">
        <f>S131+S51</f>
        <v>830045.64</v>
      </c>
      <c r="T156" s="41"/>
      <c r="U156" s="113"/>
      <c r="V156" s="4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s="60" customFormat="1" ht="17" customHeight="1" x14ac:dyDescent="0.2">
      <c r="A157" s="371" t="s">
        <v>936</v>
      </c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2"/>
      <c r="M157" s="372"/>
      <c r="N157" s="372"/>
      <c r="O157" s="373"/>
      <c r="P157" s="61">
        <v>0.05</v>
      </c>
      <c r="Q157" s="68">
        <f>(Q156-Q51)*P157</f>
        <v>46049.200000000004</v>
      </c>
      <c r="R157" s="68">
        <f>R156*P157</f>
        <v>0</v>
      </c>
      <c r="S157" s="68">
        <f>S156*P157</f>
        <v>41502.282000000007</v>
      </c>
      <c r="T157" s="58"/>
      <c r="U157" s="114"/>
      <c r="V157" s="59"/>
    </row>
    <row r="158" spans="1:33" s="60" customFormat="1" ht="17" customHeight="1" x14ac:dyDescent="0.2">
      <c r="A158" s="371" t="s">
        <v>937</v>
      </c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  <c r="L158" s="372"/>
      <c r="M158" s="372"/>
      <c r="N158" s="372"/>
      <c r="O158" s="373"/>
      <c r="P158" s="61">
        <v>0.1</v>
      </c>
      <c r="Q158" s="68">
        <f>Q51*P158</f>
        <v>1106</v>
      </c>
      <c r="R158" s="68">
        <f>R51*P158</f>
        <v>0</v>
      </c>
      <c r="S158" s="68">
        <f>S51*0.1</f>
        <v>872</v>
      </c>
      <c r="T158" s="58"/>
      <c r="U158" s="90"/>
      <c r="V158" s="59"/>
    </row>
    <row r="159" spans="1:33" s="26" customFormat="1" ht="15" customHeight="1" x14ac:dyDescent="0.2">
      <c r="A159" s="378" t="s">
        <v>711</v>
      </c>
      <c r="B159" s="379"/>
      <c r="C159" s="379"/>
      <c r="D159" s="379"/>
      <c r="E159" s="379"/>
      <c r="F159" s="380"/>
      <c r="G159" s="43" t="s">
        <v>44</v>
      </c>
      <c r="H159" s="377" t="s">
        <v>1091</v>
      </c>
      <c r="I159" s="377"/>
      <c r="J159" s="377"/>
      <c r="K159" s="377"/>
      <c r="L159" s="377"/>
      <c r="M159" s="377"/>
      <c r="N159" s="377"/>
      <c r="O159" s="377"/>
      <c r="P159" s="44">
        <v>0.06</v>
      </c>
      <c r="Q159" s="24">
        <f>(Q156+Q157+Q158-Q89-Q90-Q91-Q92-Q93-Q94)*P159</f>
        <v>43802.951999999997</v>
      </c>
      <c r="R159" s="24" t="e">
        <f>(R156-R150-#REF!-#REF!-R94-R93-#REF!-R92-R91-R90-R89)*0.06</f>
        <v>#REF!</v>
      </c>
      <c r="S159" s="24">
        <f>(S156+S157+S158-S89)*P159</f>
        <v>38524.195319999999</v>
      </c>
      <c r="T159" s="25"/>
      <c r="U159" s="20"/>
      <c r="V159" s="34"/>
    </row>
    <row r="160" spans="1:33" s="26" customFormat="1" ht="14" customHeight="1" x14ac:dyDescent="0.2">
      <c r="A160" s="387" t="s">
        <v>45</v>
      </c>
      <c r="B160" s="388"/>
      <c r="C160" s="388"/>
      <c r="D160" s="388"/>
      <c r="E160" s="388"/>
      <c r="F160" s="38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9"/>
      <c r="Q160" s="24">
        <f>SUM(Q156:Q159)</f>
        <v>1023002.152</v>
      </c>
      <c r="R160" s="24" t="e">
        <f>R156+R157+R158+R159</f>
        <v>#REF!</v>
      </c>
      <c r="S160" s="24">
        <f>SUM(S156:S159)</f>
        <v>910944.11731999996</v>
      </c>
      <c r="T160" s="25"/>
      <c r="U160" s="20"/>
      <c r="V160" s="34"/>
    </row>
    <row r="161" spans="1:22" ht="14" customHeight="1" x14ac:dyDescent="0.2">
      <c r="A161" s="384" t="s">
        <v>46</v>
      </c>
      <c r="B161" s="385"/>
      <c r="C161" s="385"/>
      <c r="D161" s="385"/>
      <c r="E161" s="385"/>
      <c r="F161" s="385"/>
      <c r="G161" s="385"/>
      <c r="H161" s="385"/>
      <c r="I161" s="385"/>
      <c r="J161" s="385"/>
      <c r="K161" s="385"/>
      <c r="L161" s="385"/>
      <c r="M161" s="385"/>
      <c r="N161" s="385"/>
      <c r="O161" s="385"/>
      <c r="P161" s="386"/>
      <c r="Q161" s="45"/>
      <c r="R161" s="45"/>
      <c r="S161" s="45"/>
      <c r="T161" s="45"/>
      <c r="U161" s="45"/>
      <c r="V161" s="45"/>
    </row>
    <row r="162" spans="1:22" ht="15" customHeight="1" x14ac:dyDescent="0.2">
      <c r="A162" s="369" t="s">
        <v>41</v>
      </c>
      <c r="B162" s="370"/>
      <c r="C162" s="370"/>
      <c r="D162" s="370"/>
      <c r="E162" s="370"/>
      <c r="F162" s="370"/>
      <c r="G162" s="370"/>
      <c r="H162" s="370"/>
      <c r="I162" s="370"/>
      <c r="J162" s="370"/>
      <c r="K162" s="370"/>
      <c r="L162" s="370"/>
      <c r="M162" s="370"/>
      <c r="N162" s="370"/>
      <c r="O162" s="46" t="s">
        <v>706</v>
      </c>
      <c r="P162" s="54" t="s">
        <v>723</v>
      </c>
      <c r="Q162" s="51">
        <f>SUMIF('结算清单（市场）'!$E$12:$E$1066,A162,'结算清单（市场）'!$Q$12:$Q$1066)/Q156</f>
        <v>4.4633085991648462E-3</v>
      </c>
      <c r="R162" s="51"/>
      <c r="S162" s="47">
        <f>SUMIF('结算清单（市场）'!$E$12:$E$1066,B162,'结算清单（市场）'!$S$12:$S$1066)/S156</f>
        <v>0</v>
      </c>
      <c r="T162" s="25"/>
      <c r="U162" s="14"/>
      <c r="V162" s="27"/>
    </row>
    <row r="163" spans="1:22" ht="15" customHeight="1" x14ac:dyDescent="0.2">
      <c r="A163" s="369" t="s">
        <v>921</v>
      </c>
      <c r="B163" s="370"/>
      <c r="C163" s="370"/>
      <c r="D163" s="370"/>
      <c r="E163" s="370"/>
      <c r="F163" s="370"/>
      <c r="G163" s="370"/>
      <c r="H163" s="370"/>
      <c r="I163" s="370"/>
      <c r="J163" s="370"/>
      <c r="K163" s="370"/>
      <c r="L163" s="370"/>
      <c r="M163" s="370"/>
      <c r="N163" s="370"/>
      <c r="O163" s="46" t="s">
        <v>708</v>
      </c>
      <c r="P163" s="54" t="s">
        <v>723</v>
      </c>
      <c r="Q163" s="48">
        <f>Q131/Q156</f>
        <v>0.98813360742625889</v>
      </c>
      <c r="R163" s="51"/>
      <c r="S163" s="48">
        <f>S131/S156</f>
        <v>0.9894945535765961</v>
      </c>
      <c r="T163" s="25"/>
      <c r="U163" s="14"/>
      <c r="V163" s="27"/>
    </row>
    <row r="164" spans="1:22" ht="15" customHeight="1" x14ac:dyDescent="0.2">
      <c r="A164" s="369" t="s">
        <v>725</v>
      </c>
      <c r="B164" s="370"/>
      <c r="C164" s="370"/>
      <c r="D164" s="370"/>
      <c r="E164" s="370"/>
      <c r="F164" s="370"/>
      <c r="G164" s="370"/>
      <c r="H164" s="370"/>
      <c r="I164" s="370"/>
      <c r="J164" s="370"/>
      <c r="K164" s="370"/>
      <c r="L164" s="370"/>
      <c r="M164" s="370"/>
      <c r="N164" s="370"/>
      <c r="O164" s="46" t="s">
        <v>708</v>
      </c>
      <c r="P164" s="54" t="s">
        <v>723</v>
      </c>
      <c r="Q164" s="48">
        <f>Q138/Q156</f>
        <v>0</v>
      </c>
      <c r="R164" s="51"/>
      <c r="S164" s="48">
        <f>S138/S156</f>
        <v>0</v>
      </c>
      <c r="T164" s="25"/>
      <c r="U164" s="14"/>
      <c r="V164" s="27"/>
    </row>
    <row r="165" spans="1:22" ht="15" customHeight="1" x14ac:dyDescent="0.2">
      <c r="A165" s="369" t="s">
        <v>726</v>
      </c>
      <c r="B165" s="370"/>
      <c r="C165" s="370"/>
      <c r="D165" s="370"/>
      <c r="E165" s="370"/>
      <c r="F165" s="370"/>
      <c r="G165" s="370"/>
      <c r="H165" s="370"/>
      <c r="I165" s="370"/>
      <c r="J165" s="370"/>
      <c r="K165" s="370"/>
      <c r="L165" s="370"/>
      <c r="M165" s="370"/>
      <c r="N165" s="370"/>
      <c r="O165" s="46" t="s">
        <v>708</v>
      </c>
      <c r="P165" s="54" t="s">
        <v>723</v>
      </c>
      <c r="Q165" s="48">
        <f>Q143/Q156</f>
        <v>0</v>
      </c>
      <c r="R165" s="51"/>
      <c r="S165" s="48">
        <f>S143/S156</f>
        <v>0</v>
      </c>
      <c r="T165" s="25"/>
      <c r="U165" s="14"/>
      <c r="V165" s="27"/>
    </row>
    <row r="166" spans="1:22" ht="15" customHeight="1" x14ac:dyDescent="0.2">
      <c r="A166" s="369" t="s">
        <v>694</v>
      </c>
      <c r="B166" s="370"/>
      <c r="C166" s="370"/>
      <c r="D166" s="370"/>
      <c r="E166" s="370"/>
      <c r="F166" s="370"/>
      <c r="G166" s="370"/>
      <c r="H166" s="370"/>
      <c r="I166" s="370"/>
      <c r="J166" s="370"/>
      <c r="K166" s="370"/>
      <c r="L166" s="370"/>
      <c r="M166" s="370"/>
      <c r="N166" s="370"/>
      <c r="O166" s="46" t="s">
        <v>708</v>
      </c>
      <c r="P166" s="54" t="s">
        <v>723</v>
      </c>
      <c r="Q166" s="48">
        <f>Q150/Q156</f>
        <v>0</v>
      </c>
      <c r="R166" s="51"/>
      <c r="S166" s="48">
        <f>S150/S156</f>
        <v>0</v>
      </c>
      <c r="T166" s="25"/>
      <c r="U166" s="14"/>
      <c r="V166" s="27"/>
    </row>
    <row r="167" spans="1:22" ht="15" customHeight="1" x14ac:dyDescent="0.2">
      <c r="A167" s="369" t="s">
        <v>724</v>
      </c>
      <c r="B167" s="370"/>
      <c r="C167" s="370"/>
      <c r="D167" s="370"/>
      <c r="E167" s="370"/>
      <c r="F167" s="370"/>
      <c r="G167" s="370"/>
      <c r="H167" s="370"/>
      <c r="I167" s="370"/>
      <c r="J167" s="370"/>
      <c r="K167" s="370"/>
      <c r="L167" s="370"/>
      <c r="M167" s="370"/>
      <c r="N167" s="370"/>
      <c r="O167" s="46" t="s">
        <v>707</v>
      </c>
      <c r="P167" s="54" t="s">
        <v>723</v>
      </c>
      <c r="Q167" s="48">
        <f>Q155/Q156</f>
        <v>0</v>
      </c>
      <c r="R167" s="51"/>
      <c r="S167" s="48">
        <f>S155/S156</f>
        <v>0</v>
      </c>
      <c r="T167" s="25"/>
      <c r="U167" s="14"/>
      <c r="V167" s="27"/>
    </row>
  </sheetData>
  <sheetProtection formatCells="0" formatColumns="0" formatRows="0" insertColumns="0" insertRows="0" insertHyperlinks="0" deleteColumns="0" deleteRows="0" sort="0" autoFilter="0" pivotTables="0"/>
  <mergeCells count="89">
    <mergeCell ref="B12:B16"/>
    <mergeCell ref="C12:C14"/>
    <mergeCell ref="A163:N163"/>
    <mergeCell ref="A162:N162"/>
    <mergeCell ref="A161:P161"/>
    <mergeCell ref="A160:P160"/>
    <mergeCell ref="A143:O143"/>
    <mergeCell ref="A144:S144"/>
    <mergeCell ref="A146:S146"/>
    <mergeCell ref="A153:S153"/>
    <mergeCell ref="C25:C26"/>
    <mergeCell ref="B27:B32"/>
    <mergeCell ref="C27:C28"/>
    <mergeCell ref="C29:C30"/>
    <mergeCell ref="C31:C32"/>
    <mergeCell ref="B33:B34"/>
    <mergeCell ref="A150:O150"/>
    <mergeCell ref="A166:N166"/>
    <mergeCell ref="A167:N167"/>
    <mergeCell ref="A157:O157"/>
    <mergeCell ref="A158:O158"/>
    <mergeCell ref="A164:N164"/>
    <mergeCell ref="A165:N165"/>
    <mergeCell ref="A156:P156"/>
    <mergeCell ref="H159:O159"/>
    <mergeCell ref="A159:F159"/>
    <mergeCell ref="A155:O155"/>
    <mergeCell ref="A151:S151"/>
    <mergeCell ref="A1:V1"/>
    <mergeCell ref="A2:B2"/>
    <mergeCell ref="C2:G2"/>
    <mergeCell ref="A3:B3"/>
    <mergeCell ref="C3:G3"/>
    <mergeCell ref="I2:T2"/>
    <mergeCell ref="I3:T3"/>
    <mergeCell ref="U2:V3"/>
    <mergeCell ref="A4:B4"/>
    <mergeCell ref="C4:G4"/>
    <mergeCell ref="I4:N4"/>
    <mergeCell ref="A6:B6"/>
    <mergeCell ref="P4:T4"/>
    <mergeCell ref="C6:T6"/>
    <mergeCell ref="A5:B5"/>
    <mergeCell ref="C5:G5"/>
    <mergeCell ref="I5:N5"/>
    <mergeCell ref="P5:T5"/>
    <mergeCell ref="A7:B7"/>
    <mergeCell ref="C7:G7"/>
    <mergeCell ref="I7:N7"/>
    <mergeCell ref="A8:V8"/>
    <mergeCell ref="P7:T7"/>
    <mergeCell ref="T20:V20"/>
    <mergeCell ref="T36:V36"/>
    <mergeCell ref="A9:S9"/>
    <mergeCell ref="T9:V9"/>
    <mergeCell ref="A11:S11"/>
    <mergeCell ref="T11:V11"/>
    <mergeCell ref="A19:O19"/>
    <mergeCell ref="A35:O35"/>
    <mergeCell ref="B17:B18"/>
    <mergeCell ref="C17:C18"/>
    <mergeCell ref="B21:B26"/>
    <mergeCell ref="A20:S20"/>
    <mergeCell ref="C23:C24"/>
    <mergeCell ref="A36:S36"/>
    <mergeCell ref="C21:C22"/>
    <mergeCell ref="C33:C34"/>
    <mergeCell ref="T151:V151"/>
    <mergeCell ref="T144:V144"/>
    <mergeCell ref="T132:V132"/>
    <mergeCell ref="T52:V52"/>
    <mergeCell ref="T54:V54"/>
    <mergeCell ref="T139:V139"/>
    <mergeCell ref="T134:V134"/>
    <mergeCell ref="D37:D43"/>
    <mergeCell ref="C37:C43"/>
    <mergeCell ref="B37:B43"/>
    <mergeCell ref="A132:S132"/>
    <mergeCell ref="A139:S139"/>
    <mergeCell ref="B44:B45"/>
    <mergeCell ref="B46:B47"/>
    <mergeCell ref="B48:B49"/>
    <mergeCell ref="A51:O51"/>
    <mergeCell ref="A50:O50"/>
    <mergeCell ref="A138:O138"/>
    <mergeCell ref="A134:S134"/>
    <mergeCell ref="A131:O131"/>
    <mergeCell ref="A54:S54"/>
    <mergeCell ref="A52:S52"/>
  </mergeCells>
  <phoneticPr fontId="10" type="noConversion"/>
  <dataValidations count="3">
    <dataValidation type="list" allowBlank="1" showInputMessage="1" showErrorMessage="1" sqref="G159">
      <formula1>"是,否"</formula1>
    </dataValidation>
    <dataValidation type="list" allowBlank="1" showInputMessage="1" showErrorMessage="1" sqref="P159">
      <formula1>"0%,1%,3%,6%"</formula1>
    </dataValidation>
    <dataValidation type="list" allowBlank="1" showInputMessage="1" showErrorMessage="1" sqref="P157:P158">
      <formula1>"0%,5%,10%"</formula1>
    </dataValidation>
  </dataValidations>
  <hyperlinks>
    <hyperlink ref="P7" r:id="rId1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8" max="1048575" man="1"/>
  </colBreaks>
  <ignoredErrors>
    <ignoredError sqref="Q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0"/>
  <sheetViews>
    <sheetView tabSelected="1" topLeftCell="H147" workbookViewId="0">
      <selection activeCell="R175" sqref="R175"/>
    </sheetView>
  </sheetViews>
  <sheetFormatPr baseColWidth="10" defaultColWidth="9" defaultRowHeight="14" x14ac:dyDescent="0.2"/>
  <cols>
    <col min="1" max="1" width="5" style="12" bestFit="1" customWidth="1"/>
    <col min="2" max="2" width="18.5" style="12" customWidth="1"/>
    <col min="3" max="4" width="10.5" style="12" bestFit="1" customWidth="1"/>
    <col min="5" max="5" width="13.5" style="12" bestFit="1" customWidth="1"/>
    <col min="6" max="6" width="15" style="12" bestFit="1" customWidth="1"/>
    <col min="7" max="7" width="21" style="12" bestFit="1" customWidth="1"/>
    <col min="8" max="8" width="28.1640625" style="81" bestFit="1" customWidth="1"/>
    <col min="9" max="9" width="8" style="12" bestFit="1" customWidth="1"/>
    <col min="10" max="11" width="12.33203125" style="49" bestFit="1" customWidth="1"/>
    <col min="12" max="12" width="12" style="12" bestFit="1" customWidth="1"/>
    <col min="13" max="13" width="7.5" style="12" bestFit="1" customWidth="1"/>
    <col min="14" max="14" width="8.33203125" style="12" bestFit="1" customWidth="1"/>
    <col min="15" max="15" width="12" style="12" bestFit="1" customWidth="1"/>
    <col min="16" max="16" width="7.5" style="12" bestFit="1" customWidth="1"/>
    <col min="17" max="17" width="13.33203125" style="50" bestFit="1" customWidth="1"/>
    <col min="18" max="18" width="22" style="50" customWidth="1"/>
    <col min="19" max="19" width="13.33203125" style="50" bestFit="1" customWidth="1"/>
    <col min="20" max="20" width="12.6640625" style="38" bestFit="1" customWidth="1"/>
    <col min="21" max="21" width="47.6640625" style="38" bestFit="1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22" ht="21" x14ac:dyDescent="0.2">
      <c r="A1" s="361" t="s">
        <v>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3"/>
    </row>
    <row r="2" spans="1:22" x14ac:dyDescent="0.2">
      <c r="A2" s="364" t="s">
        <v>10</v>
      </c>
      <c r="B2" s="364"/>
      <c r="C2" s="350" t="s">
        <v>975</v>
      </c>
      <c r="D2" s="351"/>
      <c r="E2" s="351"/>
      <c r="F2" s="351"/>
      <c r="G2" s="352"/>
      <c r="H2" s="76" t="s">
        <v>11</v>
      </c>
      <c r="I2" s="353" t="s">
        <v>978</v>
      </c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5"/>
      <c r="U2" s="365" t="s">
        <v>710</v>
      </c>
      <c r="V2" s="366"/>
    </row>
    <row r="3" spans="1:22" x14ac:dyDescent="0.2">
      <c r="A3" s="349" t="s">
        <v>12</v>
      </c>
      <c r="B3" s="349"/>
      <c r="C3" s="350" t="s">
        <v>1115</v>
      </c>
      <c r="D3" s="351"/>
      <c r="E3" s="351"/>
      <c r="F3" s="351"/>
      <c r="G3" s="352"/>
      <c r="H3" s="77" t="s">
        <v>13</v>
      </c>
      <c r="I3" s="353" t="s">
        <v>977</v>
      </c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5"/>
      <c r="U3" s="367"/>
      <c r="V3" s="368"/>
    </row>
    <row r="4" spans="1:22" x14ac:dyDescent="0.2">
      <c r="A4" s="349" t="s">
        <v>703</v>
      </c>
      <c r="B4" s="349"/>
      <c r="C4" s="350"/>
      <c r="D4" s="351"/>
      <c r="E4" s="351"/>
      <c r="F4" s="351"/>
      <c r="G4" s="352"/>
      <c r="H4" s="308" t="s">
        <v>14</v>
      </c>
      <c r="I4" s="353"/>
      <c r="J4" s="354"/>
      <c r="K4" s="354"/>
      <c r="L4" s="354"/>
      <c r="M4" s="354"/>
      <c r="N4" s="355"/>
      <c r="O4" s="13" t="s">
        <v>15</v>
      </c>
      <c r="P4" s="350"/>
      <c r="Q4" s="351"/>
      <c r="R4" s="351"/>
      <c r="S4" s="351"/>
      <c r="T4" s="352"/>
      <c r="U4" s="85"/>
      <c r="V4" s="11" t="s">
        <v>645</v>
      </c>
    </row>
    <row r="5" spans="1:22" x14ac:dyDescent="0.2">
      <c r="A5" s="349" t="s">
        <v>704</v>
      </c>
      <c r="B5" s="349"/>
      <c r="C5" s="350" t="s">
        <v>967</v>
      </c>
      <c r="D5" s="351"/>
      <c r="E5" s="351"/>
      <c r="F5" s="351"/>
      <c r="G5" s="352"/>
      <c r="H5" s="308" t="s">
        <v>14</v>
      </c>
      <c r="I5" s="353"/>
      <c r="J5" s="354"/>
      <c r="K5" s="354"/>
      <c r="L5" s="354"/>
      <c r="M5" s="354"/>
      <c r="N5" s="355"/>
      <c r="O5" s="13" t="s">
        <v>15</v>
      </c>
      <c r="P5" s="350"/>
      <c r="Q5" s="351"/>
      <c r="R5" s="351"/>
      <c r="S5" s="351"/>
      <c r="T5" s="352"/>
      <c r="U5" s="86"/>
      <c r="V5" s="11" t="s">
        <v>646</v>
      </c>
    </row>
    <row r="6" spans="1:22" x14ac:dyDescent="0.2">
      <c r="A6" s="349" t="s">
        <v>16</v>
      </c>
      <c r="B6" s="349"/>
      <c r="C6" s="350" t="s">
        <v>968</v>
      </c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2"/>
      <c r="U6" s="87"/>
      <c r="V6" s="11" t="s">
        <v>647</v>
      </c>
    </row>
    <row r="7" spans="1:22" x14ac:dyDescent="0.2">
      <c r="A7" s="349" t="s">
        <v>17</v>
      </c>
      <c r="B7" s="349"/>
      <c r="C7" s="350" t="s">
        <v>976</v>
      </c>
      <c r="D7" s="351"/>
      <c r="E7" s="351"/>
      <c r="F7" s="351"/>
      <c r="G7" s="352"/>
      <c r="H7" s="308" t="s">
        <v>14</v>
      </c>
      <c r="I7" s="353">
        <v>13426367496</v>
      </c>
      <c r="J7" s="354"/>
      <c r="K7" s="354"/>
      <c r="L7" s="354"/>
      <c r="M7" s="354"/>
      <c r="N7" s="355"/>
      <c r="O7" s="13" t="s">
        <v>15</v>
      </c>
      <c r="P7" s="358" t="s">
        <v>979</v>
      </c>
      <c r="Q7" s="359"/>
      <c r="R7" s="359"/>
      <c r="S7" s="359"/>
      <c r="T7" s="360"/>
      <c r="U7" s="88"/>
      <c r="V7" s="11" t="s">
        <v>648</v>
      </c>
    </row>
    <row r="8" spans="1:22" ht="166" customHeight="1" x14ac:dyDescent="0.2">
      <c r="A8" s="356" t="s">
        <v>727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</row>
    <row r="9" spans="1:22" ht="21" x14ac:dyDescent="0.2">
      <c r="A9" s="323" t="s">
        <v>917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41"/>
      <c r="U9" s="341"/>
      <c r="V9" s="341"/>
    </row>
    <row r="10" spans="1:22" x14ac:dyDescent="0.2">
      <c r="A10" s="15" t="s">
        <v>649</v>
      </c>
      <c r="B10" s="15" t="s">
        <v>405</v>
      </c>
      <c r="C10" s="15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78" t="s">
        <v>24</v>
      </c>
      <c r="I10" s="15" t="s">
        <v>25</v>
      </c>
      <c r="J10" s="17" t="s">
        <v>26</v>
      </c>
      <c r="K10" s="17" t="s">
        <v>973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974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22" x14ac:dyDescent="0.2">
      <c r="A11" s="342" t="s">
        <v>37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4"/>
      <c r="U11" s="344"/>
      <c r="V11" s="345"/>
    </row>
    <row r="12" spans="1:22" s="96" customFormat="1" x14ac:dyDescent="0.2">
      <c r="A12" s="92"/>
      <c r="B12" s="317"/>
      <c r="C12" s="317"/>
      <c r="D12" s="306"/>
      <c r="E12" s="310"/>
      <c r="F12" s="310"/>
      <c r="G12" s="310"/>
      <c r="H12" s="311"/>
      <c r="I12" s="312"/>
      <c r="J12" s="115"/>
      <c r="K12" s="98"/>
      <c r="L12" s="115"/>
      <c r="M12" s="306"/>
      <c r="N12" s="306"/>
      <c r="O12" s="306"/>
      <c r="P12" s="306"/>
      <c r="Q12" s="23"/>
      <c r="R12" s="23"/>
      <c r="S12" s="23"/>
      <c r="T12" s="313"/>
      <c r="U12" s="314"/>
      <c r="V12" s="92"/>
    </row>
    <row r="13" spans="1:22" s="96" customFormat="1" x14ac:dyDescent="0.2">
      <c r="A13" s="92"/>
      <c r="B13" s="318"/>
      <c r="C13" s="318"/>
      <c r="D13" s="92"/>
      <c r="E13" s="310"/>
      <c r="F13" s="310"/>
      <c r="G13" s="310"/>
      <c r="H13" s="311"/>
      <c r="I13" s="312"/>
      <c r="J13" s="115"/>
      <c r="K13" s="98"/>
      <c r="L13" s="115"/>
      <c r="M13" s="306"/>
      <c r="N13" s="306"/>
      <c r="O13" s="306"/>
      <c r="P13" s="306"/>
      <c r="Q13" s="23"/>
      <c r="R13" s="23"/>
      <c r="S13" s="23"/>
      <c r="T13" s="140"/>
      <c r="U13" s="92"/>
      <c r="V13" s="92"/>
    </row>
    <row r="14" spans="1:22" s="96" customFormat="1" x14ac:dyDescent="0.2">
      <c r="A14" s="92"/>
      <c r="B14" s="318"/>
      <c r="C14" s="318"/>
      <c r="D14" s="92"/>
      <c r="E14" s="310"/>
      <c r="F14" s="310"/>
      <c r="G14" s="310"/>
      <c r="H14" s="311"/>
      <c r="I14" s="312"/>
      <c r="J14" s="115"/>
      <c r="K14" s="98"/>
      <c r="L14" s="115"/>
      <c r="M14" s="306"/>
      <c r="N14" s="306"/>
      <c r="O14" s="306"/>
      <c r="P14" s="306"/>
      <c r="Q14" s="23"/>
      <c r="R14" s="23"/>
      <c r="S14" s="23"/>
      <c r="T14" s="140"/>
      <c r="U14" s="92"/>
      <c r="V14" s="92"/>
    </row>
    <row r="15" spans="1:22" s="96" customFormat="1" x14ac:dyDescent="0.2">
      <c r="A15" s="92"/>
      <c r="B15" s="318"/>
      <c r="C15" s="304"/>
      <c r="D15" s="305"/>
      <c r="E15" s="74"/>
      <c r="F15" s="310"/>
      <c r="G15" s="310"/>
      <c r="H15" s="311"/>
      <c r="I15" s="97"/>
      <c r="J15" s="115"/>
      <c r="K15" s="98"/>
      <c r="L15" s="115"/>
      <c r="M15" s="306"/>
      <c r="N15" s="306"/>
      <c r="O15" s="306"/>
      <c r="P15" s="306"/>
      <c r="Q15" s="23"/>
      <c r="R15" s="23"/>
      <c r="S15" s="23"/>
      <c r="T15" s="315"/>
      <c r="U15" s="316"/>
      <c r="V15" s="92"/>
    </row>
    <row r="16" spans="1:22" s="96" customFormat="1" x14ac:dyDescent="0.2">
      <c r="A16" s="92"/>
      <c r="B16" s="319"/>
      <c r="C16" s="304"/>
      <c r="D16" s="305"/>
      <c r="E16" s="74"/>
      <c r="F16" s="310"/>
      <c r="G16" s="310"/>
      <c r="H16" s="311"/>
      <c r="I16" s="97"/>
      <c r="J16" s="115"/>
      <c r="K16" s="98"/>
      <c r="L16" s="115"/>
      <c r="M16" s="306"/>
      <c r="N16" s="306"/>
      <c r="O16" s="306"/>
      <c r="P16" s="306"/>
      <c r="Q16" s="23"/>
      <c r="R16" s="23"/>
      <c r="S16" s="23"/>
      <c r="T16" s="140"/>
      <c r="U16" s="92"/>
      <c r="V16" s="92"/>
    </row>
    <row r="17" spans="1:64" s="96" customFormat="1" ht="15" customHeight="1" x14ac:dyDescent="0.2">
      <c r="A17" s="92"/>
      <c r="B17" s="317"/>
      <c r="C17" s="317"/>
      <c r="D17" s="305"/>
      <c r="E17" s="74"/>
      <c r="F17" s="97"/>
      <c r="G17" s="97"/>
      <c r="H17" s="99"/>
      <c r="I17" s="97"/>
      <c r="J17" s="115"/>
      <c r="K17" s="98"/>
      <c r="L17" s="115"/>
      <c r="M17" s="306"/>
      <c r="N17" s="306"/>
      <c r="O17" s="306"/>
      <c r="P17" s="306"/>
      <c r="Q17" s="23"/>
      <c r="R17" s="23"/>
      <c r="S17" s="23"/>
      <c r="T17" s="140"/>
      <c r="U17" s="92"/>
      <c r="V17" s="92"/>
    </row>
    <row r="18" spans="1:64" s="96" customFormat="1" x14ac:dyDescent="0.2">
      <c r="A18" s="92"/>
      <c r="B18" s="319"/>
      <c r="C18" s="319"/>
      <c r="D18" s="306"/>
      <c r="E18" s="74"/>
      <c r="F18" s="97"/>
      <c r="G18" s="97"/>
      <c r="H18" s="99"/>
      <c r="I18" s="97"/>
      <c r="J18" s="115"/>
      <c r="K18" s="98"/>
      <c r="L18" s="115"/>
      <c r="M18" s="306"/>
      <c r="N18" s="306"/>
      <c r="O18" s="306"/>
      <c r="P18" s="306"/>
      <c r="Q18" s="23"/>
      <c r="R18" s="23"/>
      <c r="S18" s="23"/>
      <c r="T18" s="93"/>
      <c r="U18" s="94"/>
      <c r="V18" s="94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</row>
    <row r="19" spans="1:64" s="107" customFormat="1" ht="14" customHeight="1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1"/>
      <c r="P19" s="116"/>
      <c r="Q19" s="23"/>
      <c r="R19" s="117"/>
      <c r="S19" s="117"/>
      <c r="T19" s="93"/>
      <c r="U19" s="94"/>
      <c r="V19" s="105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</row>
    <row r="20" spans="1:64" s="107" customFormat="1" ht="14" customHeight="1" x14ac:dyDescent="0.2">
      <c r="A20" s="335" t="s">
        <v>39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9"/>
      <c r="U20" s="339"/>
      <c r="V20" s="340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</row>
    <row r="21" spans="1:64" s="107" customFormat="1" ht="15" customHeight="1" x14ac:dyDescent="0.2">
      <c r="A21" s="92">
        <v>1</v>
      </c>
      <c r="B21" s="317" t="s">
        <v>719</v>
      </c>
      <c r="C21" s="317" t="s">
        <v>716</v>
      </c>
      <c r="D21" s="306"/>
      <c r="E21" s="53"/>
      <c r="F21" s="108" t="e">
        <f>VLOOKUP($E21,[1]基准价格!A:H,3,0)</f>
        <v>#N/A</v>
      </c>
      <c r="G21" s="108" t="e">
        <f>VLOOKUP($E21,[1]基准价格!A:H,4,0)</f>
        <v>#N/A</v>
      </c>
      <c r="H21" s="109" t="e">
        <f>IF(VLOOKUP($E21,[1]基准价格!A:E,5,0)=0,"",VLOOKUP($E21,[1]基准价格!A:E,5,0))</f>
        <v>#N/A</v>
      </c>
      <c r="I21" s="108" t="e">
        <f>VLOOKUP($E21,[1]基准价格!A:F,6,0)</f>
        <v>#N/A</v>
      </c>
      <c r="J21" s="118" t="e">
        <f>VLOOKUP($E21,[1]基准价格!A:G,7,0)</f>
        <v>#N/A</v>
      </c>
      <c r="K21" s="118"/>
      <c r="L21" s="75"/>
      <c r="M21" s="10"/>
      <c r="N21" s="10"/>
      <c r="O21" s="306"/>
      <c r="P21" s="306"/>
      <c r="Q21" s="23" t="e">
        <f t="shared" ref="Q21:Q34" si="0">O21*M21*J21</f>
        <v>#N/A</v>
      </c>
      <c r="R21" s="23"/>
      <c r="S21" s="23">
        <f t="shared" ref="S21:S34" si="1">L21*N21*P21</f>
        <v>0</v>
      </c>
      <c r="T21" s="93" t="e">
        <f t="shared" ref="T21:T51" si="2">S21-Q21</f>
        <v>#N/A</v>
      </c>
      <c r="U21" s="94"/>
      <c r="V21" s="105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</row>
    <row r="22" spans="1:64" s="107" customFormat="1" x14ac:dyDescent="0.2">
      <c r="A22" s="92">
        <v>2</v>
      </c>
      <c r="B22" s="318"/>
      <c r="C22" s="319"/>
      <c r="D22" s="305"/>
      <c r="E22" s="52" t="s">
        <v>41</v>
      </c>
      <c r="F22" s="97"/>
      <c r="G22" s="97"/>
      <c r="H22" s="99"/>
      <c r="I22" s="97"/>
      <c r="J22" s="115"/>
      <c r="K22" s="115"/>
      <c r="L22" s="75"/>
      <c r="M22" s="10"/>
      <c r="N22" s="10"/>
      <c r="O22" s="306"/>
      <c r="P22" s="306"/>
      <c r="Q22" s="23">
        <f t="shared" si="0"/>
        <v>0</v>
      </c>
      <c r="R22" s="23"/>
      <c r="S22" s="23">
        <f t="shared" si="1"/>
        <v>0</v>
      </c>
      <c r="T22" s="93">
        <f t="shared" si="2"/>
        <v>0</v>
      </c>
      <c r="U22" s="94"/>
      <c r="V22" s="94"/>
      <c r="W22" s="106"/>
      <c r="X22" s="106"/>
      <c r="Y22" s="119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</row>
    <row r="23" spans="1:64" s="107" customFormat="1" ht="15" customHeight="1" x14ac:dyDescent="0.2">
      <c r="A23" s="92">
        <v>3</v>
      </c>
      <c r="B23" s="318"/>
      <c r="C23" s="317" t="s">
        <v>717</v>
      </c>
      <c r="D23" s="306"/>
      <c r="E23" s="53"/>
      <c r="F23" s="108" t="e">
        <f>VLOOKUP($E23,[1]基准价格!A:H,3,0)</f>
        <v>#N/A</v>
      </c>
      <c r="G23" s="108" t="e">
        <f>VLOOKUP($E23,[1]基准价格!A:H,4,0)</f>
        <v>#N/A</v>
      </c>
      <c r="H23" s="109" t="e">
        <f>IF(VLOOKUP($E23,[1]基准价格!A:E,5,0)=0,"",VLOOKUP($E23,[1]基准价格!A:E,5,0))</f>
        <v>#N/A</v>
      </c>
      <c r="I23" s="108" t="e">
        <f>VLOOKUP($E23,[1]基准价格!A:F,6,0)</f>
        <v>#N/A</v>
      </c>
      <c r="J23" s="118" t="e">
        <f>VLOOKUP($E23,[1]基准价格!A:G,7,0)</f>
        <v>#N/A</v>
      </c>
      <c r="K23" s="118"/>
      <c r="L23" s="75"/>
      <c r="M23" s="10"/>
      <c r="N23" s="10"/>
      <c r="O23" s="306"/>
      <c r="P23" s="306"/>
      <c r="Q23" s="23" t="e">
        <f t="shared" si="0"/>
        <v>#N/A</v>
      </c>
      <c r="R23" s="23"/>
      <c r="S23" s="23">
        <f t="shared" si="1"/>
        <v>0</v>
      </c>
      <c r="T23" s="93" t="e">
        <f t="shared" si="2"/>
        <v>#N/A</v>
      </c>
      <c r="U23" s="94"/>
      <c r="V23" s="105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1:64" s="107" customFormat="1" x14ac:dyDescent="0.2">
      <c r="A24" s="92">
        <v>4</v>
      </c>
      <c r="B24" s="318"/>
      <c r="C24" s="319"/>
      <c r="D24" s="305"/>
      <c r="E24" s="52" t="s">
        <v>41</v>
      </c>
      <c r="F24" s="97"/>
      <c r="G24" s="97"/>
      <c r="H24" s="99"/>
      <c r="I24" s="97"/>
      <c r="J24" s="115"/>
      <c r="K24" s="115"/>
      <c r="L24" s="75"/>
      <c r="M24" s="10"/>
      <c r="N24" s="10"/>
      <c r="O24" s="306"/>
      <c r="P24" s="306"/>
      <c r="Q24" s="23">
        <f t="shared" si="0"/>
        <v>0</v>
      </c>
      <c r="R24" s="23"/>
      <c r="S24" s="23">
        <f t="shared" si="1"/>
        <v>0</v>
      </c>
      <c r="T24" s="93">
        <f t="shared" si="2"/>
        <v>0</v>
      </c>
      <c r="U24" s="94"/>
      <c r="V24" s="94"/>
      <c r="W24" s="106"/>
      <c r="X24" s="106"/>
      <c r="Y24" s="119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64" s="107" customFormat="1" ht="15" customHeight="1" x14ac:dyDescent="0.2">
      <c r="A25" s="92">
        <v>5</v>
      </c>
      <c r="B25" s="318"/>
      <c r="C25" s="317" t="s">
        <v>718</v>
      </c>
      <c r="D25" s="306"/>
      <c r="E25" s="53"/>
      <c r="F25" s="108" t="e">
        <f>VLOOKUP($E25,[1]基准价格!A:H,3,0)</f>
        <v>#N/A</v>
      </c>
      <c r="G25" s="108" t="e">
        <f>VLOOKUP($E25,[1]基准价格!A:H,4,0)</f>
        <v>#N/A</v>
      </c>
      <c r="H25" s="109" t="e">
        <f>IF(VLOOKUP($E25,[1]基准价格!A:E,5,0)=0,"",VLOOKUP($E25,[1]基准价格!A:E,5,0))</f>
        <v>#N/A</v>
      </c>
      <c r="I25" s="108" t="e">
        <f>VLOOKUP($E25,[1]基准价格!A:F,6,0)</f>
        <v>#N/A</v>
      </c>
      <c r="J25" s="118" t="e">
        <f>VLOOKUP($E25,[1]基准价格!A:G,7,0)</f>
        <v>#N/A</v>
      </c>
      <c r="K25" s="118"/>
      <c r="L25" s="75"/>
      <c r="M25" s="10"/>
      <c r="N25" s="10"/>
      <c r="O25" s="306"/>
      <c r="P25" s="306"/>
      <c r="Q25" s="23" t="e">
        <f t="shared" si="0"/>
        <v>#N/A</v>
      </c>
      <c r="R25" s="23"/>
      <c r="S25" s="23">
        <f t="shared" si="1"/>
        <v>0</v>
      </c>
      <c r="T25" s="93" t="e">
        <f t="shared" si="2"/>
        <v>#N/A</v>
      </c>
      <c r="U25" s="94"/>
      <c r="V25" s="105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</row>
    <row r="26" spans="1:64" s="107" customFormat="1" x14ac:dyDescent="0.2">
      <c r="A26" s="92">
        <v>6</v>
      </c>
      <c r="B26" s="319"/>
      <c r="C26" s="319"/>
      <c r="D26" s="305"/>
      <c r="E26" s="52" t="s">
        <v>41</v>
      </c>
      <c r="F26" s="97"/>
      <c r="G26" s="97"/>
      <c r="H26" s="99"/>
      <c r="I26" s="97"/>
      <c r="J26" s="115"/>
      <c r="K26" s="115"/>
      <c r="L26" s="75"/>
      <c r="M26" s="10"/>
      <c r="N26" s="10"/>
      <c r="O26" s="306"/>
      <c r="P26" s="306"/>
      <c r="Q26" s="23">
        <f t="shared" si="0"/>
        <v>0</v>
      </c>
      <c r="R26" s="23"/>
      <c r="S26" s="23">
        <f t="shared" si="1"/>
        <v>0</v>
      </c>
      <c r="T26" s="93">
        <f t="shared" si="2"/>
        <v>0</v>
      </c>
      <c r="U26" s="94"/>
      <c r="V26" s="94"/>
      <c r="W26" s="106"/>
      <c r="X26" s="106"/>
      <c r="Y26" s="119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64" s="107" customFormat="1" ht="15" customHeight="1" x14ac:dyDescent="0.2">
      <c r="A27" s="92">
        <v>7</v>
      </c>
      <c r="B27" s="317" t="s">
        <v>720</v>
      </c>
      <c r="C27" s="317" t="s">
        <v>716</v>
      </c>
      <c r="D27" s="306"/>
      <c r="E27" s="53"/>
      <c r="F27" s="108" t="e">
        <f>VLOOKUP($E27,[1]基准价格!A:H,3,0)</f>
        <v>#N/A</v>
      </c>
      <c r="G27" s="108" t="e">
        <f>VLOOKUP($E27,[1]基准价格!A:H,4,0)</f>
        <v>#N/A</v>
      </c>
      <c r="H27" s="109" t="e">
        <f>IF(VLOOKUP($E27,[1]基准价格!A:E,5,0)=0,"",VLOOKUP($E27,[1]基准价格!A:E,5,0))</f>
        <v>#N/A</v>
      </c>
      <c r="I27" s="108" t="e">
        <f>VLOOKUP($E27,[1]基准价格!A:F,6,0)</f>
        <v>#N/A</v>
      </c>
      <c r="J27" s="118" t="e">
        <f>VLOOKUP($E27,[1]基准价格!A:G,7,0)</f>
        <v>#N/A</v>
      </c>
      <c r="K27" s="118"/>
      <c r="L27" s="75"/>
      <c r="M27" s="10"/>
      <c r="N27" s="10"/>
      <c r="O27" s="306"/>
      <c r="P27" s="306"/>
      <c r="Q27" s="23" t="e">
        <f t="shared" si="0"/>
        <v>#N/A</v>
      </c>
      <c r="R27" s="23"/>
      <c r="S27" s="23">
        <f t="shared" si="1"/>
        <v>0</v>
      </c>
      <c r="T27" s="93" t="e">
        <f t="shared" si="2"/>
        <v>#N/A</v>
      </c>
      <c r="U27" s="94"/>
      <c r="V27" s="105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</row>
    <row r="28" spans="1:64" s="107" customFormat="1" x14ac:dyDescent="0.2">
      <c r="A28" s="92">
        <v>8</v>
      </c>
      <c r="B28" s="318"/>
      <c r="C28" s="319"/>
      <c r="D28" s="305"/>
      <c r="E28" s="52" t="s">
        <v>41</v>
      </c>
      <c r="F28" s="97"/>
      <c r="G28" s="97"/>
      <c r="H28" s="99"/>
      <c r="I28" s="97"/>
      <c r="J28" s="115"/>
      <c r="K28" s="115"/>
      <c r="L28" s="75"/>
      <c r="M28" s="10"/>
      <c r="N28" s="10"/>
      <c r="O28" s="306"/>
      <c r="P28" s="306"/>
      <c r="Q28" s="23">
        <f t="shared" si="0"/>
        <v>0</v>
      </c>
      <c r="R28" s="23"/>
      <c r="S28" s="23">
        <f t="shared" si="1"/>
        <v>0</v>
      </c>
      <c r="T28" s="93">
        <f t="shared" si="2"/>
        <v>0</v>
      </c>
      <c r="U28" s="94"/>
      <c r="V28" s="94"/>
      <c r="W28" s="106"/>
      <c r="X28" s="106"/>
      <c r="Y28" s="119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64" s="107" customFormat="1" ht="15" customHeight="1" x14ac:dyDescent="0.2">
      <c r="A29" s="92">
        <v>9</v>
      </c>
      <c r="B29" s="318"/>
      <c r="C29" s="317" t="s">
        <v>717</v>
      </c>
      <c r="D29" s="306"/>
      <c r="E29" s="53"/>
      <c r="F29" s="108" t="e">
        <f>VLOOKUP($E29,[1]基准价格!A:H,3,0)</f>
        <v>#N/A</v>
      </c>
      <c r="G29" s="108" t="e">
        <f>VLOOKUP($E29,[1]基准价格!A:H,4,0)</f>
        <v>#N/A</v>
      </c>
      <c r="H29" s="109" t="e">
        <f>IF(VLOOKUP($E29,[1]基准价格!A:E,5,0)=0,"",VLOOKUP($E29,[1]基准价格!A:E,5,0))</f>
        <v>#N/A</v>
      </c>
      <c r="I29" s="108" t="e">
        <f>VLOOKUP($E29,[1]基准价格!A:F,6,0)</f>
        <v>#N/A</v>
      </c>
      <c r="J29" s="118" t="e">
        <f>VLOOKUP($E29,[1]基准价格!A:G,7,0)</f>
        <v>#N/A</v>
      </c>
      <c r="K29" s="118"/>
      <c r="L29" s="75"/>
      <c r="M29" s="10"/>
      <c r="N29" s="10"/>
      <c r="O29" s="306"/>
      <c r="P29" s="306"/>
      <c r="Q29" s="23" t="e">
        <f t="shared" si="0"/>
        <v>#N/A</v>
      </c>
      <c r="R29" s="23"/>
      <c r="S29" s="23">
        <f t="shared" si="1"/>
        <v>0</v>
      </c>
      <c r="T29" s="93" t="e">
        <f t="shared" si="2"/>
        <v>#N/A</v>
      </c>
      <c r="U29" s="94"/>
      <c r="V29" s="105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0" spans="1:64" s="107" customFormat="1" x14ac:dyDescent="0.2">
      <c r="A30" s="92">
        <v>10</v>
      </c>
      <c r="B30" s="318"/>
      <c r="C30" s="319"/>
      <c r="D30" s="305"/>
      <c r="E30" s="52" t="s">
        <v>41</v>
      </c>
      <c r="F30" s="97"/>
      <c r="G30" s="97"/>
      <c r="H30" s="99"/>
      <c r="I30" s="97"/>
      <c r="J30" s="115"/>
      <c r="K30" s="115"/>
      <c r="L30" s="75"/>
      <c r="M30" s="10"/>
      <c r="N30" s="10"/>
      <c r="O30" s="306"/>
      <c r="P30" s="306"/>
      <c r="Q30" s="23">
        <f t="shared" si="0"/>
        <v>0</v>
      </c>
      <c r="R30" s="23"/>
      <c r="S30" s="23">
        <f t="shared" si="1"/>
        <v>0</v>
      </c>
      <c r="T30" s="93">
        <f t="shared" si="2"/>
        <v>0</v>
      </c>
      <c r="U30" s="94"/>
      <c r="V30" s="94"/>
      <c r="W30" s="106"/>
      <c r="X30" s="106"/>
      <c r="Y30" s="119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</row>
    <row r="31" spans="1:64" s="107" customFormat="1" ht="15" customHeight="1" x14ac:dyDescent="0.2">
      <c r="A31" s="92">
        <v>11</v>
      </c>
      <c r="B31" s="318"/>
      <c r="C31" s="317" t="s">
        <v>716</v>
      </c>
      <c r="D31" s="306"/>
      <c r="E31" s="53"/>
      <c r="F31" s="108" t="e">
        <f>VLOOKUP($E31,[1]基准价格!A:H,3,0)</f>
        <v>#N/A</v>
      </c>
      <c r="G31" s="108" t="e">
        <f>VLOOKUP($E31,[1]基准价格!A:H,4,0)</f>
        <v>#N/A</v>
      </c>
      <c r="H31" s="109" t="e">
        <f>IF(VLOOKUP($E31,[1]基准价格!A:E,5,0)=0,"",VLOOKUP($E31,[1]基准价格!A:E,5,0))</f>
        <v>#N/A</v>
      </c>
      <c r="I31" s="108" t="e">
        <f>VLOOKUP($E31,[1]基准价格!A:F,6,0)</f>
        <v>#N/A</v>
      </c>
      <c r="J31" s="118" t="e">
        <f>VLOOKUP($E31,[1]基准价格!A:G,7,0)</f>
        <v>#N/A</v>
      </c>
      <c r="K31" s="118"/>
      <c r="L31" s="75"/>
      <c r="M31" s="10"/>
      <c r="N31" s="10"/>
      <c r="O31" s="306"/>
      <c r="P31" s="306"/>
      <c r="Q31" s="23" t="e">
        <f t="shared" si="0"/>
        <v>#N/A</v>
      </c>
      <c r="R31" s="23"/>
      <c r="S31" s="23">
        <f t="shared" si="1"/>
        <v>0</v>
      </c>
      <c r="T31" s="93" t="e">
        <f t="shared" si="2"/>
        <v>#N/A</v>
      </c>
      <c r="U31" s="94"/>
      <c r="V31" s="105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</row>
    <row r="32" spans="1:64" s="107" customFormat="1" x14ac:dyDescent="0.2">
      <c r="A32" s="92">
        <v>12</v>
      </c>
      <c r="B32" s="319"/>
      <c r="C32" s="319"/>
      <c r="D32" s="305"/>
      <c r="E32" s="52" t="s">
        <v>41</v>
      </c>
      <c r="F32" s="97"/>
      <c r="G32" s="97"/>
      <c r="H32" s="99"/>
      <c r="I32" s="97"/>
      <c r="J32" s="115"/>
      <c r="K32" s="115"/>
      <c r="L32" s="75"/>
      <c r="M32" s="10"/>
      <c r="N32" s="10"/>
      <c r="O32" s="306"/>
      <c r="P32" s="306"/>
      <c r="Q32" s="23">
        <f t="shared" si="0"/>
        <v>0</v>
      </c>
      <c r="R32" s="23"/>
      <c r="S32" s="23">
        <f t="shared" si="1"/>
        <v>0</v>
      </c>
      <c r="T32" s="93">
        <f t="shared" si="2"/>
        <v>0</v>
      </c>
      <c r="U32" s="94"/>
      <c r="V32" s="94"/>
      <c r="W32" s="106"/>
      <c r="X32" s="106"/>
      <c r="Y32" s="119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</row>
    <row r="33" spans="1:64" s="107" customFormat="1" ht="15" customHeight="1" x14ac:dyDescent="0.2">
      <c r="A33" s="92">
        <v>13</v>
      </c>
      <c r="B33" s="317" t="s">
        <v>721</v>
      </c>
      <c r="C33" s="317" t="s">
        <v>718</v>
      </c>
      <c r="D33" s="306"/>
      <c r="E33" s="53"/>
      <c r="F33" s="108" t="e">
        <f>VLOOKUP($E33,[1]基准价格!A:H,3,0)</f>
        <v>#N/A</v>
      </c>
      <c r="G33" s="108" t="e">
        <f>VLOOKUP($E33,[1]基准价格!A:H,4,0)</f>
        <v>#N/A</v>
      </c>
      <c r="H33" s="109"/>
      <c r="I33" s="108" t="e">
        <f>VLOOKUP($E33,[1]基准价格!A:F,6,0)</f>
        <v>#N/A</v>
      </c>
      <c r="J33" s="118" t="e">
        <f>VLOOKUP($E33,[1]基准价格!A:G,7,0)</f>
        <v>#N/A</v>
      </c>
      <c r="K33" s="118"/>
      <c r="L33" s="75"/>
      <c r="M33" s="10"/>
      <c r="N33" s="10"/>
      <c r="O33" s="306"/>
      <c r="P33" s="306"/>
      <c r="Q33" s="23" t="e">
        <f t="shared" si="0"/>
        <v>#N/A</v>
      </c>
      <c r="R33" s="23"/>
      <c r="S33" s="23">
        <f t="shared" si="1"/>
        <v>0</v>
      </c>
      <c r="T33" s="93" t="e">
        <f t="shared" si="2"/>
        <v>#N/A</v>
      </c>
      <c r="U33" s="94"/>
      <c r="V33" s="105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</row>
    <row r="34" spans="1:64" s="107" customFormat="1" x14ac:dyDescent="0.2">
      <c r="A34" s="92">
        <v>14</v>
      </c>
      <c r="B34" s="319"/>
      <c r="C34" s="319"/>
      <c r="D34" s="305"/>
      <c r="E34" s="52" t="s">
        <v>41</v>
      </c>
      <c r="F34" s="97"/>
      <c r="G34" s="97"/>
      <c r="H34" s="99"/>
      <c r="I34" s="97"/>
      <c r="J34" s="115"/>
      <c r="K34" s="115"/>
      <c r="L34" s="75"/>
      <c r="M34" s="10"/>
      <c r="N34" s="10"/>
      <c r="O34" s="306"/>
      <c r="P34" s="306"/>
      <c r="Q34" s="23">
        <f t="shared" si="0"/>
        <v>0</v>
      </c>
      <c r="R34" s="23"/>
      <c r="S34" s="23">
        <f t="shared" si="1"/>
        <v>0</v>
      </c>
      <c r="T34" s="93">
        <f t="shared" si="2"/>
        <v>0</v>
      </c>
      <c r="U34" s="94"/>
      <c r="V34" s="94"/>
      <c r="W34" s="106"/>
      <c r="X34" s="106"/>
      <c r="Y34" s="119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64" s="107" customFormat="1" ht="14.25" customHeight="1" x14ac:dyDescent="0.2">
      <c r="A35" s="346" t="s">
        <v>38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8"/>
      <c r="P35" s="120"/>
      <c r="Q35" s="117">
        <f>SUMIF(Q21:Q34,"&lt;&gt;#N/A")</f>
        <v>0</v>
      </c>
      <c r="R35" s="117"/>
      <c r="S35" s="117">
        <f>SUM(S21:S34)</f>
        <v>0</v>
      </c>
      <c r="T35" s="93">
        <f t="shared" si="2"/>
        <v>0</v>
      </c>
      <c r="U35" s="121"/>
      <c r="V35" s="122"/>
      <c r="W35" s="106"/>
      <c r="X35" s="106"/>
      <c r="Y35" s="123"/>
      <c r="Z35" s="106"/>
      <c r="AA35" s="106"/>
      <c r="AB35" s="106"/>
      <c r="AC35" s="106"/>
      <c r="AD35" s="106"/>
      <c r="AE35" s="106"/>
      <c r="AF35" s="106"/>
      <c r="AG35" s="106"/>
    </row>
    <row r="36" spans="1:64" s="107" customFormat="1" ht="14" customHeight="1" x14ac:dyDescent="0.2">
      <c r="A36" s="335" t="s">
        <v>406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9"/>
      <c r="U36" s="339"/>
      <c r="V36" s="340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64" s="32" customFormat="1" x14ac:dyDescent="0.2">
      <c r="A37" s="28">
        <v>1</v>
      </c>
      <c r="B37" s="317" t="s">
        <v>719</v>
      </c>
      <c r="C37" s="320" t="s">
        <v>947</v>
      </c>
      <c r="D37" s="317" t="s">
        <v>947</v>
      </c>
      <c r="E37" s="74"/>
      <c r="F37" s="97"/>
      <c r="G37" s="97"/>
      <c r="H37" s="99"/>
      <c r="I37" s="97"/>
      <c r="J37" s="98"/>
      <c r="K37" s="98"/>
      <c r="L37" s="75"/>
      <c r="M37" s="306"/>
      <c r="N37" s="306"/>
      <c r="O37" s="306"/>
      <c r="P37" s="10"/>
      <c r="Q37" s="30"/>
      <c r="R37" s="30"/>
      <c r="S37" s="30">
        <f>L37*N37*P37</f>
        <v>0</v>
      </c>
      <c r="T37" s="93">
        <f t="shared" si="2"/>
        <v>0</v>
      </c>
      <c r="U37" s="91"/>
      <c r="V37" s="31"/>
    </row>
    <row r="38" spans="1:64" s="32" customFormat="1" x14ac:dyDescent="0.2">
      <c r="A38" s="28">
        <v>2</v>
      </c>
      <c r="B38" s="318"/>
      <c r="C38" s="321"/>
      <c r="D38" s="318"/>
      <c r="E38" s="74"/>
      <c r="F38" s="97"/>
      <c r="G38" s="97"/>
      <c r="H38" s="99"/>
      <c r="I38" s="97"/>
      <c r="J38" s="98"/>
      <c r="K38" s="98"/>
      <c r="L38" s="75"/>
      <c r="M38" s="306"/>
      <c r="N38" s="306"/>
      <c r="O38" s="306"/>
      <c r="P38" s="10"/>
      <c r="Q38" s="30"/>
      <c r="R38" s="30"/>
      <c r="S38" s="30">
        <f>L38*N38*P38</f>
        <v>0</v>
      </c>
      <c r="T38" s="93">
        <f t="shared" si="2"/>
        <v>0</v>
      </c>
      <c r="U38" s="91"/>
      <c r="V38" s="31"/>
    </row>
    <row r="39" spans="1:64" s="32" customFormat="1" x14ac:dyDescent="0.2">
      <c r="A39" s="28">
        <v>3</v>
      </c>
      <c r="B39" s="318"/>
      <c r="C39" s="321"/>
      <c r="D39" s="318"/>
      <c r="E39" s="74"/>
      <c r="F39" s="97"/>
      <c r="G39" s="97"/>
      <c r="H39" s="99"/>
      <c r="I39" s="97"/>
      <c r="J39" s="98"/>
      <c r="K39" s="98"/>
      <c r="L39" s="75"/>
      <c r="M39" s="306"/>
      <c r="N39" s="306"/>
      <c r="O39" s="306"/>
      <c r="P39" s="10"/>
      <c r="Q39" s="30"/>
      <c r="R39" s="30"/>
      <c r="S39" s="30">
        <f>L39*N39*P39</f>
        <v>0</v>
      </c>
      <c r="T39" s="93">
        <f t="shared" si="2"/>
        <v>0</v>
      </c>
      <c r="U39" s="91"/>
      <c r="V39" s="31"/>
    </row>
    <row r="40" spans="1:64" s="32" customFormat="1" x14ac:dyDescent="0.2">
      <c r="A40" s="28">
        <v>4</v>
      </c>
      <c r="B40" s="318"/>
      <c r="C40" s="321"/>
      <c r="D40" s="318"/>
      <c r="E40" s="74"/>
      <c r="F40" s="97"/>
      <c r="G40" s="97"/>
      <c r="H40" s="99"/>
      <c r="I40" s="97"/>
      <c r="J40" s="98"/>
      <c r="K40" s="98"/>
      <c r="L40" s="75"/>
      <c r="M40" s="306"/>
      <c r="N40" s="306"/>
      <c r="O40" s="306"/>
      <c r="P40" s="10"/>
      <c r="Q40" s="30"/>
      <c r="R40" s="30"/>
      <c r="S40" s="30">
        <f>L40*N40*P40</f>
        <v>0</v>
      </c>
      <c r="T40" s="93">
        <f t="shared" si="2"/>
        <v>0</v>
      </c>
      <c r="U40" s="91"/>
      <c r="V40" s="31"/>
    </row>
    <row r="41" spans="1:64" s="107" customFormat="1" x14ac:dyDescent="0.2">
      <c r="A41" s="92">
        <v>5</v>
      </c>
      <c r="B41" s="318"/>
      <c r="C41" s="321"/>
      <c r="D41" s="318"/>
      <c r="E41" s="74"/>
      <c r="F41" s="97"/>
      <c r="G41" s="97"/>
      <c r="H41" s="99"/>
      <c r="I41" s="97"/>
      <c r="J41" s="115"/>
      <c r="K41" s="98"/>
      <c r="L41" s="75"/>
      <c r="M41" s="306"/>
      <c r="N41" s="306"/>
      <c r="O41" s="306"/>
      <c r="P41" s="306"/>
      <c r="Q41" s="23"/>
      <c r="R41" s="23"/>
      <c r="S41" s="23"/>
      <c r="T41" s="140"/>
      <c r="U41" s="141"/>
      <c r="V41" s="92"/>
    </row>
    <row r="42" spans="1:64" s="107" customFormat="1" x14ac:dyDescent="0.2">
      <c r="A42" s="28">
        <v>6</v>
      </c>
      <c r="B42" s="318"/>
      <c r="C42" s="321"/>
      <c r="D42" s="318"/>
      <c r="E42" s="74"/>
      <c r="F42" s="74"/>
      <c r="G42" s="74"/>
      <c r="H42" s="79"/>
      <c r="I42" s="74"/>
      <c r="J42" s="98"/>
      <c r="K42" s="98"/>
      <c r="L42" s="75"/>
      <c r="M42" s="10"/>
      <c r="N42" s="10"/>
      <c r="O42" s="306"/>
      <c r="P42" s="306"/>
      <c r="Q42" s="30"/>
      <c r="R42" s="30"/>
      <c r="S42" s="30"/>
      <c r="T42" s="93"/>
      <c r="U42" s="100"/>
      <c r="V42" s="94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</row>
    <row r="43" spans="1:64" s="107" customFormat="1" x14ac:dyDescent="0.2">
      <c r="A43" s="28">
        <v>7</v>
      </c>
      <c r="B43" s="319"/>
      <c r="C43" s="322"/>
      <c r="D43" s="319"/>
      <c r="E43" s="74"/>
      <c r="F43" s="74"/>
      <c r="G43" s="74"/>
      <c r="H43" s="79"/>
      <c r="I43" s="74"/>
      <c r="J43" s="98"/>
      <c r="K43" s="98"/>
      <c r="L43" s="75"/>
      <c r="M43" s="10"/>
      <c r="N43" s="10"/>
      <c r="O43" s="306"/>
      <c r="P43" s="306"/>
      <c r="Q43" s="30"/>
      <c r="R43" s="30"/>
      <c r="S43" s="30"/>
      <c r="T43" s="93"/>
      <c r="U43" s="100"/>
      <c r="V43" s="94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</row>
    <row r="44" spans="1:64" s="32" customFormat="1" ht="15" customHeight="1" x14ac:dyDescent="0.2">
      <c r="A44" s="28">
        <v>8</v>
      </c>
      <c r="B44" s="325" t="s">
        <v>720</v>
      </c>
      <c r="C44" s="29"/>
      <c r="D44" s="306"/>
      <c r="E44" s="53"/>
      <c r="F44" s="108" t="e">
        <f>VLOOKUP($E44,[1]基准价格!A:H,3,0)</f>
        <v>#N/A</v>
      </c>
      <c r="G44" s="108" t="e">
        <f>VLOOKUP($E44,[1]基准价格!A:H,4,0)</f>
        <v>#N/A</v>
      </c>
      <c r="H44" s="109" t="e">
        <f>IF(VLOOKUP($E44,[1]基准价格!A:E,5,0)=0,"",VLOOKUP($E44,[1]基准价格!A:E,5,0))</f>
        <v>#N/A</v>
      </c>
      <c r="I44" s="108" t="e">
        <f>VLOOKUP($E44,[1]基准价格!A:F,6,0)</f>
        <v>#N/A</v>
      </c>
      <c r="J44" s="118" t="e">
        <f>VLOOKUP($E44,[1]基准价格!A:G,7,0)</f>
        <v>#N/A</v>
      </c>
      <c r="K44" s="118"/>
      <c r="L44" s="75"/>
      <c r="M44" s="10"/>
      <c r="N44" s="10"/>
      <c r="O44" s="306"/>
      <c r="P44" s="10"/>
      <c r="Q44" s="30" t="e">
        <f>O44*M44*J44</f>
        <v>#N/A</v>
      </c>
      <c r="R44" s="30"/>
      <c r="S44" s="30">
        <f t="shared" ref="S44:S45" si="3">L44*N44*P44</f>
        <v>0</v>
      </c>
      <c r="T44" s="93" t="e">
        <f t="shared" si="2"/>
        <v>#N/A</v>
      </c>
      <c r="U44" s="91"/>
      <c r="V44" s="31"/>
    </row>
    <row r="45" spans="1:64" s="107" customFormat="1" x14ac:dyDescent="0.2">
      <c r="A45" s="28">
        <v>9</v>
      </c>
      <c r="B45" s="325"/>
      <c r="C45" s="306"/>
      <c r="D45" s="306"/>
      <c r="E45" s="52" t="s">
        <v>41</v>
      </c>
      <c r="F45" s="97"/>
      <c r="G45" s="97"/>
      <c r="H45" s="99"/>
      <c r="I45" s="97"/>
      <c r="J45" s="115"/>
      <c r="K45" s="115"/>
      <c r="L45" s="75"/>
      <c r="M45" s="10"/>
      <c r="N45" s="10"/>
      <c r="O45" s="306"/>
      <c r="P45" s="306"/>
      <c r="Q45" s="30">
        <f t="shared" ref="Q45" si="4">O45*M45*J45</f>
        <v>0</v>
      </c>
      <c r="R45" s="30"/>
      <c r="S45" s="30">
        <f t="shared" si="3"/>
        <v>0</v>
      </c>
      <c r="T45" s="93">
        <f t="shared" si="2"/>
        <v>0</v>
      </c>
      <c r="U45" s="94"/>
      <c r="V45" s="94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</row>
    <row r="46" spans="1:64" s="32" customFormat="1" ht="15" customHeight="1" x14ac:dyDescent="0.2">
      <c r="A46" s="28">
        <v>10</v>
      </c>
      <c r="B46" s="325" t="s">
        <v>722</v>
      </c>
      <c r="C46" s="29"/>
      <c r="D46" s="306"/>
      <c r="E46" s="53"/>
      <c r="F46" s="108" t="e">
        <f>VLOOKUP($E46,[1]基准价格!A:H,3,0)</f>
        <v>#N/A</v>
      </c>
      <c r="G46" s="108" t="e">
        <f>VLOOKUP($E46,[1]基准价格!A:H,4,0)</f>
        <v>#N/A</v>
      </c>
      <c r="H46" s="109" t="e">
        <f>IF(VLOOKUP($E46,[1]基准价格!A:E,5,0)=0,"",VLOOKUP($E46,[1]基准价格!A:E,5,0))</f>
        <v>#N/A</v>
      </c>
      <c r="I46" s="108" t="e">
        <f>VLOOKUP($E46,[1]基准价格!A:F,6,0)</f>
        <v>#N/A</v>
      </c>
      <c r="J46" s="118" t="e">
        <f>VLOOKUP($E46,[1]基准价格!A:G,7,0)</f>
        <v>#N/A</v>
      </c>
      <c r="K46" s="118"/>
      <c r="L46" s="75"/>
      <c r="M46" s="10"/>
      <c r="N46" s="10"/>
      <c r="O46" s="306"/>
      <c r="P46" s="10"/>
      <c r="Q46" s="30" t="e">
        <f>O46*M46*J46</f>
        <v>#N/A</v>
      </c>
      <c r="R46" s="30"/>
      <c r="S46" s="30">
        <f>L46*N46*P46</f>
        <v>0</v>
      </c>
      <c r="T46" s="93" t="e">
        <f t="shared" si="2"/>
        <v>#N/A</v>
      </c>
      <c r="U46" s="91"/>
      <c r="V46" s="31"/>
    </row>
    <row r="47" spans="1:64" s="107" customFormat="1" x14ac:dyDescent="0.2">
      <c r="A47" s="28">
        <v>11</v>
      </c>
      <c r="B47" s="325"/>
      <c r="C47" s="306"/>
      <c r="D47" s="306"/>
      <c r="E47" s="52" t="s">
        <v>41</v>
      </c>
      <c r="F47" s="97"/>
      <c r="G47" s="97"/>
      <c r="H47" s="99"/>
      <c r="I47" s="97"/>
      <c r="J47" s="115"/>
      <c r="K47" s="115"/>
      <c r="L47" s="75"/>
      <c r="M47" s="10"/>
      <c r="N47" s="10"/>
      <c r="O47" s="306"/>
      <c r="P47" s="306"/>
      <c r="Q47" s="30">
        <f t="shared" ref="Q47" si="5">O47*M47*J47</f>
        <v>0</v>
      </c>
      <c r="R47" s="30"/>
      <c r="S47" s="30">
        <f t="shared" ref="S47:S49" si="6">L47*N47*P47</f>
        <v>0</v>
      </c>
      <c r="T47" s="93">
        <f t="shared" si="2"/>
        <v>0</v>
      </c>
      <c r="U47" s="94"/>
      <c r="V47" s="94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</row>
    <row r="48" spans="1:64" s="32" customFormat="1" ht="15" customHeight="1" x14ac:dyDescent="0.2">
      <c r="A48" s="28">
        <v>12</v>
      </c>
      <c r="B48" s="325" t="s">
        <v>721</v>
      </c>
      <c r="C48" s="29"/>
      <c r="D48" s="306"/>
      <c r="E48" s="53"/>
      <c r="F48" s="108" t="e">
        <f>VLOOKUP($E48,[1]基准价格!A:H,3,0)</f>
        <v>#N/A</v>
      </c>
      <c r="G48" s="108" t="e">
        <f>VLOOKUP($E48,[1]基准价格!A:H,4,0)</f>
        <v>#N/A</v>
      </c>
      <c r="H48" s="109" t="e">
        <f>IF(VLOOKUP($E48,[1]基准价格!A:E,5,0)=0,"",VLOOKUP($E48,[1]基准价格!A:E,5,0))</f>
        <v>#N/A</v>
      </c>
      <c r="I48" s="108" t="e">
        <f>VLOOKUP($E48,[1]基准价格!A:F,6,0)</f>
        <v>#N/A</v>
      </c>
      <c r="J48" s="118" t="e">
        <f>VLOOKUP($E48,[1]基准价格!A:G,7,0)</f>
        <v>#N/A</v>
      </c>
      <c r="K48" s="118"/>
      <c r="L48" s="75"/>
      <c r="M48" s="10"/>
      <c r="N48" s="10"/>
      <c r="O48" s="306"/>
      <c r="P48" s="10"/>
      <c r="Q48" s="30" t="e">
        <f>O48*M48*J48</f>
        <v>#N/A</v>
      </c>
      <c r="R48" s="30"/>
      <c r="S48" s="30">
        <f t="shared" si="6"/>
        <v>0</v>
      </c>
      <c r="T48" s="93" t="e">
        <f t="shared" si="2"/>
        <v>#N/A</v>
      </c>
      <c r="U48" s="91"/>
      <c r="V48" s="31"/>
    </row>
    <row r="49" spans="1:64" s="107" customFormat="1" x14ac:dyDescent="0.2">
      <c r="A49" s="28">
        <v>13</v>
      </c>
      <c r="B49" s="325"/>
      <c r="C49" s="306"/>
      <c r="D49" s="306"/>
      <c r="E49" s="52" t="s">
        <v>41</v>
      </c>
      <c r="F49" s="97"/>
      <c r="G49" s="97"/>
      <c r="H49" s="99"/>
      <c r="I49" s="97"/>
      <c r="J49" s="115"/>
      <c r="K49" s="115"/>
      <c r="L49" s="75"/>
      <c r="M49" s="10"/>
      <c r="N49" s="10"/>
      <c r="O49" s="306"/>
      <c r="P49" s="306"/>
      <c r="Q49" s="30">
        <f t="shared" ref="Q49" si="7">O49*M49*J49</f>
        <v>0</v>
      </c>
      <c r="R49" s="30"/>
      <c r="S49" s="30">
        <f t="shared" si="6"/>
        <v>0</v>
      </c>
      <c r="T49" s="93">
        <f t="shared" si="2"/>
        <v>0</v>
      </c>
      <c r="U49" s="94"/>
      <c r="V49" s="94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</row>
    <row r="50" spans="1:64" s="107" customFormat="1" ht="14" customHeight="1" x14ac:dyDescent="0.2">
      <c r="A50" s="329" t="s">
        <v>38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1"/>
      <c r="P50" s="116"/>
      <c r="Q50" s="117">
        <f>SUMIF(Q37:Q49,"&lt;&gt;#N/A")</f>
        <v>0</v>
      </c>
      <c r="R50" s="117">
        <f>SUMIF(R37:R49,"&lt;&gt;#N/A")</f>
        <v>0</v>
      </c>
      <c r="S50" s="117">
        <f>SUM(S37:S49)</f>
        <v>0</v>
      </c>
      <c r="T50" s="93">
        <f t="shared" si="2"/>
        <v>0</v>
      </c>
      <c r="U50" s="94"/>
      <c r="V50" s="105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</row>
    <row r="51" spans="1:64" s="107" customFormat="1" ht="14" customHeight="1" x14ac:dyDescent="0.2">
      <c r="A51" s="326" t="s">
        <v>40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8"/>
      <c r="P51" s="124"/>
      <c r="Q51" s="23">
        <f>Q50+Q35+Q19</f>
        <v>0</v>
      </c>
      <c r="R51" s="23">
        <f>R50+R35+R19</f>
        <v>0</v>
      </c>
      <c r="S51" s="23">
        <f>S19+S35+S50</f>
        <v>0</v>
      </c>
      <c r="T51" s="93">
        <f t="shared" si="2"/>
        <v>0</v>
      </c>
      <c r="U51" s="94"/>
      <c r="V51" s="105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</row>
    <row r="52" spans="1:64" s="107" customFormat="1" ht="21" customHeight="1" x14ac:dyDescent="0.2">
      <c r="A52" s="323" t="s">
        <v>918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38"/>
      <c r="U52" s="338"/>
      <c r="V52" s="338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</row>
    <row r="53" spans="1:64" s="106" customFormat="1" x14ac:dyDescent="0.2">
      <c r="A53" s="15" t="s">
        <v>649</v>
      </c>
      <c r="B53" s="15" t="s">
        <v>405</v>
      </c>
      <c r="C53" s="15" t="s">
        <v>19</v>
      </c>
      <c r="D53" s="15" t="s">
        <v>20</v>
      </c>
      <c r="E53" s="33" t="s">
        <v>21</v>
      </c>
      <c r="F53" s="15" t="s">
        <v>22</v>
      </c>
      <c r="G53" s="15" t="s">
        <v>23</v>
      </c>
      <c r="H53" s="78" t="s">
        <v>24</v>
      </c>
      <c r="I53" s="15" t="s">
        <v>25</v>
      </c>
      <c r="J53" s="17" t="s">
        <v>26</v>
      </c>
      <c r="K53" s="17" t="s">
        <v>973</v>
      </c>
      <c r="L53" s="125" t="s">
        <v>27</v>
      </c>
      <c r="M53" s="15" t="s">
        <v>28</v>
      </c>
      <c r="N53" s="125" t="s">
        <v>29</v>
      </c>
      <c r="O53" s="15" t="s">
        <v>30</v>
      </c>
      <c r="P53" s="125" t="s">
        <v>31</v>
      </c>
      <c r="Q53" s="19" t="s">
        <v>32</v>
      </c>
      <c r="R53" s="19"/>
      <c r="S53" s="125" t="s">
        <v>33</v>
      </c>
      <c r="T53" s="19" t="s">
        <v>34</v>
      </c>
      <c r="U53" s="19" t="s">
        <v>35</v>
      </c>
      <c r="V53" s="126" t="s">
        <v>36</v>
      </c>
    </row>
    <row r="54" spans="1:64" s="127" customFormat="1" ht="14" customHeight="1" x14ac:dyDescent="0.2">
      <c r="A54" s="335" t="s">
        <v>701</v>
      </c>
      <c r="B54" s="336"/>
      <c r="C54" s="336"/>
      <c r="D54" s="337"/>
      <c r="E54" s="337"/>
      <c r="F54" s="337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9"/>
      <c r="U54" s="339"/>
      <c r="V54" s="340"/>
    </row>
    <row r="55" spans="1:64" s="129" customFormat="1" x14ac:dyDescent="0.2">
      <c r="A55" s="128">
        <v>1</v>
      </c>
      <c r="B55" s="101"/>
      <c r="C55" s="102"/>
      <c r="D55" s="306"/>
      <c r="E55" s="103"/>
      <c r="F55" s="104"/>
      <c r="G55" s="104"/>
      <c r="H55" s="82"/>
      <c r="I55" s="83"/>
      <c r="J55" s="115"/>
      <c r="K55" s="98"/>
      <c r="L55" s="115"/>
      <c r="M55" s="306"/>
      <c r="N55" s="306"/>
      <c r="O55" s="306"/>
      <c r="P55" s="306"/>
      <c r="Q55" s="84"/>
      <c r="R55" s="84"/>
      <c r="S55" s="84"/>
      <c r="T55" s="84"/>
      <c r="U55" s="104"/>
      <c r="V55" s="148"/>
    </row>
    <row r="56" spans="1:64" s="107" customFormat="1" x14ac:dyDescent="0.2">
      <c r="A56" s="128">
        <v>2</v>
      </c>
      <c r="B56" s="101"/>
      <c r="C56" s="102"/>
      <c r="D56" s="306"/>
      <c r="E56" s="103"/>
      <c r="F56" s="104"/>
      <c r="G56" s="104"/>
      <c r="H56" s="80"/>
      <c r="I56" s="153"/>
      <c r="J56" s="115"/>
      <c r="K56" s="98"/>
      <c r="L56" s="115"/>
      <c r="M56" s="306"/>
      <c r="N56" s="306"/>
      <c r="O56" s="306"/>
      <c r="P56" s="306"/>
      <c r="Q56" s="30"/>
      <c r="R56" s="30"/>
      <c r="S56" s="84"/>
      <c r="T56" s="93"/>
      <c r="U56" s="100"/>
      <c r="V56" s="105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</row>
    <row r="57" spans="1:64" s="107" customFormat="1" x14ac:dyDescent="0.2">
      <c r="A57" s="128">
        <v>3</v>
      </c>
      <c r="B57" s="101"/>
      <c r="C57" s="102"/>
      <c r="D57" s="306"/>
      <c r="E57" s="103"/>
      <c r="F57" s="104"/>
      <c r="G57" s="104"/>
      <c r="H57" s="82"/>
      <c r="I57" s="153"/>
      <c r="J57" s="115"/>
      <c r="K57" s="98"/>
      <c r="L57" s="115"/>
      <c r="M57" s="306"/>
      <c r="N57" s="306"/>
      <c r="O57" s="306"/>
      <c r="P57" s="306"/>
      <c r="Q57" s="30"/>
      <c r="R57" s="30"/>
      <c r="S57" s="84"/>
      <c r="T57" s="93"/>
      <c r="U57" s="100"/>
      <c r="V57" s="105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</row>
    <row r="58" spans="1:64" s="129" customFormat="1" x14ac:dyDescent="0.2">
      <c r="A58" s="128">
        <v>4</v>
      </c>
      <c r="B58" s="101"/>
      <c r="C58" s="102"/>
      <c r="D58" s="306"/>
      <c r="E58" s="103"/>
      <c r="F58" s="104"/>
      <c r="G58" s="104"/>
      <c r="H58" s="82"/>
      <c r="I58" s="83"/>
      <c r="J58" s="84"/>
      <c r="K58" s="84"/>
      <c r="L58" s="84"/>
      <c r="M58" s="306"/>
      <c r="N58" s="84"/>
      <c r="O58" s="306"/>
      <c r="P58" s="84"/>
      <c r="Q58" s="84"/>
      <c r="R58" s="84"/>
      <c r="S58" s="84"/>
      <c r="T58" s="84"/>
      <c r="U58" s="104"/>
      <c r="V58" s="148"/>
    </row>
    <row r="59" spans="1:64" s="129" customFormat="1" x14ac:dyDescent="0.2">
      <c r="A59" s="128">
        <v>5</v>
      </c>
      <c r="B59" s="101"/>
      <c r="C59" s="102"/>
      <c r="D59" s="306"/>
      <c r="E59" s="103"/>
      <c r="F59" s="104"/>
      <c r="G59" s="104"/>
      <c r="H59" s="82"/>
      <c r="I59" s="83"/>
      <c r="J59" s="84"/>
      <c r="K59" s="84"/>
      <c r="L59" s="84"/>
      <c r="M59" s="306"/>
      <c r="N59" s="84"/>
      <c r="O59" s="306"/>
      <c r="P59" s="84"/>
      <c r="Q59" s="84"/>
      <c r="R59" s="84"/>
      <c r="S59" s="84"/>
      <c r="T59" s="84"/>
      <c r="U59" s="104"/>
      <c r="V59" s="148"/>
    </row>
    <row r="60" spans="1:64" s="107" customFormat="1" x14ac:dyDescent="0.2">
      <c r="A60" s="128">
        <v>6</v>
      </c>
      <c r="B60" s="101"/>
      <c r="C60" s="102"/>
      <c r="D60" s="306"/>
      <c r="E60" s="103"/>
      <c r="F60" s="104"/>
      <c r="G60" s="104"/>
      <c r="H60" s="82"/>
      <c r="I60" s="83"/>
      <c r="J60" s="84"/>
      <c r="K60" s="84"/>
      <c r="L60" s="102"/>
      <c r="M60" s="306"/>
      <c r="N60" s="306"/>
      <c r="O60" s="306"/>
      <c r="P60" s="306"/>
      <c r="Q60" s="30"/>
      <c r="R60" s="30"/>
      <c r="S60" s="30"/>
      <c r="T60" s="93"/>
      <c r="U60" s="104"/>
      <c r="V60" s="105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</row>
    <row r="61" spans="1:64" s="107" customFormat="1" x14ac:dyDescent="0.2">
      <c r="A61" s="128">
        <v>7</v>
      </c>
      <c r="B61" s="101"/>
      <c r="C61" s="102"/>
      <c r="D61" s="306"/>
      <c r="E61" s="103"/>
      <c r="F61" s="104"/>
      <c r="G61" s="104"/>
      <c r="H61" s="82"/>
      <c r="I61" s="83"/>
      <c r="J61" s="84"/>
      <c r="K61" s="84"/>
      <c r="L61" s="102"/>
      <c r="M61" s="306"/>
      <c r="N61" s="306"/>
      <c r="O61" s="306"/>
      <c r="P61" s="306"/>
      <c r="Q61" s="30"/>
      <c r="R61" s="30"/>
      <c r="S61" s="30"/>
      <c r="T61" s="93"/>
      <c r="U61" s="104"/>
      <c r="V61" s="105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</row>
    <row r="62" spans="1:64" s="107" customFormat="1" x14ac:dyDescent="0.2">
      <c r="A62" s="128">
        <v>8</v>
      </c>
      <c r="B62" s="101"/>
      <c r="C62" s="102"/>
      <c r="D62" s="306"/>
      <c r="E62" s="103"/>
      <c r="F62" s="104"/>
      <c r="G62" s="104"/>
      <c r="H62" s="82"/>
      <c r="I62" s="83"/>
      <c r="J62" s="84"/>
      <c r="K62" s="84"/>
      <c r="L62" s="102"/>
      <c r="M62" s="306"/>
      <c r="N62" s="306"/>
      <c r="O62" s="306"/>
      <c r="P62" s="306"/>
      <c r="Q62" s="30"/>
      <c r="R62" s="30"/>
      <c r="S62" s="30"/>
      <c r="T62" s="93"/>
      <c r="U62" s="104"/>
      <c r="V62" s="105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1:64" s="107" customFormat="1" x14ac:dyDescent="0.2">
      <c r="A63" s="128">
        <v>9</v>
      </c>
      <c r="B63" s="101"/>
      <c r="C63" s="102"/>
      <c r="D63" s="306"/>
      <c r="E63" s="103"/>
      <c r="F63" s="104"/>
      <c r="G63" s="104"/>
      <c r="H63" s="82"/>
      <c r="I63" s="83"/>
      <c r="J63" s="84"/>
      <c r="K63" s="84"/>
      <c r="L63" s="102"/>
      <c r="M63" s="306"/>
      <c r="N63" s="306"/>
      <c r="O63" s="306"/>
      <c r="P63" s="306"/>
      <c r="Q63" s="30"/>
      <c r="R63" s="30"/>
      <c r="S63" s="30"/>
      <c r="T63" s="93"/>
      <c r="U63" s="104"/>
      <c r="V63" s="105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1:64" s="107" customFormat="1" x14ac:dyDescent="0.2">
      <c r="A64" s="128">
        <v>10</v>
      </c>
      <c r="B64" s="101"/>
      <c r="C64" s="102"/>
      <c r="D64" s="306"/>
      <c r="E64" s="103"/>
      <c r="F64" s="104"/>
      <c r="G64" s="104"/>
      <c r="H64" s="82"/>
      <c r="I64" s="83"/>
      <c r="J64" s="84"/>
      <c r="K64" s="84"/>
      <c r="L64" s="84"/>
      <c r="M64" s="306"/>
      <c r="N64" s="306"/>
      <c r="O64" s="306"/>
      <c r="P64" s="306"/>
      <c r="Q64" s="30"/>
      <c r="R64" s="30"/>
      <c r="S64" s="30"/>
      <c r="T64" s="93"/>
      <c r="U64" s="104"/>
      <c r="V64" s="105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</row>
    <row r="65" spans="1:33" s="107" customFormat="1" x14ac:dyDescent="0.2">
      <c r="A65" s="128">
        <v>11</v>
      </c>
      <c r="B65" s="101"/>
      <c r="C65" s="102"/>
      <c r="D65" s="306"/>
      <c r="E65" s="103"/>
      <c r="F65" s="104"/>
      <c r="G65" s="92"/>
      <c r="H65" s="82"/>
      <c r="I65" s="83"/>
      <c r="J65" s="84"/>
      <c r="K65" s="84"/>
      <c r="L65" s="102"/>
      <c r="M65" s="306"/>
      <c r="N65" s="306"/>
      <c r="O65" s="306"/>
      <c r="P65" s="306"/>
      <c r="Q65" s="30"/>
      <c r="R65" s="30"/>
      <c r="S65" s="30"/>
      <c r="T65" s="93"/>
      <c r="U65" s="104"/>
      <c r="V65" s="102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1:33" s="107" customFormat="1" x14ac:dyDescent="0.2">
      <c r="A66" s="128">
        <v>12</v>
      </c>
      <c r="B66" s="101"/>
      <c r="C66" s="102"/>
      <c r="D66" s="306"/>
      <c r="E66" s="103"/>
      <c r="F66" s="104"/>
      <c r="G66" s="92"/>
      <c r="H66" s="82"/>
      <c r="I66" s="83"/>
      <c r="J66" s="84"/>
      <c r="K66" s="84"/>
      <c r="L66" s="102"/>
      <c r="M66" s="306"/>
      <c r="N66" s="306"/>
      <c r="O66" s="306"/>
      <c r="P66" s="306"/>
      <c r="Q66" s="30"/>
      <c r="R66" s="30"/>
      <c r="S66" s="30"/>
      <c r="T66" s="93"/>
      <c r="U66" s="104"/>
      <c r="V66" s="102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1:33" s="107" customFormat="1" x14ac:dyDescent="0.2">
      <c r="A67" s="128">
        <v>13</v>
      </c>
      <c r="B67" s="101"/>
      <c r="C67" s="102"/>
      <c r="D67" s="306"/>
      <c r="E67" s="103"/>
      <c r="F67" s="104"/>
      <c r="G67" s="92"/>
      <c r="H67" s="82"/>
      <c r="I67" s="83"/>
      <c r="J67" s="84"/>
      <c r="K67" s="84"/>
      <c r="L67" s="102"/>
      <c r="M67" s="306"/>
      <c r="N67" s="306"/>
      <c r="O67" s="306"/>
      <c r="P67" s="306"/>
      <c r="Q67" s="30"/>
      <c r="R67" s="30"/>
      <c r="S67" s="30"/>
      <c r="T67" s="93"/>
      <c r="U67" s="104"/>
      <c r="V67" s="102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1:33" s="107" customFormat="1" x14ac:dyDescent="0.2">
      <c r="A68" s="128">
        <v>14</v>
      </c>
      <c r="B68" s="101"/>
      <c r="C68" s="102"/>
      <c r="D68" s="306"/>
      <c r="E68" s="103"/>
      <c r="F68" s="104"/>
      <c r="G68" s="92"/>
      <c r="H68" s="82"/>
      <c r="I68" s="83"/>
      <c r="J68" s="84"/>
      <c r="K68" s="84"/>
      <c r="L68" s="102"/>
      <c r="M68" s="306"/>
      <c r="N68" s="306"/>
      <c r="O68" s="306"/>
      <c r="P68" s="306"/>
      <c r="Q68" s="30"/>
      <c r="R68" s="30"/>
      <c r="S68" s="30"/>
      <c r="T68" s="93"/>
      <c r="U68" s="104"/>
      <c r="V68" s="102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1:33" s="107" customFormat="1" x14ac:dyDescent="0.2">
      <c r="A69" s="128">
        <v>15</v>
      </c>
      <c r="B69" s="101"/>
      <c r="C69" s="102"/>
      <c r="D69" s="306"/>
      <c r="E69" s="103"/>
      <c r="F69" s="104"/>
      <c r="G69" s="92"/>
      <c r="H69" s="82"/>
      <c r="I69" s="83"/>
      <c r="J69" s="84"/>
      <c r="K69" s="84"/>
      <c r="L69" s="102"/>
      <c r="M69" s="306"/>
      <c r="N69" s="306"/>
      <c r="O69" s="306"/>
      <c r="P69" s="306"/>
      <c r="Q69" s="30"/>
      <c r="R69" s="30"/>
      <c r="S69" s="30"/>
      <c r="T69" s="93"/>
      <c r="U69" s="104"/>
      <c r="V69" s="102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1:33" s="107" customFormat="1" x14ac:dyDescent="0.2">
      <c r="A70" s="128">
        <v>16</v>
      </c>
      <c r="B70" s="101"/>
      <c r="C70" s="102"/>
      <c r="D70" s="306"/>
      <c r="E70" s="103"/>
      <c r="F70" s="104"/>
      <c r="G70" s="92"/>
      <c r="H70" s="82"/>
      <c r="I70" s="83"/>
      <c r="J70" s="84"/>
      <c r="K70" s="84"/>
      <c r="L70" s="102"/>
      <c r="M70" s="306"/>
      <c r="N70" s="306"/>
      <c r="O70" s="306"/>
      <c r="P70" s="306"/>
      <c r="Q70" s="30"/>
      <c r="R70" s="30"/>
      <c r="S70" s="30"/>
      <c r="T70" s="93"/>
      <c r="U70" s="104"/>
      <c r="V70" s="102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1:33" s="107" customFormat="1" x14ac:dyDescent="0.2">
      <c r="A71" s="128">
        <v>17</v>
      </c>
      <c r="B71" s="101"/>
      <c r="C71" s="102"/>
      <c r="D71" s="306"/>
      <c r="E71" s="103"/>
      <c r="F71" s="104"/>
      <c r="G71" s="92"/>
      <c r="H71" s="82"/>
      <c r="I71" s="83"/>
      <c r="J71" s="84"/>
      <c r="K71" s="84"/>
      <c r="L71" s="102"/>
      <c r="M71" s="306"/>
      <c r="N71" s="306"/>
      <c r="O71" s="306"/>
      <c r="P71" s="306"/>
      <c r="Q71" s="30"/>
      <c r="R71" s="30"/>
      <c r="S71" s="30"/>
      <c r="T71" s="93"/>
      <c r="U71" s="104"/>
      <c r="V71" s="102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1:33" s="107" customFormat="1" x14ac:dyDescent="0.2">
      <c r="A72" s="128">
        <v>18</v>
      </c>
      <c r="B72" s="101"/>
      <c r="C72" s="102"/>
      <c r="D72" s="306"/>
      <c r="E72" s="103"/>
      <c r="F72" s="104"/>
      <c r="G72" s="92"/>
      <c r="H72" s="82"/>
      <c r="I72" s="83"/>
      <c r="J72" s="84"/>
      <c r="K72" s="84"/>
      <c r="L72" s="102"/>
      <c r="M72" s="306"/>
      <c r="N72" s="306"/>
      <c r="O72" s="306"/>
      <c r="P72" s="306"/>
      <c r="Q72" s="30"/>
      <c r="R72" s="30"/>
      <c r="S72" s="30"/>
      <c r="T72" s="93"/>
      <c r="U72" s="104"/>
      <c r="V72" s="102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1:33" s="107" customFormat="1" x14ac:dyDescent="0.2">
      <c r="A73" s="128">
        <v>19</v>
      </c>
      <c r="B73" s="101"/>
      <c r="C73" s="102"/>
      <c r="D73" s="306"/>
      <c r="E73" s="103"/>
      <c r="F73" s="104"/>
      <c r="G73" s="92"/>
      <c r="H73" s="82"/>
      <c r="I73" s="83"/>
      <c r="J73" s="84"/>
      <c r="K73" s="84"/>
      <c r="L73" s="102"/>
      <c r="M73" s="306"/>
      <c r="N73" s="306"/>
      <c r="O73" s="306"/>
      <c r="P73" s="306"/>
      <c r="Q73" s="30"/>
      <c r="R73" s="30"/>
      <c r="S73" s="30"/>
      <c r="T73" s="93"/>
      <c r="U73" s="104"/>
      <c r="V73" s="102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1:33" s="107" customFormat="1" x14ac:dyDescent="0.2">
      <c r="A74" s="128">
        <v>20</v>
      </c>
      <c r="B74" s="101"/>
      <c r="C74" s="102"/>
      <c r="D74" s="306"/>
      <c r="E74" s="103"/>
      <c r="F74" s="104"/>
      <c r="G74" s="92"/>
      <c r="H74" s="82"/>
      <c r="I74" s="83"/>
      <c r="J74" s="84"/>
      <c r="K74" s="84"/>
      <c r="L74" s="102"/>
      <c r="M74" s="306"/>
      <c r="N74" s="306"/>
      <c r="O74" s="306"/>
      <c r="P74" s="306"/>
      <c r="Q74" s="30"/>
      <c r="R74" s="30"/>
      <c r="S74" s="30"/>
      <c r="T74" s="93"/>
      <c r="U74" s="104"/>
      <c r="V74" s="102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</row>
    <row r="75" spans="1:33" s="107" customFormat="1" x14ac:dyDescent="0.2">
      <c r="A75" s="128">
        <v>21</v>
      </c>
      <c r="B75" s="156"/>
      <c r="C75" s="157"/>
      <c r="D75" s="158"/>
      <c r="E75" s="159"/>
      <c r="F75" s="160"/>
      <c r="G75" s="92"/>
      <c r="H75" s="82"/>
      <c r="I75" s="83"/>
      <c r="J75" s="84"/>
      <c r="K75" s="84"/>
      <c r="L75" s="102"/>
      <c r="M75" s="306"/>
      <c r="N75" s="306"/>
      <c r="O75" s="306"/>
      <c r="P75" s="306"/>
      <c r="Q75" s="30"/>
      <c r="R75" s="30"/>
      <c r="S75" s="30"/>
      <c r="T75" s="93"/>
      <c r="U75" s="104"/>
      <c r="V75" s="102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1:33" s="129" customFormat="1" x14ac:dyDescent="0.2">
      <c r="A76" s="128">
        <v>22</v>
      </c>
      <c r="B76" s="101"/>
      <c r="C76" s="102"/>
      <c r="D76" s="306"/>
      <c r="E76" s="103"/>
      <c r="F76" s="104"/>
      <c r="G76" s="104"/>
      <c r="H76" s="82"/>
      <c r="I76" s="83"/>
      <c r="J76" s="84"/>
      <c r="K76" s="84"/>
      <c r="L76" s="84"/>
      <c r="M76" s="306"/>
      <c r="N76" s="84"/>
      <c r="O76" s="306"/>
      <c r="P76" s="84"/>
      <c r="Q76" s="84"/>
      <c r="R76" s="84"/>
      <c r="S76" s="84"/>
      <c r="T76" s="84"/>
      <c r="U76" s="141"/>
      <c r="V76" s="148"/>
    </row>
    <row r="77" spans="1:33" s="107" customFormat="1" x14ac:dyDescent="0.2">
      <c r="A77" s="128">
        <v>23</v>
      </c>
      <c r="B77" s="101"/>
      <c r="C77" s="102"/>
      <c r="D77" s="306"/>
      <c r="E77" s="103"/>
      <c r="F77" s="104"/>
      <c r="G77" s="104"/>
      <c r="H77" s="82"/>
      <c r="I77" s="83"/>
      <c r="J77" s="84"/>
      <c r="K77" s="84"/>
      <c r="L77" s="102"/>
      <c r="M77" s="306"/>
      <c r="N77" s="306"/>
      <c r="O77" s="306"/>
      <c r="P77" s="306"/>
      <c r="Q77" s="30"/>
      <c r="R77" s="30"/>
      <c r="S77" s="30"/>
      <c r="T77" s="93"/>
      <c r="U77" s="141"/>
      <c r="V77" s="105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1:33" s="107" customFormat="1" x14ac:dyDescent="0.2">
      <c r="A78" s="128">
        <v>24</v>
      </c>
      <c r="B78" s="101"/>
      <c r="C78" s="102"/>
      <c r="D78" s="306"/>
      <c r="E78" s="103"/>
      <c r="F78" s="104"/>
      <c r="G78" s="104"/>
      <c r="H78" s="82"/>
      <c r="I78" s="83"/>
      <c r="J78" s="84"/>
      <c r="K78" s="84"/>
      <c r="L78" s="84"/>
      <c r="M78" s="306"/>
      <c r="N78" s="306"/>
      <c r="O78" s="306"/>
      <c r="P78" s="306"/>
      <c r="Q78" s="30"/>
      <c r="R78" s="30"/>
      <c r="S78" s="30"/>
      <c r="T78" s="93"/>
      <c r="U78" s="141"/>
      <c r="V78" s="105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</row>
    <row r="79" spans="1:33" s="107" customFormat="1" x14ac:dyDescent="0.2">
      <c r="A79" s="128">
        <v>25</v>
      </c>
      <c r="B79" s="101"/>
      <c r="C79" s="102"/>
      <c r="D79" s="306"/>
      <c r="E79" s="103"/>
      <c r="F79" s="104"/>
      <c r="G79" s="104"/>
      <c r="H79" s="82"/>
      <c r="I79" s="83"/>
      <c r="J79" s="84"/>
      <c r="K79" s="84"/>
      <c r="L79" s="84"/>
      <c r="M79" s="306"/>
      <c r="N79" s="306"/>
      <c r="O79" s="306"/>
      <c r="P79" s="306"/>
      <c r="Q79" s="30"/>
      <c r="R79" s="30"/>
      <c r="S79" s="30"/>
      <c r="T79" s="93"/>
      <c r="U79" s="141"/>
      <c r="V79" s="105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1:33" s="129" customFormat="1" x14ac:dyDescent="0.2">
      <c r="A80" s="128">
        <v>26</v>
      </c>
      <c r="B80" s="101"/>
      <c r="C80" s="102"/>
      <c r="D80" s="306"/>
      <c r="E80" s="103"/>
      <c r="F80" s="104"/>
      <c r="G80" s="104"/>
      <c r="H80" s="82"/>
      <c r="I80" s="83"/>
      <c r="J80" s="84"/>
      <c r="K80" s="84"/>
      <c r="L80" s="84"/>
      <c r="M80" s="306"/>
      <c r="N80" s="84"/>
      <c r="O80" s="306"/>
      <c r="P80" s="84"/>
      <c r="Q80" s="84"/>
      <c r="R80" s="84"/>
      <c r="S80" s="84"/>
      <c r="T80" s="84"/>
      <c r="U80" s="141"/>
      <c r="V80" s="148"/>
    </row>
    <row r="81" spans="1:33" s="107" customFormat="1" x14ac:dyDescent="0.2">
      <c r="A81" s="128">
        <v>27</v>
      </c>
      <c r="B81" s="101"/>
      <c r="C81" s="102"/>
      <c r="D81" s="306"/>
      <c r="E81" s="103"/>
      <c r="F81" s="104"/>
      <c r="G81" s="104"/>
      <c r="H81" s="82"/>
      <c r="I81" s="83"/>
      <c r="J81" s="84"/>
      <c r="K81" s="84"/>
      <c r="L81" s="102"/>
      <c r="M81" s="306"/>
      <c r="N81" s="306"/>
      <c r="O81" s="306"/>
      <c r="P81" s="306"/>
      <c r="Q81" s="30"/>
      <c r="R81" s="30"/>
      <c r="S81" s="30"/>
      <c r="T81" s="93"/>
      <c r="U81" s="104"/>
      <c r="V81" s="10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</row>
    <row r="82" spans="1:33" s="107" customFormat="1" x14ac:dyDescent="0.2">
      <c r="A82" s="128">
        <v>28</v>
      </c>
      <c r="B82" s="101"/>
      <c r="C82" s="102"/>
      <c r="D82" s="306"/>
      <c r="E82" s="103"/>
      <c r="F82" s="104"/>
      <c r="G82" s="104"/>
      <c r="H82" s="82"/>
      <c r="I82" s="83"/>
      <c r="J82" s="84"/>
      <c r="K82" s="84"/>
      <c r="L82" s="102"/>
      <c r="M82" s="306"/>
      <c r="N82" s="306"/>
      <c r="O82" s="306"/>
      <c r="P82" s="306"/>
      <c r="Q82" s="30"/>
      <c r="R82" s="30"/>
      <c r="S82" s="30"/>
      <c r="T82" s="93"/>
      <c r="U82" s="104"/>
      <c r="V82" s="10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</row>
    <row r="83" spans="1:33" s="129" customFormat="1" x14ac:dyDescent="0.2">
      <c r="A83" s="128">
        <v>29</v>
      </c>
      <c r="B83" s="101"/>
      <c r="C83" s="102"/>
      <c r="D83" s="306"/>
      <c r="E83" s="103"/>
      <c r="F83" s="104"/>
      <c r="G83" s="104"/>
      <c r="H83" s="82"/>
      <c r="I83" s="83"/>
      <c r="J83" s="84"/>
      <c r="K83" s="84"/>
      <c r="L83" s="84"/>
      <c r="M83" s="306"/>
      <c r="N83" s="84"/>
      <c r="O83" s="306"/>
      <c r="P83" s="84"/>
      <c r="Q83" s="84"/>
      <c r="R83" s="84"/>
      <c r="S83" s="84"/>
      <c r="T83" s="84"/>
      <c r="U83" s="104"/>
      <c r="V83" s="148"/>
    </row>
    <row r="84" spans="1:33" s="129" customFormat="1" x14ac:dyDescent="0.2">
      <c r="A84" s="128">
        <v>30</v>
      </c>
      <c r="B84" s="101"/>
      <c r="C84" s="102"/>
      <c r="D84" s="306"/>
      <c r="E84" s="103"/>
      <c r="F84" s="104"/>
      <c r="G84" s="104"/>
      <c r="H84" s="82"/>
      <c r="I84" s="83"/>
      <c r="J84" s="84"/>
      <c r="K84" s="84"/>
      <c r="L84" s="84"/>
      <c r="M84" s="306"/>
      <c r="N84" s="84"/>
      <c r="O84" s="306"/>
      <c r="P84" s="84"/>
      <c r="Q84" s="84"/>
      <c r="R84" s="84"/>
      <c r="S84" s="84"/>
      <c r="T84" s="84"/>
      <c r="U84" s="141"/>
      <c r="V84" s="148"/>
    </row>
    <row r="85" spans="1:33" s="107" customFormat="1" x14ac:dyDescent="0.2">
      <c r="A85" s="128">
        <v>31</v>
      </c>
      <c r="B85" s="101"/>
      <c r="C85" s="102"/>
      <c r="D85" s="306"/>
      <c r="E85" s="103"/>
      <c r="F85" s="104"/>
      <c r="G85" s="104"/>
      <c r="H85" s="82"/>
      <c r="I85" s="83"/>
      <c r="J85" s="84"/>
      <c r="K85" s="84"/>
      <c r="L85" s="102"/>
      <c r="M85" s="306"/>
      <c r="N85" s="306"/>
      <c r="O85" s="306"/>
      <c r="P85" s="306"/>
      <c r="Q85" s="84"/>
      <c r="R85" s="30"/>
      <c r="S85" s="30"/>
      <c r="T85" s="93"/>
      <c r="U85" s="141"/>
      <c r="V85" s="102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1:33" s="107" customFormat="1" x14ac:dyDescent="0.2">
      <c r="A86" s="128">
        <v>32</v>
      </c>
      <c r="B86" s="101"/>
      <c r="C86" s="102"/>
      <c r="D86" s="306"/>
      <c r="E86" s="103"/>
      <c r="F86" s="104"/>
      <c r="G86" s="104"/>
      <c r="H86" s="82"/>
      <c r="I86" s="83"/>
      <c r="J86" s="84"/>
      <c r="K86" s="84"/>
      <c r="L86" s="102"/>
      <c r="M86" s="306"/>
      <c r="N86" s="306"/>
      <c r="O86" s="306"/>
      <c r="P86" s="306"/>
      <c r="Q86" s="84"/>
      <c r="R86" s="30"/>
      <c r="S86" s="30"/>
      <c r="T86" s="93"/>
      <c r="U86" s="104"/>
      <c r="V86" s="102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1:33" s="107" customFormat="1" x14ac:dyDescent="0.2">
      <c r="A87" s="128">
        <v>33</v>
      </c>
      <c r="B87" s="101"/>
      <c r="C87" s="102"/>
      <c r="D87" s="306"/>
      <c r="E87" s="103"/>
      <c r="F87" s="104"/>
      <c r="G87" s="104"/>
      <c r="H87" s="82"/>
      <c r="I87" s="83"/>
      <c r="J87" s="84"/>
      <c r="K87" s="84"/>
      <c r="L87" s="102"/>
      <c r="M87" s="306"/>
      <c r="N87" s="306"/>
      <c r="O87" s="306"/>
      <c r="P87" s="306"/>
      <c r="Q87" s="84"/>
      <c r="R87" s="30"/>
      <c r="S87" s="30"/>
      <c r="T87" s="93"/>
      <c r="U87" s="141"/>
      <c r="V87" s="102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1:33" s="107" customFormat="1" x14ac:dyDescent="0.2">
      <c r="A88" s="128">
        <v>34</v>
      </c>
      <c r="B88" s="101"/>
      <c r="C88" s="102"/>
      <c r="D88" s="306"/>
      <c r="E88" s="103"/>
      <c r="F88" s="104"/>
      <c r="G88" s="104"/>
      <c r="H88" s="82"/>
      <c r="I88" s="83"/>
      <c r="J88" s="84"/>
      <c r="K88" s="84"/>
      <c r="L88" s="102"/>
      <c r="M88" s="306"/>
      <c r="N88" s="306"/>
      <c r="O88" s="306"/>
      <c r="P88" s="306"/>
      <c r="Q88" s="84"/>
      <c r="R88" s="30"/>
      <c r="S88" s="30"/>
      <c r="T88" s="93"/>
      <c r="U88" s="141"/>
      <c r="V88" s="102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1:33" s="107" customFormat="1" x14ac:dyDescent="0.2">
      <c r="A89" s="128">
        <v>35</v>
      </c>
      <c r="B89" s="101"/>
      <c r="C89" s="102"/>
      <c r="D89" s="306"/>
      <c r="E89" s="103"/>
      <c r="F89" s="104"/>
      <c r="G89" s="104"/>
      <c r="H89" s="82"/>
      <c r="I89" s="83"/>
      <c r="J89" s="115"/>
      <c r="K89" s="98"/>
      <c r="L89" s="115"/>
      <c r="M89" s="306"/>
      <c r="N89" s="306"/>
      <c r="O89" s="306"/>
      <c r="P89" s="306"/>
      <c r="Q89" s="84"/>
      <c r="R89" s="30"/>
      <c r="S89" s="30"/>
      <c r="T89" s="93"/>
      <c r="U89" s="94"/>
      <c r="V89" s="105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1:33" s="107" customFormat="1" x14ac:dyDescent="0.2">
      <c r="A90" s="128">
        <v>36</v>
      </c>
      <c r="B90" s="101"/>
      <c r="C90" s="102"/>
      <c r="D90" s="306"/>
      <c r="E90" s="103"/>
      <c r="F90" s="104"/>
      <c r="G90" s="104"/>
      <c r="H90" s="82"/>
      <c r="I90" s="83"/>
      <c r="J90" s="84"/>
      <c r="K90" s="84"/>
      <c r="L90" s="102"/>
      <c r="M90" s="306"/>
      <c r="N90" s="306"/>
      <c r="O90" s="306"/>
      <c r="P90" s="306"/>
      <c r="Q90" s="30"/>
      <c r="R90" s="30"/>
      <c r="S90" s="30"/>
      <c r="T90" s="93"/>
      <c r="U90" s="94"/>
      <c r="V90" s="105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1:33" s="107" customFormat="1" x14ac:dyDescent="0.2">
      <c r="A91" s="128">
        <v>37</v>
      </c>
      <c r="B91" s="101"/>
      <c r="C91" s="102"/>
      <c r="D91" s="306"/>
      <c r="E91" s="103"/>
      <c r="F91" s="104"/>
      <c r="G91" s="104"/>
      <c r="H91" s="82"/>
      <c r="I91" s="97"/>
      <c r="J91" s="142"/>
      <c r="K91" s="84"/>
      <c r="L91" s="102"/>
      <c r="M91" s="306"/>
      <c r="N91" s="306"/>
      <c r="O91" s="306"/>
      <c r="P91" s="306"/>
      <c r="Q91" s="30"/>
      <c r="R91" s="30"/>
      <c r="S91" s="30"/>
      <c r="T91" s="93"/>
      <c r="U91" s="94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1:33" s="107" customFormat="1" x14ac:dyDescent="0.2">
      <c r="A92" s="128">
        <v>38</v>
      </c>
      <c r="B92" s="101"/>
      <c r="C92" s="102"/>
      <c r="D92" s="306"/>
      <c r="E92" s="103"/>
      <c r="F92" s="104"/>
      <c r="G92" s="104"/>
      <c r="H92" s="82"/>
      <c r="I92" s="97"/>
      <c r="J92" s="142"/>
      <c r="K92" s="84"/>
      <c r="L92" s="102"/>
      <c r="M92" s="306"/>
      <c r="N92" s="306"/>
      <c r="O92" s="306"/>
      <c r="P92" s="306"/>
      <c r="Q92" s="30"/>
      <c r="R92" s="30"/>
      <c r="S92" s="30"/>
      <c r="T92" s="93"/>
      <c r="U92" s="94"/>
      <c r="V92" s="10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1:33" s="107" customFormat="1" x14ac:dyDescent="0.2">
      <c r="A93" s="128">
        <v>39</v>
      </c>
      <c r="B93" s="101"/>
      <c r="C93" s="102"/>
      <c r="D93" s="306"/>
      <c r="E93" s="103"/>
      <c r="F93" s="104"/>
      <c r="G93" s="104"/>
      <c r="H93" s="82"/>
      <c r="I93" s="83"/>
      <c r="J93" s="84"/>
      <c r="K93" s="84"/>
      <c r="L93" s="102"/>
      <c r="M93" s="306"/>
      <c r="N93" s="306"/>
      <c r="O93" s="306"/>
      <c r="P93" s="306"/>
      <c r="Q93" s="30"/>
      <c r="R93" s="30"/>
      <c r="S93" s="30"/>
      <c r="T93" s="93"/>
      <c r="U93" s="94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1:33" s="107" customFormat="1" x14ac:dyDescent="0.2">
      <c r="A94" s="128">
        <v>40</v>
      </c>
      <c r="B94" s="101"/>
      <c r="C94" s="102"/>
      <c r="D94" s="306"/>
      <c r="E94" s="103"/>
      <c r="F94" s="104"/>
      <c r="G94" s="104"/>
      <c r="H94" s="82"/>
      <c r="I94" s="83"/>
      <c r="J94" s="84"/>
      <c r="K94" s="84"/>
      <c r="L94" s="102"/>
      <c r="M94" s="306"/>
      <c r="N94" s="306"/>
      <c r="O94" s="306"/>
      <c r="P94" s="306"/>
      <c r="Q94" s="30"/>
      <c r="R94" s="30"/>
      <c r="S94" s="30"/>
      <c r="T94" s="93"/>
      <c r="U94" s="94"/>
      <c r="V94" s="105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1:33" s="107" customFormat="1" x14ac:dyDescent="0.2">
      <c r="A95" s="128">
        <v>41</v>
      </c>
      <c r="B95" s="101"/>
      <c r="C95" s="102"/>
      <c r="D95" s="306"/>
      <c r="E95" s="103"/>
      <c r="F95" s="306"/>
      <c r="G95" s="104"/>
      <c r="H95" s="82"/>
      <c r="I95" s="83"/>
      <c r="J95" s="115"/>
      <c r="K95" s="98"/>
      <c r="L95" s="115"/>
      <c r="M95" s="306"/>
      <c r="N95" s="306"/>
      <c r="O95" s="306"/>
      <c r="P95" s="306"/>
      <c r="Q95" s="30"/>
      <c r="R95" s="30"/>
      <c r="S95" s="30"/>
      <c r="T95" s="93"/>
      <c r="U95" s="100"/>
      <c r="V95" s="10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1:33" s="107" customFormat="1" x14ac:dyDescent="0.2">
      <c r="A96" s="128">
        <v>42</v>
      </c>
      <c r="B96" s="101"/>
      <c r="C96" s="102"/>
      <c r="D96" s="306"/>
      <c r="E96" s="103"/>
      <c r="F96" s="306"/>
      <c r="G96" s="104"/>
      <c r="H96" s="82"/>
      <c r="I96" s="83"/>
      <c r="J96" s="115"/>
      <c r="K96" s="98"/>
      <c r="L96" s="115"/>
      <c r="M96" s="306"/>
      <c r="N96" s="306"/>
      <c r="O96" s="306"/>
      <c r="P96" s="306"/>
      <c r="Q96" s="30"/>
      <c r="R96" s="30"/>
      <c r="S96" s="30"/>
      <c r="T96" s="93"/>
      <c r="U96" s="100"/>
      <c r="V96" s="10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1:33" s="107" customFormat="1" x14ac:dyDescent="0.2">
      <c r="A97" s="128">
        <v>43</v>
      </c>
      <c r="B97" s="101"/>
      <c r="C97" s="102"/>
      <c r="D97" s="306"/>
      <c r="E97" s="103"/>
      <c r="F97" s="306"/>
      <c r="G97" s="104"/>
      <c r="H97" s="82"/>
      <c r="I97" s="83"/>
      <c r="J97" s="84"/>
      <c r="K97" s="84"/>
      <c r="L97" s="102"/>
      <c r="M97" s="306"/>
      <c r="N97" s="306"/>
      <c r="O97" s="306"/>
      <c r="P97" s="306"/>
      <c r="Q97" s="30"/>
      <c r="R97" s="30"/>
      <c r="S97" s="30"/>
      <c r="T97" s="93"/>
      <c r="U97" s="100"/>
      <c r="V97" s="105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1:33" s="107" customFormat="1" x14ac:dyDescent="0.2">
      <c r="A98" s="128">
        <v>44</v>
      </c>
      <c r="B98" s="101"/>
      <c r="C98" s="102"/>
      <c r="D98" s="306"/>
      <c r="E98" s="103"/>
      <c r="F98" s="306"/>
      <c r="G98" s="104"/>
      <c r="H98" s="82"/>
      <c r="I98" s="83"/>
      <c r="J98" s="84"/>
      <c r="K98" s="84"/>
      <c r="L98" s="102"/>
      <c r="M98" s="306"/>
      <c r="N98" s="306"/>
      <c r="O98" s="306"/>
      <c r="P98" s="306"/>
      <c r="Q98" s="30"/>
      <c r="R98" s="30"/>
      <c r="S98" s="30"/>
      <c r="T98" s="93"/>
      <c r="U98" s="100"/>
      <c r="V98" s="105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1:33" s="107" customFormat="1" x14ac:dyDescent="0.2">
      <c r="A99" s="128">
        <v>45</v>
      </c>
      <c r="B99" s="101"/>
      <c r="C99" s="102"/>
      <c r="D99" s="306"/>
      <c r="E99" s="103"/>
      <c r="F99" s="306"/>
      <c r="G99" s="104"/>
      <c r="H99" s="82"/>
      <c r="I99" s="83"/>
      <c r="J99" s="84"/>
      <c r="K99" s="84"/>
      <c r="L99" s="102"/>
      <c r="M99" s="306"/>
      <c r="N99" s="306"/>
      <c r="O99" s="306"/>
      <c r="P99" s="306"/>
      <c r="Q99" s="30"/>
      <c r="R99" s="30"/>
      <c r="S99" s="30"/>
      <c r="T99" s="93"/>
      <c r="U99" s="100"/>
      <c r="V99" s="10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1:33" s="107" customFormat="1" x14ac:dyDescent="0.2">
      <c r="A100" s="128">
        <v>46</v>
      </c>
      <c r="B100" s="101"/>
      <c r="C100" s="102"/>
      <c r="D100" s="306"/>
      <c r="E100" s="103"/>
      <c r="F100" s="306"/>
      <c r="G100" s="104"/>
      <c r="H100" s="82"/>
      <c r="I100" s="83"/>
      <c r="J100" s="84"/>
      <c r="K100" s="84"/>
      <c r="L100" s="102"/>
      <c r="M100" s="306"/>
      <c r="N100" s="306"/>
      <c r="O100" s="306"/>
      <c r="P100" s="306"/>
      <c r="Q100" s="30"/>
      <c r="R100" s="30"/>
      <c r="S100" s="30"/>
      <c r="T100" s="93"/>
      <c r="U100" s="100"/>
      <c r="V100" s="105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1:33" s="107" customFormat="1" x14ac:dyDescent="0.2">
      <c r="A101" s="128">
        <v>47</v>
      </c>
      <c r="B101" s="101"/>
      <c r="C101" s="102"/>
      <c r="D101" s="306"/>
      <c r="E101" s="103"/>
      <c r="F101" s="306"/>
      <c r="G101" s="104"/>
      <c r="H101" s="82"/>
      <c r="I101" s="83"/>
      <c r="J101" s="84"/>
      <c r="K101" s="84"/>
      <c r="L101" s="102"/>
      <c r="M101" s="306"/>
      <c r="N101" s="306"/>
      <c r="O101" s="306"/>
      <c r="P101" s="306"/>
      <c r="Q101" s="30"/>
      <c r="R101" s="30"/>
      <c r="S101" s="30"/>
      <c r="T101" s="93"/>
      <c r="U101" s="100"/>
      <c r="V101" s="10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1:33" s="107" customFormat="1" x14ac:dyDescent="0.2">
      <c r="A102" s="128">
        <v>48</v>
      </c>
      <c r="B102" s="101"/>
      <c r="C102" s="102"/>
      <c r="D102" s="306"/>
      <c r="E102" s="103"/>
      <c r="F102" s="306"/>
      <c r="G102" s="104"/>
      <c r="H102" s="82"/>
      <c r="I102" s="83"/>
      <c r="J102" s="84"/>
      <c r="K102" s="84"/>
      <c r="L102" s="102"/>
      <c r="M102" s="306"/>
      <c r="N102" s="306"/>
      <c r="O102" s="306"/>
      <c r="P102" s="306"/>
      <c r="Q102" s="30"/>
      <c r="R102" s="30"/>
      <c r="S102" s="30"/>
      <c r="T102" s="93"/>
      <c r="U102" s="100"/>
      <c r="V102" s="105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1:33" s="107" customFormat="1" x14ac:dyDescent="0.2">
      <c r="A103" s="128">
        <v>49</v>
      </c>
      <c r="B103" s="101"/>
      <c r="C103" s="102"/>
      <c r="D103" s="306"/>
      <c r="E103" s="103"/>
      <c r="F103" s="306"/>
      <c r="G103" s="143"/>
      <c r="H103" s="82"/>
      <c r="I103" s="97"/>
      <c r="J103" s="115"/>
      <c r="K103" s="98"/>
      <c r="L103" s="115"/>
      <c r="M103" s="306"/>
      <c r="N103" s="306"/>
      <c r="O103" s="306"/>
      <c r="P103" s="306"/>
      <c r="Q103" s="30"/>
      <c r="R103" s="30"/>
      <c r="S103" s="30"/>
      <c r="T103" s="93"/>
      <c r="U103" s="100"/>
      <c r="V103" s="105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1:33" s="107" customFormat="1" x14ac:dyDescent="0.2">
      <c r="A104" s="128">
        <v>50</v>
      </c>
      <c r="B104" s="101"/>
      <c r="C104" s="102"/>
      <c r="D104" s="306"/>
      <c r="E104" s="103"/>
      <c r="F104" s="306"/>
      <c r="G104" s="143"/>
      <c r="H104" s="82"/>
      <c r="I104" s="97"/>
      <c r="J104" s="142"/>
      <c r="K104" s="84"/>
      <c r="L104" s="102"/>
      <c r="M104" s="306"/>
      <c r="N104" s="306"/>
      <c r="O104" s="306"/>
      <c r="P104" s="306"/>
      <c r="Q104" s="30"/>
      <c r="R104" s="30"/>
      <c r="S104" s="30"/>
      <c r="T104" s="93"/>
      <c r="U104" s="100"/>
      <c r="V104" s="105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1:33" s="107" customFormat="1" x14ac:dyDescent="0.2">
      <c r="A105" s="128">
        <v>51</v>
      </c>
      <c r="B105" s="101"/>
      <c r="C105" s="102"/>
      <c r="D105" s="306"/>
      <c r="E105" s="103"/>
      <c r="F105" s="306"/>
      <c r="G105" s="143"/>
      <c r="H105" s="82"/>
      <c r="I105" s="97"/>
      <c r="J105" s="142"/>
      <c r="K105" s="84"/>
      <c r="L105" s="102"/>
      <c r="M105" s="306"/>
      <c r="N105" s="306"/>
      <c r="O105" s="306"/>
      <c r="P105" s="306"/>
      <c r="Q105" s="30"/>
      <c r="R105" s="30"/>
      <c r="S105" s="30"/>
      <c r="T105" s="93"/>
      <c r="U105" s="94"/>
      <c r="V105" s="105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1:33" s="107" customFormat="1" x14ac:dyDescent="0.2">
      <c r="A106" s="128">
        <v>52</v>
      </c>
      <c r="B106" s="101"/>
      <c r="C106" s="102"/>
      <c r="D106" s="306"/>
      <c r="E106" s="103"/>
      <c r="F106" s="306"/>
      <c r="G106" s="143"/>
      <c r="H106" s="82"/>
      <c r="I106" s="97"/>
      <c r="J106" s="142"/>
      <c r="K106" s="84"/>
      <c r="L106" s="102"/>
      <c r="M106" s="306"/>
      <c r="N106" s="306"/>
      <c r="O106" s="306"/>
      <c r="P106" s="306"/>
      <c r="Q106" s="30"/>
      <c r="R106" s="30"/>
      <c r="S106" s="30"/>
      <c r="T106" s="93"/>
      <c r="U106" s="94"/>
      <c r="V106" s="105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1:33" s="107" customFormat="1" x14ac:dyDescent="0.2">
      <c r="A107" s="128">
        <v>53</v>
      </c>
      <c r="B107" s="101"/>
      <c r="C107" s="102"/>
      <c r="D107" s="306"/>
      <c r="E107" s="103"/>
      <c r="F107" s="306"/>
      <c r="G107" s="143"/>
      <c r="H107" s="82"/>
      <c r="I107" s="97"/>
      <c r="J107" s="142"/>
      <c r="K107" s="84"/>
      <c r="L107" s="102"/>
      <c r="M107" s="306"/>
      <c r="N107" s="306"/>
      <c r="O107" s="306"/>
      <c r="P107" s="306"/>
      <c r="Q107" s="30"/>
      <c r="R107" s="30"/>
      <c r="S107" s="30"/>
      <c r="T107" s="93"/>
      <c r="U107" s="94"/>
      <c r="V107" s="105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1:33" s="107" customFormat="1" x14ac:dyDescent="0.2">
      <c r="A108" s="128">
        <v>54</v>
      </c>
      <c r="B108" s="101"/>
      <c r="C108" s="102"/>
      <c r="D108" s="306"/>
      <c r="E108" s="244"/>
      <c r="F108" s="306"/>
      <c r="G108" s="143"/>
      <c r="H108" s="82"/>
      <c r="I108" s="97"/>
      <c r="J108" s="115"/>
      <c r="K108" s="98"/>
      <c r="L108" s="115"/>
      <c r="M108" s="306"/>
      <c r="N108" s="306"/>
      <c r="O108" s="306"/>
      <c r="P108" s="306"/>
      <c r="Q108" s="23"/>
      <c r="R108" s="23"/>
      <c r="S108" s="23"/>
      <c r="T108" s="140"/>
      <c r="U108" s="92"/>
      <c r="V108" s="102"/>
    </row>
    <row r="109" spans="1:33" s="107" customFormat="1" x14ac:dyDescent="0.2">
      <c r="A109" s="128">
        <v>55</v>
      </c>
      <c r="B109" s="101"/>
      <c r="C109" s="102"/>
      <c r="D109" s="306"/>
      <c r="E109" s="103"/>
      <c r="F109" s="306"/>
      <c r="G109" s="143"/>
      <c r="H109" s="82"/>
      <c r="I109" s="97"/>
      <c r="J109" s="115"/>
      <c r="K109" s="98"/>
      <c r="L109" s="115"/>
      <c r="M109" s="306"/>
      <c r="N109" s="306"/>
      <c r="O109" s="306"/>
      <c r="P109" s="306"/>
      <c r="Q109" s="23"/>
      <c r="R109" s="30"/>
      <c r="S109" s="23"/>
      <c r="T109" s="140"/>
      <c r="U109" s="100"/>
      <c r="V109" s="105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1:33" s="107" customFormat="1" x14ac:dyDescent="0.2">
      <c r="A110" s="128">
        <v>56</v>
      </c>
      <c r="B110" s="101"/>
      <c r="C110" s="102"/>
      <c r="D110" s="306"/>
      <c r="E110" s="103"/>
      <c r="F110" s="306"/>
      <c r="G110" s="143"/>
      <c r="H110" s="82"/>
      <c r="I110" s="97"/>
      <c r="J110" s="115"/>
      <c r="K110" s="98"/>
      <c r="L110" s="115"/>
      <c r="M110" s="306"/>
      <c r="N110" s="306"/>
      <c r="O110" s="306"/>
      <c r="P110" s="306"/>
      <c r="Q110" s="23"/>
      <c r="R110" s="30"/>
      <c r="S110" s="23"/>
      <c r="T110" s="140"/>
      <c r="U110" s="94"/>
      <c r="V110" s="105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1:33" s="107" customFormat="1" x14ac:dyDescent="0.2">
      <c r="A111" s="128">
        <v>57</v>
      </c>
      <c r="B111" s="101"/>
      <c r="C111" s="102"/>
      <c r="D111" s="306"/>
      <c r="E111" s="103"/>
      <c r="F111" s="306"/>
      <c r="G111" s="143"/>
      <c r="H111" s="82"/>
      <c r="I111" s="97"/>
      <c r="J111" s="115"/>
      <c r="K111" s="98"/>
      <c r="L111" s="115"/>
      <c r="M111" s="306"/>
      <c r="N111" s="306"/>
      <c r="O111" s="306"/>
      <c r="P111" s="306"/>
      <c r="Q111" s="30"/>
      <c r="R111" s="30"/>
      <c r="S111" s="23"/>
      <c r="T111" s="140"/>
      <c r="U111" s="94"/>
      <c r="V111" s="105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1:33" s="107" customFormat="1" x14ac:dyDescent="0.2">
      <c r="A112" s="128">
        <v>58</v>
      </c>
      <c r="B112" s="152"/>
      <c r="C112" s="152"/>
      <c r="D112" s="306"/>
      <c r="E112" s="103"/>
      <c r="F112" s="306"/>
      <c r="G112" s="143"/>
      <c r="H112" s="82"/>
      <c r="I112" s="97"/>
      <c r="J112" s="115"/>
      <c r="K112" s="98"/>
      <c r="L112" s="115"/>
      <c r="M112" s="306"/>
      <c r="N112" s="306"/>
      <c r="O112" s="306"/>
      <c r="P112" s="306"/>
      <c r="Q112" s="30"/>
      <c r="R112" s="30"/>
      <c r="S112" s="23"/>
      <c r="T112" s="140"/>
      <c r="U112" s="94"/>
      <c r="V112" s="105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1:33" s="107" customFormat="1" x14ac:dyDescent="0.2">
      <c r="A113" s="128">
        <v>59</v>
      </c>
      <c r="B113" s="152"/>
      <c r="C113" s="152"/>
      <c r="D113" s="306"/>
      <c r="E113" s="244"/>
      <c r="F113" s="306"/>
      <c r="G113" s="143"/>
      <c r="H113" s="82"/>
      <c r="I113" s="97"/>
      <c r="J113" s="115"/>
      <c r="K113" s="98"/>
      <c r="L113" s="115"/>
      <c r="M113" s="306"/>
      <c r="N113" s="306"/>
      <c r="O113" s="306"/>
      <c r="P113" s="306"/>
      <c r="Q113" s="23"/>
      <c r="R113" s="23"/>
      <c r="S113" s="23"/>
      <c r="T113" s="140"/>
      <c r="U113" s="92"/>
      <c r="V113" s="102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1:33" s="107" customFormat="1" x14ac:dyDescent="0.2">
      <c r="A114" s="128">
        <v>60</v>
      </c>
      <c r="B114" s="152"/>
      <c r="C114" s="152"/>
      <c r="D114" s="306"/>
      <c r="E114" s="244"/>
      <c r="F114" s="306"/>
      <c r="G114" s="143"/>
      <c r="H114" s="82"/>
      <c r="I114" s="97"/>
      <c r="J114" s="115"/>
      <c r="K114" s="98"/>
      <c r="L114" s="115"/>
      <c r="M114" s="306"/>
      <c r="N114" s="306"/>
      <c r="O114" s="306"/>
      <c r="P114" s="306"/>
      <c r="Q114" s="23"/>
      <c r="R114" s="23"/>
      <c r="S114" s="23"/>
      <c r="T114" s="140"/>
      <c r="U114" s="141"/>
      <c r="V114" s="102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1:33" s="107" customFormat="1" x14ac:dyDescent="0.2">
      <c r="A115" s="128">
        <v>61</v>
      </c>
      <c r="B115" s="152"/>
      <c r="C115" s="152"/>
      <c r="D115" s="306"/>
      <c r="E115" s="244"/>
      <c r="F115" s="306"/>
      <c r="G115" s="143"/>
      <c r="H115" s="82"/>
      <c r="I115" s="97"/>
      <c r="J115" s="142"/>
      <c r="K115" s="142"/>
      <c r="L115" s="142"/>
      <c r="M115" s="306"/>
      <c r="N115" s="306"/>
      <c r="O115" s="306"/>
      <c r="P115" s="306"/>
      <c r="Q115" s="23"/>
      <c r="R115" s="23"/>
      <c r="S115" s="23"/>
      <c r="T115" s="140"/>
      <c r="U115" s="141"/>
      <c r="V115" s="102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1:33" s="107" customFormat="1" x14ac:dyDescent="0.2">
      <c r="A116" s="128">
        <v>62</v>
      </c>
      <c r="B116" s="152"/>
      <c r="C116" s="152"/>
      <c r="D116" s="306"/>
      <c r="E116" s="244"/>
      <c r="F116" s="306"/>
      <c r="G116" s="143"/>
      <c r="H116" s="82"/>
      <c r="I116" s="97"/>
      <c r="J116" s="142"/>
      <c r="K116" s="142"/>
      <c r="L116" s="142"/>
      <c r="M116" s="306"/>
      <c r="N116" s="306"/>
      <c r="O116" s="306"/>
      <c r="P116" s="306"/>
      <c r="Q116" s="23"/>
      <c r="R116" s="23"/>
      <c r="S116" s="23"/>
      <c r="T116" s="140"/>
      <c r="U116" s="141"/>
      <c r="V116" s="102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1:33" s="107" customFormat="1" x14ac:dyDescent="0.2">
      <c r="A117" s="128">
        <v>63</v>
      </c>
      <c r="B117" s="152"/>
      <c r="C117" s="152"/>
      <c r="D117" s="306"/>
      <c r="E117" s="244"/>
      <c r="F117" s="306"/>
      <c r="G117" s="143"/>
      <c r="H117" s="82"/>
      <c r="I117" s="97"/>
      <c r="J117" s="142"/>
      <c r="K117" s="142"/>
      <c r="L117" s="142"/>
      <c r="M117" s="306"/>
      <c r="N117" s="306"/>
      <c r="O117" s="306"/>
      <c r="P117" s="306"/>
      <c r="Q117" s="23"/>
      <c r="R117" s="23"/>
      <c r="S117" s="23"/>
      <c r="T117" s="140"/>
      <c r="U117" s="141"/>
      <c r="V117" s="102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1:33" s="107" customFormat="1" x14ac:dyDescent="0.2">
      <c r="A118" s="128">
        <v>64</v>
      </c>
      <c r="B118" s="101"/>
      <c r="C118" s="102"/>
      <c r="D118" s="306"/>
      <c r="E118" s="244"/>
      <c r="F118" s="306"/>
      <c r="G118" s="306"/>
      <c r="H118" s="82"/>
      <c r="I118" s="97"/>
      <c r="J118" s="142"/>
      <c r="K118" s="142"/>
      <c r="L118" s="142"/>
      <c r="M118" s="306"/>
      <c r="N118" s="306"/>
      <c r="O118" s="306"/>
      <c r="P118" s="306"/>
      <c r="Q118" s="23"/>
      <c r="R118" s="23"/>
      <c r="S118" s="23"/>
      <c r="T118" s="140"/>
      <c r="U118" s="92"/>
      <c r="V118" s="102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1:33" s="107" customFormat="1" x14ac:dyDescent="0.2">
      <c r="A119" s="128">
        <v>65</v>
      </c>
      <c r="B119" s="101"/>
      <c r="C119" s="102"/>
      <c r="D119" s="306"/>
      <c r="E119" s="103"/>
      <c r="F119" s="306"/>
      <c r="G119" s="306"/>
      <c r="H119" s="82"/>
      <c r="I119" s="97"/>
      <c r="J119" s="142"/>
      <c r="K119" s="84"/>
      <c r="L119" s="102"/>
      <c r="M119" s="306"/>
      <c r="N119" s="306"/>
      <c r="O119" s="306"/>
      <c r="P119" s="306"/>
      <c r="Q119" s="30"/>
      <c r="R119" s="30"/>
      <c r="S119" s="30"/>
      <c r="T119" s="93"/>
      <c r="U119" s="94"/>
      <c r="V119" s="105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1:33" s="107" customFormat="1" x14ac:dyDescent="0.2">
      <c r="A120" s="128">
        <v>66</v>
      </c>
      <c r="B120" s="101"/>
      <c r="C120" s="102"/>
      <c r="D120" s="306"/>
      <c r="E120" s="103"/>
      <c r="F120" s="306"/>
      <c r="G120" s="306"/>
      <c r="H120" s="82"/>
      <c r="I120" s="97"/>
      <c r="J120" s="142"/>
      <c r="K120" s="84"/>
      <c r="L120" s="102"/>
      <c r="M120" s="306"/>
      <c r="N120" s="306"/>
      <c r="O120" s="306"/>
      <c r="P120" s="306"/>
      <c r="Q120" s="30"/>
      <c r="R120" s="30"/>
      <c r="S120" s="30"/>
      <c r="T120" s="93"/>
      <c r="U120" s="94"/>
      <c r="V120" s="105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1:33" s="107" customFormat="1" x14ac:dyDescent="0.2">
      <c r="A121" s="128">
        <v>67</v>
      </c>
      <c r="B121" s="101"/>
      <c r="C121" s="102"/>
      <c r="D121" s="306"/>
      <c r="E121" s="103"/>
      <c r="F121" s="306"/>
      <c r="G121" s="306"/>
      <c r="H121" s="82"/>
      <c r="I121" s="97"/>
      <c r="J121" s="142"/>
      <c r="K121" s="84"/>
      <c r="L121" s="102"/>
      <c r="M121" s="306"/>
      <c r="N121" s="306"/>
      <c r="O121" s="306"/>
      <c r="P121" s="306"/>
      <c r="Q121" s="30"/>
      <c r="R121" s="30"/>
      <c r="S121" s="30"/>
      <c r="T121" s="93"/>
      <c r="U121" s="94"/>
      <c r="V121" s="105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1:33" s="107" customFormat="1" x14ac:dyDescent="0.2">
      <c r="A122" s="128">
        <v>68</v>
      </c>
      <c r="B122" s="101"/>
      <c r="C122" s="102"/>
      <c r="D122" s="306"/>
      <c r="E122" s="103"/>
      <c r="F122" s="306"/>
      <c r="G122" s="306"/>
      <c r="H122" s="82"/>
      <c r="I122" s="97"/>
      <c r="J122" s="142"/>
      <c r="K122" s="84"/>
      <c r="L122" s="102"/>
      <c r="M122" s="306"/>
      <c r="N122" s="306"/>
      <c r="O122" s="306"/>
      <c r="P122" s="306"/>
      <c r="Q122" s="30"/>
      <c r="R122" s="30"/>
      <c r="S122" s="30"/>
      <c r="T122" s="93"/>
      <c r="U122" s="94"/>
      <c r="V122" s="105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1:33" s="107" customFormat="1" x14ac:dyDescent="0.2">
      <c r="A123" s="128">
        <v>69</v>
      </c>
      <c r="B123" s="101"/>
      <c r="C123" s="102"/>
      <c r="D123" s="306"/>
      <c r="E123" s="103"/>
      <c r="F123" s="306"/>
      <c r="G123" s="306"/>
      <c r="H123" s="82"/>
      <c r="I123" s="97"/>
      <c r="J123" s="142"/>
      <c r="K123" s="84"/>
      <c r="L123" s="102"/>
      <c r="M123" s="306"/>
      <c r="N123" s="306"/>
      <c r="O123" s="306"/>
      <c r="P123" s="306"/>
      <c r="Q123" s="30"/>
      <c r="R123" s="30"/>
      <c r="S123" s="30"/>
      <c r="T123" s="93"/>
      <c r="U123" s="94"/>
      <c r="V123" s="105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1:33" s="107" customFormat="1" x14ac:dyDescent="0.2">
      <c r="A124" s="128">
        <v>70</v>
      </c>
      <c r="B124" s="101"/>
      <c r="C124" s="102"/>
      <c r="D124" s="306"/>
      <c r="E124" s="103"/>
      <c r="F124" s="306"/>
      <c r="G124" s="306"/>
      <c r="H124" s="82"/>
      <c r="I124" s="97"/>
      <c r="J124" s="142"/>
      <c r="K124" s="84"/>
      <c r="L124" s="102"/>
      <c r="M124" s="306"/>
      <c r="N124" s="306"/>
      <c r="O124" s="306"/>
      <c r="P124" s="306"/>
      <c r="Q124" s="30"/>
      <c r="R124" s="30"/>
      <c r="S124" s="30"/>
      <c r="T124" s="93"/>
      <c r="U124" s="94"/>
      <c r="V124" s="105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1:33" s="107" customFormat="1" x14ac:dyDescent="0.2">
      <c r="A125" s="128">
        <v>71</v>
      </c>
      <c r="B125" s="101"/>
      <c r="C125" s="102"/>
      <c r="D125" s="306"/>
      <c r="E125" s="103"/>
      <c r="F125" s="306"/>
      <c r="G125" s="306"/>
      <c r="H125" s="82"/>
      <c r="I125" s="97"/>
      <c r="J125" s="142"/>
      <c r="K125" s="84"/>
      <c r="L125" s="102"/>
      <c r="M125" s="306"/>
      <c r="N125" s="306"/>
      <c r="O125" s="306"/>
      <c r="P125" s="306"/>
      <c r="Q125" s="30"/>
      <c r="R125" s="30"/>
      <c r="S125" s="30"/>
      <c r="T125" s="93"/>
      <c r="U125" s="94"/>
      <c r="V125" s="105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1:33" s="107" customFormat="1" x14ac:dyDescent="0.2">
      <c r="A126" s="128">
        <v>72</v>
      </c>
      <c r="B126" s="101"/>
      <c r="C126" s="102"/>
      <c r="D126" s="306"/>
      <c r="E126" s="103"/>
      <c r="F126" s="306"/>
      <c r="G126" s="306"/>
      <c r="H126" s="82"/>
      <c r="I126" s="97"/>
      <c r="J126" s="142"/>
      <c r="K126" s="84"/>
      <c r="L126" s="102"/>
      <c r="M126" s="306"/>
      <c r="N126" s="306"/>
      <c r="O126" s="306"/>
      <c r="P126" s="306"/>
      <c r="Q126" s="30"/>
      <c r="R126" s="30"/>
      <c r="S126" s="30"/>
      <c r="T126" s="93"/>
      <c r="U126" s="94"/>
      <c r="V126" s="105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1:33" s="107" customFormat="1" x14ac:dyDescent="0.2">
      <c r="A127" s="128">
        <v>73</v>
      </c>
      <c r="B127" s="101"/>
      <c r="C127" s="102"/>
      <c r="D127" s="306"/>
      <c r="E127" s="103"/>
      <c r="F127" s="306"/>
      <c r="G127" s="306"/>
      <c r="H127" s="82"/>
      <c r="I127" s="97"/>
      <c r="J127" s="142"/>
      <c r="K127" s="84"/>
      <c r="L127" s="102"/>
      <c r="M127" s="306"/>
      <c r="N127" s="306"/>
      <c r="O127" s="306"/>
      <c r="P127" s="306"/>
      <c r="Q127" s="30"/>
      <c r="R127" s="30"/>
      <c r="S127" s="30"/>
      <c r="T127" s="93"/>
      <c r="U127" s="94"/>
      <c r="V127" s="105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</row>
    <row r="128" spans="1:33" s="107" customFormat="1" ht="28" x14ac:dyDescent="0.2">
      <c r="A128" s="128">
        <v>74</v>
      </c>
      <c r="B128" s="101" t="s">
        <v>957</v>
      </c>
      <c r="C128" s="102" t="s">
        <v>957</v>
      </c>
      <c r="D128" s="306" t="s">
        <v>1116</v>
      </c>
      <c r="E128" s="103"/>
      <c r="F128" s="306" t="s">
        <v>1117</v>
      </c>
      <c r="G128" s="306" t="s">
        <v>2240</v>
      </c>
      <c r="H128" s="82" t="s">
        <v>1118</v>
      </c>
      <c r="I128" s="97" t="s">
        <v>1119</v>
      </c>
      <c r="J128" s="142">
        <v>100000</v>
      </c>
      <c r="K128" s="84"/>
      <c r="L128" s="142">
        <v>32857.17</v>
      </c>
      <c r="M128" s="306">
        <v>1</v>
      </c>
      <c r="N128" s="306">
        <v>1</v>
      </c>
      <c r="O128" s="306">
        <v>1</v>
      </c>
      <c r="P128" s="306">
        <v>1</v>
      </c>
      <c r="Q128" s="30">
        <f t="shared" ref="Q128" si="8">O128*M128*J128</f>
        <v>100000</v>
      </c>
      <c r="R128" s="30"/>
      <c r="S128" s="30">
        <v>32857.17</v>
      </c>
      <c r="T128" s="93">
        <f>S128-Q128</f>
        <v>-67142.83</v>
      </c>
      <c r="U128" s="94" t="s">
        <v>2239</v>
      </c>
      <c r="V128" s="105">
        <v>10</v>
      </c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</row>
    <row r="129" spans="1:33" s="107" customFormat="1" ht="28" x14ac:dyDescent="0.2">
      <c r="A129" s="128">
        <v>75</v>
      </c>
      <c r="B129" s="101" t="s">
        <v>957</v>
      </c>
      <c r="C129" s="102" t="s">
        <v>957</v>
      </c>
      <c r="D129" s="306" t="s">
        <v>1116</v>
      </c>
      <c r="E129" s="103"/>
      <c r="F129" s="306" t="s">
        <v>1117</v>
      </c>
      <c r="G129" s="306" t="s">
        <v>2240</v>
      </c>
      <c r="H129" s="82" t="s">
        <v>2227</v>
      </c>
      <c r="I129" s="97" t="s">
        <v>1119</v>
      </c>
      <c r="J129" s="142"/>
      <c r="K129" s="84"/>
      <c r="L129" s="142">
        <v>24198.99</v>
      </c>
      <c r="M129" s="306"/>
      <c r="N129" s="306">
        <v>0.1</v>
      </c>
      <c r="O129" s="306"/>
      <c r="P129" s="306">
        <v>1</v>
      </c>
      <c r="Q129" s="30"/>
      <c r="R129" s="30"/>
      <c r="S129" s="30">
        <f t="shared" ref="S129:S130" si="9">L129*N129*P129</f>
        <v>2419.8990000000003</v>
      </c>
      <c r="T129" s="93">
        <f t="shared" ref="T129:T130" si="10">S129-Q129</f>
        <v>2419.8990000000003</v>
      </c>
      <c r="U129" s="94"/>
      <c r="V129" s="105">
        <v>10</v>
      </c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1:33" s="107" customFormat="1" x14ac:dyDescent="0.2">
      <c r="A130" s="128">
        <v>76</v>
      </c>
      <c r="B130" s="258" t="s">
        <v>957</v>
      </c>
      <c r="C130" s="255" t="s">
        <v>957</v>
      </c>
      <c r="D130" s="224" t="s">
        <v>1116</v>
      </c>
      <c r="E130" s="246"/>
      <c r="F130" s="224" t="s">
        <v>1117</v>
      </c>
      <c r="G130" s="224" t="s">
        <v>1117</v>
      </c>
      <c r="H130" s="248" t="s">
        <v>2228</v>
      </c>
      <c r="I130" s="221" t="s">
        <v>2229</v>
      </c>
      <c r="J130" s="257"/>
      <c r="K130" s="257"/>
      <c r="L130" s="257">
        <v>15</v>
      </c>
      <c r="M130" s="224"/>
      <c r="N130" s="224">
        <v>183</v>
      </c>
      <c r="O130" s="224"/>
      <c r="P130" s="224">
        <v>1</v>
      </c>
      <c r="Q130" s="225"/>
      <c r="R130" s="225"/>
      <c r="S130" s="225">
        <f t="shared" si="9"/>
        <v>2745</v>
      </c>
      <c r="T130" s="226">
        <f t="shared" si="10"/>
        <v>2745</v>
      </c>
      <c r="U130" s="256" t="s">
        <v>2230</v>
      </c>
      <c r="V130" s="255">
        <v>7</v>
      </c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1:33" s="107" customFormat="1" x14ac:dyDescent="0.2">
      <c r="A131" s="128">
        <v>77</v>
      </c>
      <c r="B131" s="101"/>
      <c r="C131" s="102"/>
      <c r="D131" s="306"/>
      <c r="E131" s="244"/>
      <c r="F131" s="306"/>
      <c r="G131" s="306"/>
      <c r="H131" s="82"/>
      <c r="I131" s="97"/>
      <c r="J131" s="142"/>
      <c r="K131" s="142"/>
      <c r="L131" s="142"/>
      <c r="M131" s="306"/>
      <c r="N131" s="306"/>
      <c r="O131" s="306"/>
      <c r="P131" s="306"/>
      <c r="Q131" s="23"/>
      <c r="R131" s="23"/>
      <c r="S131" s="23"/>
      <c r="T131" s="140"/>
      <c r="U131" s="141"/>
      <c r="V131" s="102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1:33" s="107" customFormat="1" x14ac:dyDescent="0.2">
      <c r="A132" s="128">
        <v>78</v>
      </c>
      <c r="B132" s="101"/>
      <c r="C132" s="102"/>
      <c r="D132" s="306"/>
      <c r="E132" s="244"/>
      <c r="F132" s="306"/>
      <c r="G132" s="306"/>
      <c r="H132" s="82"/>
      <c r="I132" s="97"/>
      <c r="J132" s="142"/>
      <c r="K132" s="142"/>
      <c r="L132" s="142"/>
      <c r="M132" s="306"/>
      <c r="N132" s="306"/>
      <c r="O132" s="306"/>
      <c r="P132" s="306"/>
      <c r="Q132" s="23"/>
      <c r="R132" s="23"/>
      <c r="S132" s="23"/>
      <c r="T132" s="140"/>
      <c r="U132" s="141"/>
      <c r="V132" s="102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1:33" s="107" customFormat="1" x14ac:dyDescent="0.2">
      <c r="A133" s="128">
        <v>79</v>
      </c>
      <c r="B133" s="101"/>
      <c r="C133" s="102"/>
      <c r="D133" s="306"/>
      <c r="E133" s="244"/>
      <c r="F133" s="306"/>
      <c r="G133" s="306"/>
      <c r="H133" s="82"/>
      <c r="I133" s="97"/>
      <c r="J133" s="142"/>
      <c r="K133" s="142"/>
      <c r="L133" s="142"/>
      <c r="M133" s="306"/>
      <c r="N133" s="306"/>
      <c r="O133" s="306"/>
      <c r="P133" s="306"/>
      <c r="Q133" s="23"/>
      <c r="R133" s="23"/>
      <c r="S133" s="23"/>
      <c r="T133" s="140"/>
      <c r="U133" s="141"/>
      <c r="V133" s="102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</row>
    <row r="134" spans="1:33" s="107" customFormat="1" x14ac:dyDescent="0.2">
      <c r="A134" s="332" t="s">
        <v>40</v>
      </c>
      <c r="B134" s="333"/>
      <c r="C134" s="333"/>
      <c r="D134" s="333"/>
      <c r="E134" s="333"/>
      <c r="F134" s="333"/>
      <c r="G134" s="333"/>
      <c r="H134" s="333"/>
      <c r="I134" s="333"/>
      <c r="J134" s="333"/>
      <c r="K134" s="333"/>
      <c r="L134" s="333"/>
      <c r="M134" s="333"/>
      <c r="N134" s="333"/>
      <c r="O134" s="334"/>
      <c r="P134" s="130"/>
      <c r="Q134" s="131">
        <f>SUM(Q55:Q131)</f>
        <v>100000</v>
      </c>
      <c r="R134" s="131"/>
      <c r="S134" s="131">
        <f>SUM(S55:S133)</f>
        <v>38022.068999999996</v>
      </c>
      <c r="T134" s="131">
        <f>S134-Q134</f>
        <v>-61977.931000000004</v>
      </c>
      <c r="U134" s="94"/>
      <c r="V134" s="105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</row>
    <row r="135" spans="1:33" s="107" customFormat="1" ht="21" x14ac:dyDescent="0.2">
      <c r="A135" s="323" t="s">
        <v>714</v>
      </c>
      <c r="B135" s="324"/>
      <c r="C135" s="324"/>
      <c r="D135" s="324"/>
      <c r="E135" s="324"/>
      <c r="F135" s="324"/>
      <c r="G135" s="324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  <c r="T135" s="338"/>
      <c r="U135" s="338"/>
      <c r="V135" s="338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1:33" s="106" customFormat="1" x14ac:dyDescent="0.2">
      <c r="A136" s="15" t="s">
        <v>649</v>
      </c>
      <c r="B136" s="15" t="s">
        <v>405</v>
      </c>
      <c r="C136" s="15" t="s">
        <v>19</v>
      </c>
      <c r="D136" s="15" t="s">
        <v>20</v>
      </c>
      <c r="E136" s="33" t="s">
        <v>21</v>
      </c>
      <c r="F136" s="15" t="s">
        <v>22</v>
      </c>
      <c r="G136" s="15" t="s">
        <v>23</v>
      </c>
      <c r="H136" s="78" t="s">
        <v>24</v>
      </c>
      <c r="I136" s="15" t="s">
        <v>25</v>
      </c>
      <c r="J136" s="17" t="s">
        <v>26</v>
      </c>
      <c r="K136" s="17" t="s">
        <v>973</v>
      </c>
      <c r="L136" s="125" t="s">
        <v>27</v>
      </c>
      <c r="M136" s="15" t="s">
        <v>28</v>
      </c>
      <c r="N136" s="125" t="s">
        <v>29</v>
      </c>
      <c r="O136" s="15" t="s">
        <v>30</v>
      </c>
      <c r="P136" s="125" t="s">
        <v>31</v>
      </c>
      <c r="Q136" s="19" t="s">
        <v>32</v>
      </c>
      <c r="R136" s="19"/>
      <c r="S136" s="125" t="s">
        <v>33</v>
      </c>
      <c r="T136" s="19" t="s">
        <v>34</v>
      </c>
      <c r="U136" s="19" t="s">
        <v>35</v>
      </c>
      <c r="V136" s="126" t="s">
        <v>36</v>
      </c>
    </row>
    <row r="137" spans="1:33" s="127" customFormat="1" x14ac:dyDescent="0.2">
      <c r="A137" s="335" t="s">
        <v>701</v>
      </c>
      <c r="B137" s="336"/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9"/>
      <c r="U137" s="339"/>
      <c r="V137" s="340"/>
    </row>
    <row r="138" spans="1:33" s="107" customFormat="1" x14ac:dyDescent="0.2">
      <c r="A138" s="92">
        <v>1</v>
      </c>
      <c r="B138" s="110"/>
      <c r="C138" s="132"/>
      <c r="D138" s="132"/>
      <c r="E138" s="103"/>
      <c r="F138" s="75"/>
      <c r="G138" s="75"/>
      <c r="H138" s="82"/>
      <c r="I138" s="83"/>
      <c r="J138" s="84"/>
      <c r="K138" s="84"/>
      <c r="L138" s="102"/>
      <c r="M138" s="306"/>
      <c r="N138" s="306"/>
      <c r="O138" s="306"/>
      <c r="P138" s="306"/>
      <c r="Q138" s="30"/>
      <c r="R138" s="30"/>
      <c r="S138" s="30"/>
      <c r="T138" s="93"/>
      <c r="U138" s="94" t="s">
        <v>972</v>
      </c>
      <c r="V138" s="105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1:33" s="107" customFormat="1" x14ac:dyDescent="0.2">
      <c r="A139" s="92">
        <v>2</v>
      </c>
      <c r="B139" s="110"/>
      <c r="C139" s="132"/>
      <c r="D139" s="132"/>
      <c r="E139" s="103"/>
      <c r="F139" s="75"/>
      <c r="G139" s="75"/>
      <c r="H139" s="82"/>
      <c r="I139" s="83"/>
      <c r="J139" s="84"/>
      <c r="K139" s="84"/>
      <c r="L139" s="102"/>
      <c r="M139" s="306"/>
      <c r="N139" s="306"/>
      <c r="O139" s="306"/>
      <c r="P139" s="306"/>
      <c r="Q139" s="30"/>
      <c r="R139" s="30"/>
      <c r="S139" s="30"/>
      <c r="T139" s="93"/>
      <c r="U139" s="94" t="s">
        <v>972</v>
      </c>
      <c r="V139" s="105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</row>
    <row r="140" spans="1:33" s="107" customFormat="1" x14ac:dyDescent="0.2">
      <c r="A140" s="92">
        <v>3</v>
      </c>
      <c r="B140" s="110"/>
      <c r="C140" s="110"/>
      <c r="D140" s="110"/>
      <c r="E140" s="103"/>
      <c r="F140" s="110"/>
      <c r="G140" s="110"/>
      <c r="H140" s="151"/>
      <c r="I140" s="83"/>
      <c r="J140" s="84"/>
      <c r="K140" s="84"/>
      <c r="L140" s="102"/>
      <c r="M140" s="306"/>
      <c r="N140" s="306"/>
      <c r="O140" s="306"/>
      <c r="P140" s="306"/>
      <c r="Q140" s="30"/>
      <c r="R140" s="30"/>
      <c r="S140" s="30"/>
      <c r="T140" s="93"/>
      <c r="U140" s="94" t="s">
        <v>972</v>
      </c>
      <c r="V140" s="105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</row>
    <row r="141" spans="1:33" s="107" customFormat="1" x14ac:dyDescent="0.2">
      <c r="A141" s="332" t="s">
        <v>40</v>
      </c>
      <c r="B141" s="333"/>
      <c r="C141" s="333"/>
      <c r="D141" s="333"/>
      <c r="E141" s="333"/>
      <c r="F141" s="333"/>
      <c r="G141" s="333"/>
      <c r="H141" s="333"/>
      <c r="I141" s="333"/>
      <c r="J141" s="333"/>
      <c r="K141" s="333"/>
      <c r="L141" s="333"/>
      <c r="M141" s="333"/>
      <c r="N141" s="333"/>
      <c r="O141" s="334"/>
      <c r="P141" s="130"/>
      <c r="Q141" s="131">
        <f>SUM(Q138:Q140)</f>
        <v>0</v>
      </c>
      <c r="R141" s="131">
        <f>SUM(R138:R140)</f>
        <v>0</v>
      </c>
      <c r="S141" s="131">
        <f>SUM(S138:S139)</f>
        <v>0</v>
      </c>
      <c r="T141" s="93">
        <f t="shared" ref="T141" si="11">S141-Q141</f>
        <v>0</v>
      </c>
      <c r="U141" s="94"/>
      <c r="V141" s="105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1:33" s="107" customFormat="1" ht="21" x14ac:dyDescent="0.2">
      <c r="A142" s="323" t="s">
        <v>713</v>
      </c>
      <c r="B142" s="324"/>
      <c r="C142" s="324"/>
      <c r="D142" s="324"/>
      <c r="E142" s="324"/>
      <c r="F142" s="324"/>
      <c r="G142" s="324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38"/>
      <c r="U142" s="338"/>
      <c r="V142" s="338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1:33" s="106" customFormat="1" x14ac:dyDescent="0.2">
      <c r="A143" s="15" t="s">
        <v>649</v>
      </c>
      <c r="B143" s="15" t="s">
        <v>405</v>
      </c>
      <c r="C143" s="15" t="s">
        <v>19</v>
      </c>
      <c r="D143" s="15" t="s">
        <v>20</v>
      </c>
      <c r="E143" s="33" t="s">
        <v>21</v>
      </c>
      <c r="F143" s="15" t="s">
        <v>22</v>
      </c>
      <c r="G143" s="15" t="s">
        <v>23</v>
      </c>
      <c r="H143" s="78" t="s">
        <v>24</v>
      </c>
      <c r="I143" s="15" t="s">
        <v>25</v>
      </c>
      <c r="J143" s="17" t="s">
        <v>26</v>
      </c>
      <c r="K143" s="17"/>
      <c r="L143" s="125" t="s">
        <v>27</v>
      </c>
      <c r="M143" s="15" t="s">
        <v>28</v>
      </c>
      <c r="N143" s="125" t="s">
        <v>29</v>
      </c>
      <c r="O143" s="15" t="s">
        <v>30</v>
      </c>
      <c r="P143" s="125" t="s">
        <v>31</v>
      </c>
      <c r="Q143" s="19" t="s">
        <v>32</v>
      </c>
      <c r="R143" s="19"/>
      <c r="S143" s="125" t="s">
        <v>33</v>
      </c>
      <c r="T143" s="19" t="s">
        <v>34</v>
      </c>
      <c r="U143" s="19" t="s">
        <v>35</v>
      </c>
      <c r="V143" s="126" t="s">
        <v>36</v>
      </c>
    </row>
    <row r="144" spans="1:33" s="107" customFormat="1" x14ac:dyDescent="0.2">
      <c r="A144" s="92">
        <v>1</v>
      </c>
      <c r="B144" s="102"/>
      <c r="C144" s="102"/>
      <c r="D144" s="306"/>
      <c r="E144" s="103"/>
      <c r="F144" s="75"/>
      <c r="G144" s="75"/>
      <c r="H144" s="82"/>
      <c r="I144" s="75"/>
      <c r="J144" s="115"/>
      <c r="K144" s="115"/>
      <c r="L144" s="75"/>
      <c r="M144" s="306"/>
      <c r="N144" s="306"/>
      <c r="O144" s="306"/>
      <c r="P144" s="306"/>
      <c r="Q144" s="30">
        <f t="shared" ref="Q144:Q145" si="12">O144*M144*J144</f>
        <v>0</v>
      </c>
      <c r="R144" s="30"/>
      <c r="S144" s="30">
        <f t="shared" ref="S144:S145" si="13">L144*N144*P144</f>
        <v>0</v>
      </c>
      <c r="T144" s="93">
        <f t="shared" ref="T144:T146" si="14">S144-Q144</f>
        <v>0</v>
      </c>
      <c r="U144" s="94"/>
      <c r="V144" s="105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1:33" s="107" customFormat="1" x14ac:dyDescent="0.2">
      <c r="A145" s="92">
        <v>2</v>
      </c>
      <c r="B145" s="102"/>
      <c r="C145" s="102"/>
      <c r="D145" s="306"/>
      <c r="E145" s="103"/>
      <c r="F145" s="75"/>
      <c r="G145" s="75"/>
      <c r="H145" s="82"/>
      <c r="I145" s="75"/>
      <c r="J145" s="115"/>
      <c r="K145" s="115"/>
      <c r="L145" s="75"/>
      <c r="M145" s="306"/>
      <c r="N145" s="306"/>
      <c r="O145" s="306"/>
      <c r="P145" s="306"/>
      <c r="Q145" s="30">
        <f t="shared" si="12"/>
        <v>0</v>
      </c>
      <c r="R145" s="30"/>
      <c r="S145" s="30">
        <f t="shared" si="13"/>
        <v>0</v>
      </c>
      <c r="T145" s="93">
        <f t="shared" si="14"/>
        <v>0</v>
      </c>
      <c r="U145" s="94"/>
      <c r="V145" s="105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</row>
    <row r="146" spans="1:33" s="107" customFormat="1" x14ac:dyDescent="0.2">
      <c r="A146" s="332" t="s">
        <v>40</v>
      </c>
      <c r="B146" s="333"/>
      <c r="C146" s="333"/>
      <c r="D146" s="333"/>
      <c r="E146" s="333"/>
      <c r="F146" s="333"/>
      <c r="G146" s="333"/>
      <c r="H146" s="333"/>
      <c r="I146" s="333"/>
      <c r="J146" s="333"/>
      <c r="K146" s="333"/>
      <c r="L146" s="333"/>
      <c r="M146" s="333"/>
      <c r="N146" s="333"/>
      <c r="O146" s="334"/>
      <c r="P146" s="130"/>
      <c r="Q146" s="131">
        <f>SUM(Q144:Q145)</f>
        <v>0</v>
      </c>
      <c r="R146" s="131"/>
      <c r="S146" s="131">
        <f>SUM(S144:S145)</f>
        <v>0</v>
      </c>
      <c r="T146" s="93">
        <f t="shared" si="14"/>
        <v>0</v>
      </c>
      <c r="U146" s="94"/>
      <c r="V146" s="105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</row>
    <row r="147" spans="1:33" s="107" customFormat="1" ht="21" x14ac:dyDescent="0.2">
      <c r="A147" s="323" t="s">
        <v>712</v>
      </c>
      <c r="B147" s="324"/>
      <c r="C147" s="324"/>
      <c r="D147" s="324"/>
      <c r="E147" s="324"/>
      <c r="F147" s="324"/>
      <c r="G147" s="324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38"/>
      <c r="U147" s="338"/>
      <c r="V147" s="338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</row>
    <row r="148" spans="1:33" s="95" customFormat="1" x14ac:dyDescent="0.2">
      <c r="A148" s="133" t="s">
        <v>18</v>
      </c>
      <c r="B148" s="133" t="s">
        <v>42</v>
      </c>
      <c r="C148" s="133" t="s">
        <v>19</v>
      </c>
      <c r="D148" s="133" t="s">
        <v>43</v>
      </c>
      <c r="E148" s="33" t="s">
        <v>21</v>
      </c>
      <c r="F148" s="133" t="s">
        <v>642</v>
      </c>
      <c r="G148" s="133" t="s">
        <v>643</v>
      </c>
      <c r="H148" s="134" t="s">
        <v>24</v>
      </c>
      <c r="I148" s="15" t="s">
        <v>25</v>
      </c>
      <c r="J148" s="17" t="s">
        <v>26</v>
      </c>
      <c r="K148" s="17"/>
      <c r="L148" s="125" t="s">
        <v>27</v>
      </c>
      <c r="M148" s="15" t="s">
        <v>28</v>
      </c>
      <c r="N148" s="125" t="s">
        <v>29</v>
      </c>
      <c r="O148" s="15" t="s">
        <v>30</v>
      </c>
      <c r="P148" s="125" t="s">
        <v>31</v>
      </c>
      <c r="Q148" s="19" t="s">
        <v>32</v>
      </c>
      <c r="R148" s="19"/>
      <c r="S148" s="125" t="s">
        <v>33</v>
      </c>
      <c r="T148" s="19" t="s">
        <v>34</v>
      </c>
      <c r="U148" s="19" t="s">
        <v>35</v>
      </c>
      <c r="V148" s="126" t="s">
        <v>36</v>
      </c>
    </row>
    <row r="149" spans="1:33" s="127" customFormat="1" x14ac:dyDescent="0.2">
      <c r="A149" s="335" t="s">
        <v>700</v>
      </c>
      <c r="B149" s="336"/>
      <c r="C149" s="336"/>
      <c r="D149" s="336"/>
      <c r="E149" s="336"/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135"/>
      <c r="U149" s="307"/>
      <c r="V149" s="136"/>
    </row>
    <row r="150" spans="1:33" s="107" customFormat="1" x14ac:dyDescent="0.2">
      <c r="A150" s="92">
        <v>1</v>
      </c>
      <c r="B150" s="101" t="s">
        <v>970</v>
      </c>
      <c r="C150" s="102" t="s">
        <v>970</v>
      </c>
      <c r="D150" s="102" t="s">
        <v>970</v>
      </c>
      <c r="E150" s="137"/>
      <c r="F150" s="111"/>
      <c r="G150" s="111"/>
      <c r="H150" s="152"/>
      <c r="I150" s="111"/>
      <c r="J150" s="138"/>
      <c r="K150" s="138"/>
      <c r="L150" s="139"/>
      <c r="M150" s="306"/>
      <c r="N150" s="306"/>
      <c r="O150" s="306"/>
      <c r="P150" s="306"/>
      <c r="Q150" s="30">
        <f t="shared" ref="Q150:Q152" si="15">O150*M150*J150</f>
        <v>0</v>
      </c>
      <c r="R150" s="30">
        <f>K150*M150*O150</f>
        <v>0</v>
      </c>
      <c r="S150" s="30">
        <f t="shared" ref="S150:S152" si="16">L150*N150*P150</f>
        <v>0</v>
      </c>
      <c r="T150" s="93">
        <f t="shared" ref="T150:T153" si="17">S150-Q150</f>
        <v>0</v>
      </c>
      <c r="U150" s="94"/>
      <c r="V150" s="105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</row>
    <row r="151" spans="1:33" s="107" customFormat="1" x14ac:dyDescent="0.2">
      <c r="A151" s="92">
        <v>2</v>
      </c>
      <c r="B151" s="101" t="s">
        <v>970</v>
      </c>
      <c r="C151" s="101" t="s">
        <v>970</v>
      </c>
      <c r="D151" s="101" t="s">
        <v>970</v>
      </c>
      <c r="E151" s="137"/>
      <c r="F151" s="111"/>
      <c r="G151" s="111"/>
      <c r="H151" s="82"/>
      <c r="I151" s="112"/>
      <c r="J151" s="138"/>
      <c r="K151" s="138"/>
      <c r="L151" s="139"/>
      <c r="M151" s="306"/>
      <c r="N151" s="306"/>
      <c r="O151" s="306"/>
      <c r="P151" s="306"/>
      <c r="Q151" s="30">
        <f t="shared" si="15"/>
        <v>0</v>
      </c>
      <c r="R151" s="30">
        <f t="shared" ref="R151:R152" si="18">K151*M151*O151</f>
        <v>0</v>
      </c>
      <c r="S151" s="30">
        <f t="shared" si="16"/>
        <v>0</v>
      </c>
      <c r="T151" s="93">
        <f t="shared" si="17"/>
        <v>0</v>
      </c>
      <c r="U151" s="94"/>
      <c r="V151" s="105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</row>
    <row r="152" spans="1:33" s="107" customFormat="1" x14ac:dyDescent="0.2">
      <c r="A152" s="92">
        <v>3</v>
      </c>
      <c r="B152" s="101" t="s">
        <v>970</v>
      </c>
      <c r="C152" s="101" t="s">
        <v>970</v>
      </c>
      <c r="D152" s="101" t="s">
        <v>970</v>
      </c>
      <c r="E152" s="137"/>
      <c r="F152" s="111"/>
      <c r="G152" s="111"/>
      <c r="H152" s="82"/>
      <c r="I152" s="112"/>
      <c r="J152" s="138"/>
      <c r="K152" s="138"/>
      <c r="L152" s="139"/>
      <c r="M152" s="306"/>
      <c r="N152" s="306"/>
      <c r="O152" s="306"/>
      <c r="P152" s="306"/>
      <c r="Q152" s="30">
        <f t="shared" si="15"/>
        <v>0</v>
      </c>
      <c r="R152" s="30">
        <f t="shared" si="18"/>
        <v>0</v>
      </c>
      <c r="S152" s="30">
        <f t="shared" si="16"/>
        <v>0</v>
      </c>
      <c r="T152" s="93">
        <f t="shared" si="17"/>
        <v>0</v>
      </c>
      <c r="U152" s="94"/>
      <c r="V152" s="105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</row>
    <row r="153" spans="1:33" s="107" customFormat="1" x14ac:dyDescent="0.2">
      <c r="A153" s="332" t="s">
        <v>40</v>
      </c>
      <c r="B153" s="333"/>
      <c r="C153" s="333"/>
      <c r="D153" s="333"/>
      <c r="E153" s="333"/>
      <c r="F153" s="333"/>
      <c r="G153" s="333"/>
      <c r="H153" s="333"/>
      <c r="I153" s="333"/>
      <c r="J153" s="333"/>
      <c r="K153" s="333"/>
      <c r="L153" s="333"/>
      <c r="M153" s="333"/>
      <c r="N153" s="333"/>
      <c r="O153" s="334"/>
      <c r="P153" s="130"/>
      <c r="Q153" s="131">
        <f>SUM(Q150:Q152)</f>
        <v>0</v>
      </c>
      <c r="R153" s="131">
        <f>SUM(R150:R152)</f>
        <v>0</v>
      </c>
      <c r="S153" s="131">
        <f>SUM(S150:S151)</f>
        <v>0</v>
      </c>
      <c r="T153" s="93">
        <f t="shared" si="17"/>
        <v>0</v>
      </c>
      <c r="U153" s="94"/>
      <c r="V153" s="105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</row>
    <row r="154" spans="1:33" s="107" customFormat="1" ht="21" x14ac:dyDescent="0.2">
      <c r="A154" s="323" t="s">
        <v>715</v>
      </c>
      <c r="B154" s="324"/>
      <c r="C154" s="324"/>
      <c r="D154" s="324"/>
      <c r="E154" s="324"/>
      <c r="F154" s="324"/>
      <c r="G154" s="32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  <c r="T154" s="338"/>
      <c r="U154" s="338"/>
      <c r="V154" s="338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</row>
    <row r="155" spans="1:33" s="106" customFormat="1" x14ac:dyDescent="0.2">
      <c r="A155" s="15" t="s">
        <v>649</v>
      </c>
      <c r="B155" s="15" t="s">
        <v>405</v>
      </c>
      <c r="C155" s="15" t="s">
        <v>19</v>
      </c>
      <c r="D155" s="15" t="s">
        <v>20</v>
      </c>
      <c r="E155" s="33" t="s">
        <v>21</v>
      </c>
      <c r="F155" s="15" t="s">
        <v>22</v>
      </c>
      <c r="G155" s="15" t="s">
        <v>23</v>
      </c>
      <c r="H155" s="78" t="s">
        <v>24</v>
      </c>
      <c r="I155" s="15" t="s">
        <v>25</v>
      </c>
      <c r="J155" s="17" t="s">
        <v>26</v>
      </c>
      <c r="K155" s="17"/>
      <c r="L155" s="125" t="s">
        <v>27</v>
      </c>
      <c r="M155" s="15" t="s">
        <v>28</v>
      </c>
      <c r="N155" s="125" t="s">
        <v>29</v>
      </c>
      <c r="O155" s="15" t="s">
        <v>30</v>
      </c>
      <c r="P155" s="125" t="s">
        <v>31</v>
      </c>
      <c r="Q155" s="19" t="s">
        <v>32</v>
      </c>
      <c r="R155" s="19"/>
      <c r="S155" s="125" t="s">
        <v>33</v>
      </c>
      <c r="T155" s="19" t="s">
        <v>34</v>
      </c>
      <c r="U155" s="19" t="s">
        <v>35</v>
      </c>
      <c r="V155" s="126" t="s">
        <v>36</v>
      </c>
    </row>
    <row r="156" spans="1:33" s="106" customFormat="1" x14ac:dyDescent="0.2">
      <c r="A156" s="335" t="s">
        <v>705</v>
      </c>
      <c r="B156" s="336"/>
      <c r="C156" s="336"/>
      <c r="D156" s="336"/>
      <c r="E156" s="336"/>
      <c r="F156" s="336"/>
      <c r="G156" s="336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6"/>
      <c r="S156" s="336"/>
      <c r="T156" s="135"/>
      <c r="U156" s="307"/>
      <c r="V156" s="136"/>
    </row>
    <row r="157" spans="1:33" s="26" customFormat="1" x14ac:dyDescent="0.2">
      <c r="A157" s="20">
        <v>1</v>
      </c>
      <c r="B157" s="22"/>
      <c r="C157" s="21"/>
      <c r="D157" s="22"/>
      <c r="E157" s="39"/>
      <c r="F157" s="35"/>
      <c r="G157" s="35"/>
      <c r="H157" s="80"/>
      <c r="I157" s="35"/>
      <c r="J157" s="37"/>
      <c r="K157" s="37"/>
      <c r="L157" s="35"/>
      <c r="M157" s="22"/>
      <c r="N157" s="22"/>
      <c r="O157" s="22"/>
      <c r="P157" s="22"/>
      <c r="Q157" s="30">
        <f t="shared" ref="Q157" si="19">O157*M157*J157</f>
        <v>0</v>
      </c>
      <c r="R157" s="30"/>
      <c r="S157" s="30">
        <f t="shared" ref="S157" si="20">L157*N157*P157</f>
        <v>0</v>
      </c>
      <c r="T157" s="25">
        <f t="shared" ref="T157:T158" si="21">S157-Q157</f>
        <v>0</v>
      </c>
      <c r="U157" s="89"/>
      <c r="V157" s="27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s="26" customFormat="1" x14ac:dyDescent="0.2">
      <c r="A158" s="381" t="s">
        <v>40</v>
      </c>
      <c r="B158" s="382"/>
      <c r="C158" s="382"/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3"/>
      <c r="P158" s="309"/>
      <c r="Q158" s="36">
        <f>SUM(Q157:Q157)</f>
        <v>0</v>
      </c>
      <c r="R158" s="36"/>
      <c r="S158" s="36">
        <f>SUM(S157:S157)</f>
        <v>0</v>
      </c>
      <c r="T158" s="25">
        <f t="shared" si="21"/>
        <v>0</v>
      </c>
      <c r="U158" s="14"/>
      <c r="V158" s="27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s="26" customFormat="1" x14ac:dyDescent="0.2">
      <c r="A159" s="374" t="s">
        <v>699</v>
      </c>
      <c r="B159" s="375"/>
      <c r="C159" s="375"/>
      <c r="D159" s="375"/>
      <c r="E159" s="375"/>
      <c r="F159" s="375"/>
      <c r="G159" s="375"/>
      <c r="H159" s="375"/>
      <c r="I159" s="375"/>
      <c r="J159" s="375"/>
      <c r="K159" s="375"/>
      <c r="L159" s="375"/>
      <c r="M159" s="375"/>
      <c r="N159" s="375"/>
      <c r="O159" s="375"/>
      <c r="P159" s="376"/>
      <c r="Q159" s="40">
        <f>Q51+Q141+Q146+Q153+Q158+Q134</f>
        <v>100000</v>
      </c>
      <c r="R159" s="40">
        <f>R51+R141+R146+R153+R158+R134</f>
        <v>0</v>
      </c>
      <c r="S159" s="40">
        <f>S134+S51</f>
        <v>38022.068999999996</v>
      </c>
      <c r="T159" s="41"/>
      <c r="U159" s="113"/>
      <c r="V159" s="4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s="60" customFormat="1" ht="17" x14ac:dyDescent="0.2">
      <c r="A160" s="371" t="s">
        <v>936</v>
      </c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72"/>
      <c r="M160" s="372"/>
      <c r="N160" s="372"/>
      <c r="O160" s="373"/>
      <c r="P160" s="61">
        <v>0.05</v>
      </c>
      <c r="Q160" s="68">
        <f>(Q159-Q51)*P160</f>
        <v>5000</v>
      </c>
      <c r="R160" s="68">
        <f>R159*P160</f>
        <v>0</v>
      </c>
      <c r="S160" s="68">
        <f>S159*P160</f>
        <v>1901.1034499999998</v>
      </c>
      <c r="T160" s="58"/>
      <c r="U160" s="114"/>
      <c r="V160" s="59"/>
    </row>
    <row r="161" spans="1:22" s="60" customFormat="1" ht="17" x14ac:dyDescent="0.2">
      <c r="A161" s="371" t="s">
        <v>937</v>
      </c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2"/>
      <c r="M161" s="372"/>
      <c r="N161" s="372"/>
      <c r="O161" s="373"/>
      <c r="P161" s="61">
        <v>0.1</v>
      </c>
      <c r="Q161" s="68">
        <f>Q51*P161</f>
        <v>0</v>
      </c>
      <c r="R161" s="68">
        <f>R51*P161</f>
        <v>0</v>
      </c>
      <c r="S161" s="68">
        <f>S51*0.1</f>
        <v>0</v>
      </c>
      <c r="T161" s="58"/>
      <c r="U161" s="90"/>
      <c r="V161" s="59"/>
    </row>
    <row r="162" spans="1:22" s="26" customFormat="1" x14ac:dyDescent="0.2">
      <c r="A162" s="378" t="s">
        <v>711</v>
      </c>
      <c r="B162" s="379"/>
      <c r="C162" s="379"/>
      <c r="D162" s="379"/>
      <c r="E162" s="379"/>
      <c r="F162" s="380"/>
      <c r="G162" s="43" t="s">
        <v>44</v>
      </c>
      <c r="H162" s="377" t="s">
        <v>1091</v>
      </c>
      <c r="I162" s="377"/>
      <c r="J162" s="377"/>
      <c r="K162" s="377"/>
      <c r="L162" s="377"/>
      <c r="M162" s="377"/>
      <c r="N162" s="377"/>
      <c r="O162" s="377"/>
      <c r="P162" s="44">
        <v>0.06</v>
      </c>
      <c r="Q162" s="24">
        <f>(Q159+Q160+Q161-Q89-Q90-Q91-Q92-Q93-Q94)*P162</f>
        <v>6300</v>
      </c>
      <c r="R162" s="24" t="e">
        <f>(R159-R153-#REF!-#REF!-R94-R93-#REF!-R92-R91-R90-R89)*0.06</f>
        <v>#REF!</v>
      </c>
      <c r="S162" s="24">
        <f>(S159+S160+S161-S89)*P162</f>
        <v>2395.390347</v>
      </c>
      <c r="T162" s="25"/>
      <c r="U162" s="20"/>
      <c r="V162" s="34"/>
    </row>
    <row r="163" spans="1:22" s="26" customFormat="1" x14ac:dyDescent="0.2">
      <c r="A163" s="387" t="s">
        <v>45</v>
      </c>
      <c r="B163" s="388"/>
      <c r="C163" s="388"/>
      <c r="D163" s="388"/>
      <c r="E163" s="388"/>
      <c r="F163" s="38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9"/>
      <c r="Q163" s="24">
        <f>SUM(Q159:Q162)</f>
        <v>111300</v>
      </c>
      <c r="R163" s="24" t="e">
        <f>R159+R160+R161+R162</f>
        <v>#REF!</v>
      </c>
      <c r="S163" s="24">
        <f>SUM(S159:S162)</f>
        <v>42318.562796999999</v>
      </c>
      <c r="T163" s="25"/>
      <c r="U163" s="20"/>
      <c r="V163" s="34"/>
    </row>
    <row r="164" spans="1:22" x14ac:dyDescent="0.2">
      <c r="A164" s="384" t="s">
        <v>46</v>
      </c>
      <c r="B164" s="385"/>
      <c r="C164" s="385"/>
      <c r="D164" s="385"/>
      <c r="E164" s="385"/>
      <c r="F164" s="385"/>
      <c r="G164" s="385"/>
      <c r="H164" s="385"/>
      <c r="I164" s="385"/>
      <c r="J164" s="385"/>
      <c r="K164" s="385"/>
      <c r="L164" s="385"/>
      <c r="M164" s="385"/>
      <c r="N164" s="385"/>
      <c r="O164" s="385"/>
      <c r="P164" s="386"/>
      <c r="Q164" s="45"/>
      <c r="R164" s="45"/>
      <c r="S164" s="45"/>
      <c r="T164" s="45"/>
      <c r="U164" s="45"/>
      <c r="V164" s="45"/>
    </row>
    <row r="165" spans="1:22" x14ac:dyDescent="0.2">
      <c r="A165" s="369" t="s">
        <v>41</v>
      </c>
      <c r="B165" s="370"/>
      <c r="C165" s="370"/>
      <c r="D165" s="370"/>
      <c r="E165" s="370"/>
      <c r="F165" s="370"/>
      <c r="G165" s="370"/>
      <c r="H165" s="370"/>
      <c r="I165" s="370"/>
      <c r="J165" s="370"/>
      <c r="K165" s="370"/>
      <c r="L165" s="370"/>
      <c r="M165" s="370"/>
      <c r="N165" s="370"/>
      <c r="O165" s="46" t="s">
        <v>706</v>
      </c>
      <c r="P165" s="54" t="s">
        <v>723</v>
      </c>
      <c r="Q165" s="51">
        <f>SUMIF('结算清单（市场）'!$E$12:$E$1066,A165,'结算清单（市场）'!$Q$12:$Q$1066)/Q159</f>
        <v>4.1599999999999998E-2</v>
      </c>
      <c r="R165" s="51"/>
      <c r="S165" s="47">
        <f>SUMIF('结算清单（市场）'!$E$12:$E$1066,B165,'结算清单（市场）'!$S$12:$S$1066)/S159</f>
        <v>0</v>
      </c>
      <c r="T165" s="25"/>
      <c r="U165" s="14"/>
      <c r="V165" s="27"/>
    </row>
    <row r="166" spans="1:22" x14ac:dyDescent="0.2">
      <c r="A166" s="369" t="s">
        <v>921</v>
      </c>
      <c r="B166" s="370"/>
      <c r="C166" s="370"/>
      <c r="D166" s="370"/>
      <c r="E166" s="370"/>
      <c r="F166" s="370"/>
      <c r="G166" s="370"/>
      <c r="H166" s="370"/>
      <c r="I166" s="370"/>
      <c r="J166" s="370"/>
      <c r="K166" s="370"/>
      <c r="L166" s="370"/>
      <c r="M166" s="370"/>
      <c r="N166" s="370"/>
      <c r="O166" s="46" t="s">
        <v>708</v>
      </c>
      <c r="P166" s="54" t="s">
        <v>723</v>
      </c>
      <c r="Q166" s="48">
        <f>Q134/Q159</f>
        <v>1</v>
      </c>
      <c r="R166" s="51"/>
      <c r="S166" s="48">
        <f>S134/S159</f>
        <v>1</v>
      </c>
      <c r="T166" s="25"/>
      <c r="U166" s="14"/>
      <c r="V166" s="27"/>
    </row>
    <row r="167" spans="1:22" x14ac:dyDescent="0.2">
      <c r="A167" s="369" t="s">
        <v>725</v>
      </c>
      <c r="B167" s="370"/>
      <c r="C167" s="370"/>
      <c r="D167" s="370"/>
      <c r="E167" s="370"/>
      <c r="F167" s="370"/>
      <c r="G167" s="370"/>
      <c r="H167" s="370"/>
      <c r="I167" s="370"/>
      <c r="J167" s="370"/>
      <c r="K167" s="370"/>
      <c r="L167" s="370"/>
      <c r="M167" s="370"/>
      <c r="N167" s="370"/>
      <c r="O167" s="46" t="s">
        <v>708</v>
      </c>
      <c r="P167" s="54" t="s">
        <v>723</v>
      </c>
      <c r="Q167" s="48">
        <f>Q141/Q159</f>
        <v>0</v>
      </c>
      <c r="R167" s="51"/>
      <c r="S167" s="48">
        <f>S141/S159</f>
        <v>0</v>
      </c>
      <c r="T167" s="25"/>
      <c r="U167" s="14"/>
      <c r="V167" s="27"/>
    </row>
    <row r="168" spans="1:22" x14ac:dyDescent="0.2">
      <c r="A168" s="369" t="s">
        <v>726</v>
      </c>
      <c r="B168" s="370"/>
      <c r="C168" s="370"/>
      <c r="D168" s="370"/>
      <c r="E168" s="370"/>
      <c r="F168" s="370"/>
      <c r="G168" s="370"/>
      <c r="H168" s="370"/>
      <c r="I168" s="370"/>
      <c r="J168" s="370"/>
      <c r="K168" s="370"/>
      <c r="L168" s="370"/>
      <c r="M168" s="370"/>
      <c r="N168" s="370"/>
      <c r="O168" s="46" t="s">
        <v>708</v>
      </c>
      <c r="P168" s="54" t="s">
        <v>723</v>
      </c>
      <c r="Q168" s="48">
        <f>Q146/Q159</f>
        <v>0</v>
      </c>
      <c r="R168" s="51"/>
      <c r="S168" s="48">
        <f>S146/S159</f>
        <v>0</v>
      </c>
      <c r="T168" s="25"/>
      <c r="U168" s="14"/>
      <c r="V168" s="27"/>
    </row>
    <row r="169" spans="1:22" x14ac:dyDescent="0.2">
      <c r="A169" s="369" t="s">
        <v>694</v>
      </c>
      <c r="B169" s="370"/>
      <c r="C169" s="370"/>
      <c r="D169" s="370"/>
      <c r="E169" s="370"/>
      <c r="F169" s="370"/>
      <c r="G169" s="370"/>
      <c r="H169" s="370"/>
      <c r="I169" s="370"/>
      <c r="J169" s="370"/>
      <c r="K169" s="370"/>
      <c r="L169" s="370"/>
      <c r="M169" s="370"/>
      <c r="N169" s="370"/>
      <c r="O169" s="46" t="s">
        <v>708</v>
      </c>
      <c r="P169" s="54" t="s">
        <v>723</v>
      </c>
      <c r="Q169" s="48">
        <f>Q153/Q159</f>
        <v>0</v>
      </c>
      <c r="R169" s="51"/>
      <c r="S169" s="48">
        <f>S153/S159</f>
        <v>0</v>
      </c>
      <c r="T169" s="25"/>
      <c r="U169" s="14"/>
      <c r="V169" s="27"/>
    </row>
    <row r="170" spans="1:22" x14ac:dyDescent="0.2">
      <c r="A170" s="369" t="s">
        <v>724</v>
      </c>
      <c r="B170" s="370"/>
      <c r="C170" s="370"/>
      <c r="D170" s="370"/>
      <c r="E170" s="370"/>
      <c r="F170" s="370"/>
      <c r="G170" s="370"/>
      <c r="H170" s="370"/>
      <c r="I170" s="370"/>
      <c r="J170" s="370"/>
      <c r="K170" s="370"/>
      <c r="L170" s="370"/>
      <c r="M170" s="370"/>
      <c r="N170" s="370"/>
      <c r="O170" s="46" t="s">
        <v>707</v>
      </c>
      <c r="P170" s="54" t="s">
        <v>723</v>
      </c>
      <c r="Q170" s="48">
        <f>Q158/Q159</f>
        <v>0</v>
      </c>
      <c r="R170" s="51"/>
      <c r="S170" s="48">
        <f>S158/S159</f>
        <v>0</v>
      </c>
      <c r="T170" s="25"/>
      <c r="U170" s="14"/>
      <c r="V170" s="27"/>
    </row>
  </sheetData>
  <mergeCells count="89">
    <mergeCell ref="A1:V1"/>
    <mergeCell ref="A2:B2"/>
    <mergeCell ref="C2:G2"/>
    <mergeCell ref="I2:T2"/>
    <mergeCell ref="U2:V3"/>
    <mergeCell ref="A3:B3"/>
    <mergeCell ref="C3:G3"/>
    <mergeCell ref="I3:T3"/>
    <mergeCell ref="A4:B4"/>
    <mergeCell ref="C4:G4"/>
    <mergeCell ref="I4:N4"/>
    <mergeCell ref="P4:T4"/>
    <mergeCell ref="A5:B5"/>
    <mergeCell ref="C5:G5"/>
    <mergeCell ref="I5:N5"/>
    <mergeCell ref="P5:T5"/>
    <mergeCell ref="A6:B6"/>
    <mergeCell ref="C6:T6"/>
    <mergeCell ref="A7:B7"/>
    <mergeCell ref="C7:G7"/>
    <mergeCell ref="I7:N7"/>
    <mergeCell ref="P7:T7"/>
    <mergeCell ref="B21:B26"/>
    <mergeCell ref="C21:C22"/>
    <mergeCell ref="C23:C24"/>
    <mergeCell ref="C25:C26"/>
    <mergeCell ref="A8:V8"/>
    <mergeCell ref="A9:S9"/>
    <mergeCell ref="T9:V9"/>
    <mergeCell ref="A11:S11"/>
    <mergeCell ref="T11:V11"/>
    <mergeCell ref="B12:B16"/>
    <mergeCell ref="C12:C14"/>
    <mergeCell ref="B17:B18"/>
    <mergeCell ref="C17:C18"/>
    <mergeCell ref="A19:O19"/>
    <mergeCell ref="A20:S20"/>
    <mergeCell ref="T20:V20"/>
    <mergeCell ref="B27:B32"/>
    <mergeCell ref="C27:C28"/>
    <mergeCell ref="C29:C30"/>
    <mergeCell ref="C31:C32"/>
    <mergeCell ref="B33:B34"/>
    <mergeCell ref="C33:C34"/>
    <mergeCell ref="A35:O35"/>
    <mergeCell ref="A36:S36"/>
    <mergeCell ref="T36:V36"/>
    <mergeCell ref="B37:B43"/>
    <mergeCell ref="C37:C43"/>
    <mergeCell ref="D37:D43"/>
    <mergeCell ref="B44:B45"/>
    <mergeCell ref="B46:B47"/>
    <mergeCell ref="B48:B49"/>
    <mergeCell ref="A50:O50"/>
    <mergeCell ref="A51:O51"/>
    <mergeCell ref="A146:O146"/>
    <mergeCell ref="T52:V52"/>
    <mergeCell ref="A54:S54"/>
    <mergeCell ref="T54:V54"/>
    <mergeCell ref="A134:O134"/>
    <mergeCell ref="A135:S135"/>
    <mergeCell ref="T135:V135"/>
    <mergeCell ref="A52:S52"/>
    <mergeCell ref="A137:S137"/>
    <mergeCell ref="T137:V137"/>
    <mergeCell ref="A141:O141"/>
    <mergeCell ref="A142:S142"/>
    <mergeCell ref="T142:V142"/>
    <mergeCell ref="A162:F162"/>
    <mergeCell ref="H162:O162"/>
    <mergeCell ref="A147:S147"/>
    <mergeCell ref="T147:V147"/>
    <mergeCell ref="A149:S149"/>
    <mergeCell ref="A153:O153"/>
    <mergeCell ref="A154:S154"/>
    <mergeCell ref="T154:V154"/>
    <mergeCell ref="A156:S156"/>
    <mergeCell ref="A158:O158"/>
    <mergeCell ref="A159:P159"/>
    <mergeCell ref="A160:O160"/>
    <mergeCell ref="A161:O161"/>
    <mergeCell ref="A169:N169"/>
    <mergeCell ref="A170:N170"/>
    <mergeCell ref="A163:P163"/>
    <mergeCell ref="A164:P164"/>
    <mergeCell ref="A165:N165"/>
    <mergeCell ref="A166:N166"/>
    <mergeCell ref="A167:N167"/>
    <mergeCell ref="A168:N168"/>
  </mergeCells>
  <phoneticPr fontId="10" type="noConversion"/>
  <dataValidations count="3">
    <dataValidation type="list" allowBlank="1" showInputMessage="1" showErrorMessage="1" sqref="P160:P161">
      <formula1>"0%,5%,10%"</formula1>
    </dataValidation>
    <dataValidation type="list" allowBlank="1" showInputMessage="1" showErrorMessage="1" sqref="P162">
      <formula1>"0%,1%,3%,6%"</formula1>
    </dataValidation>
    <dataValidation type="list" allowBlank="1" showInputMessage="1" showErrorMessage="1" sqref="G162">
      <formula1>"是,否"</formula1>
    </dataValidation>
  </dataValidations>
  <hyperlinks>
    <hyperlink ref="P7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opLeftCell="A212" workbookViewId="0">
      <selection activeCell="L227" sqref="L227"/>
    </sheetView>
  </sheetViews>
  <sheetFormatPr baseColWidth="10" defaultColWidth="9" defaultRowHeight="15" x14ac:dyDescent="0.2"/>
  <cols>
    <col min="1" max="1" width="7.1640625" style="260" customWidth="1"/>
    <col min="2" max="2" width="4.1640625" style="260" customWidth="1"/>
    <col min="3" max="3" width="6.83203125" style="260" customWidth="1"/>
    <col min="4" max="5" width="7.1640625" style="260" customWidth="1"/>
    <col min="6" max="6" width="9.6640625" style="260" customWidth="1"/>
    <col min="7" max="7" width="7.33203125" style="260" customWidth="1"/>
    <col min="8" max="8" width="10.33203125" style="260" customWidth="1"/>
    <col min="9" max="9" width="9.6640625" style="260" customWidth="1"/>
    <col min="10" max="11" width="10" style="260" bestFit="1" customWidth="1"/>
    <col min="12" max="12" width="13.6640625" style="260" customWidth="1"/>
    <col min="13" max="13" width="8.1640625" style="260" customWidth="1"/>
    <col min="14" max="16384" width="9" style="260"/>
  </cols>
  <sheetData>
    <row r="1" spans="1:14" ht="18" x14ac:dyDescent="0.2">
      <c r="A1" s="259"/>
      <c r="B1" s="402" t="s">
        <v>2249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4" x14ac:dyDescent="0.2">
      <c r="A2" s="259"/>
      <c r="B2" s="261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3"/>
    </row>
    <row r="3" spans="1:14" x14ac:dyDescent="0.2">
      <c r="A3" s="264"/>
      <c r="B3" s="265"/>
      <c r="C3" s="264"/>
      <c r="D3" s="266" t="s">
        <v>2250</v>
      </c>
      <c r="E3" s="264"/>
      <c r="F3" s="264"/>
      <c r="G3" s="266" t="s">
        <v>2251</v>
      </c>
      <c r="H3" s="403"/>
      <c r="I3" s="403"/>
      <c r="J3" s="403"/>
      <c r="K3" s="267"/>
      <c r="L3" s="264" t="s">
        <v>2265</v>
      </c>
      <c r="M3" s="268"/>
    </row>
    <row r="4" spans="1:14" x14ac:dyDescent="0.2">
      <c r="A4" s="264"/>
      <c r="B4" s="269"/>
      <c r="C4" s="270"/>
      <c r="D4" s="271"/>
      <c r="E4" s="271"/>
      <c r="F4" s="271"/>
      <c r="G4" s="271"/>
      <c r="H4" s="272"/>
      <c r="I4" s="272"/>
      <c r="J4" s="272"/>
      <c r="K4" s="272"/>
      <c r="L4" s="272"/>
      <c r="M4" s="273"/>
    </row>
    <row r="5" spans="1:14" x14ac:dyDescent="0.2">
      <c r="A5" s="264"/>
      <c r="B5" s="274"/>
      <c r="C5" s="275"/>
      <c r="D5" s="274"/>
      <c r="E5" s="274"/>
      <c r="F5" s="274"/>
      <c r="G5" s="274"/>
      <c r="H5" s="275"/>
      <c r="I5" s="266"/>
      <c r="J5" s="266"/>
      <c r="K5" s="266"/>
      <c r="L5" s="264"/>
      <c r="M5" s="266"/>
    </row>
    <row r="6" spans="1:14" s="278" customFormat="1" ht="18" customHeight="1" x14ac:dyDescent="0.2">
      <c r="A6" s="276"/>
      <c r="B6" s="277" t="s">
        <v>18</v>
      </c>
      <c r="C6" s="277" t="s">
        <v>1124</v>
      </c>
      <c r="D6" s="277" t="s">
        <v>1125</v>
      </c>
      <c r="E6" s="404" t="s">
        <v>1126</v>
      </c>
      <c r="F6" s="405"/>
      <c r="G6" s="405"/>
      <c r="H6" s="406"/>
      <c r="I6" s="277" t="s">
        <v>1127</v>
      </c>
      <c r="J6" s="277" t="s">
        <v>1128</v>
      </c>
      <c r="K6" s="277" t="s">
        <v>1129</v>
      </c>
      <c r="L6" s="277" t="s">
        <v>1130</v>
      </c>
      <c r="M6" s="277" t="s">
        <v>2252</v>
      </c>
    </row>
    <row r="7" spans="1:14" s="282" customFormat="1" x14ac:dyDescent="0.2">
      <c r="A7" s="279"/>
      <c r="B7" s="280">
        <v>1</v>
      </c>
      <c r="C7" s="280" t="s">
        <v>1131</v>
      </c>
      <c r="D7" s="281" t="s">
        <v>1132</v>
      </c>
      <c r="E7" s="395" t="s">
        <v>1133</v>
      </c>
      <c r="F7" s="396"/>
      <c r="G7" s="396"/>
      <c r="H7" s="397"/>
      <c r="I7" s="280">
        <v>0</v>
      </c>
      <c r="J7" s="280">
        <v>144</v>
      </c>
      <c r="K7" s="280">
        <v>15</v>
      </c>
      <c r="L7" s="280" t="s">
        <v>1134</v>
      </c>
      <c r="M7" s="280"/>
    </row>
    <row r="8" spans="1:14" s="286" customFormat="1" x14ac:dyDescent="0.2">
      <c r="A8" s="283"/>
      <c r="B8" s="284">
        <v>2</v>
      </c>
      <c r="C8" s="284" t="s">
        <v>1135</v>
      </c>
      <c r="D8" s="285" t="s">
        <v>1136</v>
      </c>
      <c r="E8" s="392" t="s">
        <v>1137</v>
      </c>
      <c r="F8" s="393"/>
      <c r="G8" s="393"/>
      <c r="H8" s="394"/>
      <c r="I8" s="284">
        <v>1130</v>
      </c>
      <c r="J8" s="284"/>
      <c r="K8" s="284">
        <v>15</v>
      </c>
      <c r="L8" s="284" t="s">
        <v>1138</v>
      </c>
      <c r="M8" s="284"/>
    </row>
    <row r="9" spans="1:14" s="286" customFormat="1" x14ac:dyDescent="0.2">
      <c r="A9" s="283"/>
      <c r="B9" s="280">
        <v>3</v>
      </c>
      <c r="C9" s="280" t="s">
        <v>1135</v>
      </c>
      <c r="D9" s="281" t="s">
        <v>1139</v>
      </c>
      <c r="E9" s="395" t="s">
        <v>1140</v>
      </c>
      <c r="F9" s="396"/>
      <c r="G9" s="396"/>
      <c r="H9" s="397"/>
      <c r="I9" s="280">
        <v>0</v>
      </c>
      <c r="J9" s="280"/>
      <c r="K9" s="280">
        <v>15</v>
      </c>
      <c r="L9" s="280" t="s">
        <v>1141</v>
      </c>
      <c r="M9" s="280"/>
      <c r="N9" s="286" t="s">
        <v>2253</v>
      </c>
    </row>
    <row r="10" spans="1:14" s="286" customFormat="1" x14ac:dyDescent="0.2">
      <c r="A10" s="283"/>
      <c r="B10" s="280">
        <v>4</v>
      </c>
      <c r="C10" s="280" t="s">
        <v>1142</v>
      </c>
      <c r="D10" s="281" t="s">
        <v>1139</v>
      </c>
      <c r="E10" s="395" t="s">
        <v>1140</v>
      </c>
      <c r="F10" s="396"/>
      <c r="G10" s="396"/>
      <c r="H10" s="397"/>
      <c r="I10" s="280">
        <v>0</v>
      </c>
      <c r="J10" s="280"/>
      <c r="K10" s="280">
        <v>15</v>
      </c>
      <c r="L10" s="280" t="s">
        <v>1143</v>
      </c>
      <c r="M10" s="280"/>
      <c r="N10" s="286" t="s">
        <v>2253</v>
      </c>
    </row>
    <row r="11" spans="1:14" x14ac:dyDescent="0.2">
      <c r="A11" s="259"/>
      <c r="B11" s="284">
        <v>5</v>
      </c>
      <c r="C11" s="280" t="s">
        <v>1144</v>
      </c>
      <c r="D11" s="281" t="s">
        <v>1145</v>
      </c>
      <c r="E11" s="395" t="s">
        <v>1146</v>
      </c>
      <c r="F11" s="396"/>
      <c r="G11" s="396"/>
      <c r="H11" s="397"/>
      <c r="I11" s="280">
        <v>0</v>
      </c>
      <c r="J11" s="280">
        <v>310</v>
      </c>
      <c r="K11" s="280">
        <v>15</v>
      </c>
      <c r="L11" s="280" t="s">
        <v>1147</v>
      </c>
      <c r="M11" s="287"/>
    </row>
    <row r="12" spans="1:14" x14ac:dyDescent="0.2">
      <c r="A12" s="259"/>
      <c r="B12" s="284">
        <v>6</v>
      </c>
      <c r="C12" s="280" t="s">
        <v>1144</v>
      </c>
      <c r="D12" s="281" t="s">
        <v>1148</v>
      </c>
      <c r="E12" s="395" t="s">
        <v>1149</v>
      </c>
      <c r="F12" s="396"/>
      <c r="G12" s="396"/>
      <c r="H12" s="397"/>
      <c r="I12" s="164">
        <v>0</v>
      </c>
      <c r="J12" s="164">
        <v>327</v>
      </c>
      <c r="K12" s="280">
        <v>15</v>
      </c>
      <c r="L12" s="280" t="s">
        <v>1150</v>
      </c>
      <c r="M12" s="287"/>
    </row>
    <row r="13" spans="1:14" x14ac:dyDescent="0.2">
      <c r="A13" s="259"/>
      <c r="B13" s="284">
        <v>7</v>
      </c>
      <c r="C13" s="287" t="s">
        <v>1144</v>
      </c>
      <c r="D13" s="288" t="s">
        <v>1151</v>
      </c>
      <c r="E13" s="398" t="s">
        <v>1152</v>
      </c>
      <c r="F13" s="399"/>
      <c r="G13" s="399"/>
      <c r="H13" s="400"/>
      <c r="I13" s="287">
        <v>2640</v>
      </c>
      <c r="J13" s="287"/>
      <c r="K13" s="280">
        <v>15</v>
      </c>
      <c r="L13" s="287" t="s">
        <v>1153</v>
      </c>
      <c r="M13" s="287"/>
    </row>
    <row r="14" spans="1:14" x14ac:dyDescent="0.2">
      <c r="A14" s="259"/>
      <c r="B14" s="284">
        <v>8</v>
      </c>
      <c r="C14" s="287" t="s">
        <v>1144</v>
      </c>
      <c r="D14" s="288" t="s">
        <v>1154</v>
      </c>
      <c r="E14" s="398" t="s">
        <v>1155</v>
      </c>
      <c r="F14" s="399"/>
      <c r="G14" s="399"/>
      <c r="H14" s="400"/>
      <c r="I14" s="287">
        <v>3270</v>
      </c>
      <c r="J14" s="287"/>
      <c r="K14" s="280">
        <v>15</v>
      </c>
      <c r="L14" s="287" t="s">
        <v>1156</v>
      </c>
      <c r="M14" s="287"/>
    </row>
    <row r="15" spans="1:14" x14ac:dyDescent="0.2">
      <c r="A15" s="259"/>
      <c r="B15" s="284">
        <v>9</v>
      </c>
      <c r="C15" s="281" t="s">
        <v>1157</v>
      </c>
      <c r="D15" s="281" t="s">
        <v>1158</v>
      </c>
      <c r="E15" s="395" t="s">
        <v>1159</v>
      </c>
      <c r="F15" s="396"/>
      <c r="G15" s="396"/>
      <c r="H15" s="397"/>
      <c r="I15" s="164">
        <v>0</v>
      </c>
      <c r="J15" s="164">
        <v>370</v>
      </c>
      <c r="K15" s="280">
        <v>15</v>
      </c>
      <c r="L15" s="280" t="s">
        <v>1160</v>
      </c>
      <c r="M15" s="287"/>
    </row>
    <row r="16" spans="1:14" s="282" customFormat="1" x14ac:dyDescent="0.2">
      <c r="A16" s="279"/>
      <c r="B16" s="284">
        <v>10</v>
      </c>
      <c r="C16" s="281" t="s">
        <v>1157</v>
      </c>
      <c r="D16" s="281" t="s">
        <v>1161</v>
      </c>
      <c r="E16" s="395" t="s">
        <v>1162</v>
      </c>
      <c r="F16" s="396"/>
      <c r="G16" s="396"/>
      <c r="H16" s="397"/>
      <c r="I16" s="164">
        <v>0</v>
      </c>
      <c r="J16" s="164">
        <v>460</v>
      </c>
      <c r="K16" s="280">
        <v>15</v>
      </c>
      <c r="L16" s="280" t="s">
        <v>1163</v>
      </c>
      <c r="M16" s="287"/>
    </row>
    <row r="17" spans="1:14" s="282" customFormat="1" x14ac:dyDescent="0.2">
      <c r="A17" s="279"/>
      <c r="B17" s="284">
        <v>11</v>
      </c>
      <c r="C17" s="288" t="s">
        <v>1157</v>
      </c>
      <c r="D17" s="288" t="s">
        <v>1164</v>
      </c>
      <c r="E17" s="398" t="s">
        <v>1165</v>
      </c>
      <c r="F17" s="399"/>
      <c r="G17" s="399"/>
      <c r="H17" s="400"/>
      <c r="I17" s="165">
        <v>1390</v>
      </c>
      <c r="J17" s="165"/>
      <c r="K17" s="280">
        <v>15</v>
      </c>
      <c r="L17" s="287" t="s">
        <v>1166</v>
      </c>
      <c r="M17" s="287"/>
    </row>
    <row r="18" spans="1:14" s="282" customFormat="1" x14ac:dyDescent="0.2">
      <c r="A18" s="279"/>
      <c r="B18" s="284">
        <v>12</v>
      </c>
      <c r="C18" s="288" t="s">
        <v>1157</v>
      </c>
      <c r="D18" s="288" t="s">
        <v>1167</v>
      </c>
      <c r="E18" s="398" t="s">
        <v>1168</v>
      </c>
      <c r="F18" s="399"/>
      <c r="G18" s="399"/>
      <c r="H18" s="400"/>
      <c r="I18" s="165">
        <v>620</v>
      </c>
      <c r="J18" s="165"/>
      <c r="K18" s="280">
        <v>15</v>
      </c>
      <c r="L18" s="287" t="s">
        <v>1169</v>
      </c>
      <c r="M18" s="287"/>
    </row>
    <row r="19" spans="1:14" s="282" customFormat="1" x14ac:dyDescent="0.2">
      <c r="A19" s="279"/>
      <c r="B19" s="280">
        <v>13</v>
      </c>
      <c r="C19" s="280" t="s">
        <v>1170</v>
      </c>
      <c r="D19" s="281" t="s">
        <v>1171</v>
      </c>
      <c r="E19" s="395" t="s">
        <v>1172</v>
      </c>
      <c r="F19" s="396"/>
      <c r="G19" s="396"/>
      <c r="H19" s="397"/>
      <c r="I19" s="164">
        <v>0</v>
      </c>
      <c r="J19" s="164">
        <v>675</v>
      </c>
      <c r="K19" s="280">
        <v>15</v>
      </c>
      <c r="L19" s="289" t="s">
        <v>1173</v>
      </c>
      <c r="M19" s="280"/>
      <c r="N19" s="282" t="s">
        <v>2254</v>
      </c>
    </row>
    <row r="20" spans="1:14" s="282" customFormat="1" x14ac:dyDescent="0.2">
      <c r="A20" s="279"/>
      <c r="B20" s="280">
        <v>14</v>
      </c>
      <c r="C20" s="280" t="s">
        <v>1170</v>
      </c>
      <c r="D20" s="281" t="s">
        <v>1174</v>
      </c>
      <c r="E20" s="395" t="s">
        <v>1175</v>
      </c>
      <c r="F20" s="396"/>
      <c r="G20" s="396"/>
      <c r="H20" s="397"/>
      <c r="I20" s="164">
        <v>0</v>
      </c>
      <c r="J20" s="164">
        <v>621</v>
      </c>
      <c r="K20" s="280">
        <v>15</v>
      </c>
      <c r="L20" s="289" t="s">
        <v>1176</v>
      </c>
      <c r="M20" s="280"/>
      <c r="N20" s="282" t="s">
        <v>2254</v>
      </c>
    </row>
    <row r="21" spans="1:14" s="282" customFormat="1" x14ac:dyDescent="0.2">
      <c r="A21" s="279"/>
      <c r="B21" s="284">
        <v>15</v>
      </c>
      <c r="C21" s="287" t="s">
        <v>1177</v>
      </c>
      <c r="D21" s="288" t="s">
        <v>1171</v>
      </c>
      <c r="E21" s="398" t="s">
        <v>1172</v>
      </c>
      <c r="F21" s="399"/>
      <c r="G21" s="399"/>
      <c r="H21" s="400"/>
      <c r="I21" s="165">
        <v>920</v>
      </c>
      <c r="J21" s="165"/>
      <c r="K21" s="280">
        <v>15</v>
      </c>
      <c r="L21" s="290" t="s">
        <v>1178</v>
      </c>
      <c r="M21" s="287"/>
    </row>
    <row r="22" spans="1:14" s="282" customFormat="1" x14ac:dyDescent="0.2">
      <c r="A22" s="279"/>
      <c r="B22" s="284">
        <v>16</v>
      </c>
      <c r="C22" s="287" t="s">
        <v>1179</v>
      </c>
      <c r="D22" s="288" t="s">
        <v>1171</v>
      </c>
      <c r="E22" s="398" t="s">
        <v>1172</v>
      </c>
      <c r="F22" s="399"/>
      <c r="G22" s="399"/>
      <c r="H22" s="400"/>
      <c r="I22" s="165">
        <v>920</v>
      </c>
      <c r="J22" s="165"/>
      <c r="K22" s="280">
        <v>15</v>
      </c>
      <c r="L22" s="290" t="s">
        <v>1180</v>
      </c>
      <c r="M22" s="287"/>
    </row>
    <row r="23" spans="1:14" s="282" customFormat="1" x14ac:dyDescent="0.2">
      <c r="A23" s="279"/>
      <c r="B23" s="284">
        <v>17</v>
      </c>
      <c r="C23" s="287" t="s">
        <v>1181</v>
      </c>
      <c r="D23" s="288" t="s">
        <v>1182</v>
      </c>
      <c r="E23" s="398" t="s">
        <v>1183</v>
      </c>
      <c r="F23" s="399"/>
      <c r="G23" s="399"/>
      <c r="H23" s="400"/>
      <c r="I23" s="165">
        <v>740</v>
      </c>
      <c r="J23" s="165"/>
      <c r="K23" s="280">
        <v>15</v>
      </c>
      <c r="L23" s="290" t="s">
        <v>1184</v>
      </c>
      <c r="M23" s="287" t="s">
        <v>2255</v>
      </c>
    </row>
    <row r="24" spans="1:14" s="282" customFormat="1" x14ac:dyDescent="0.2">
      <c r="A24" s="279"/>
      <c r="B24" s="284">
        <v>18</v>
      </c>
      <c r="C24" s="287" t="s">
        <v>1185</v>
      </c>
      <c r="D24" s="288" t="s">
        <v>1186</v>
      </c>
      <c r="E24" s="398" t="s">
        <v>1187</v>
      </c>
      <c r="F24" s="399"/>
      <c r="G24" s="399"/>
      <c r="H24" s="400"/>
      <c r="I24" s="165">
        <v>1190</v>
      </c>
      <c r="J24" s="165"/>
      <c r="K24" s="280">
        <v>15</v>
      </c>
      <c r="L24" s="290" t="s">
        <v>1188</v>
      </c>
      <c r="M24" s="287"/>
    </row>
    <row r="25" spans="1:14" s="282" customFormat="1" x14ac:dyDescent="0.2">
      <c r="A25" s="279"/>
      <c r="B25" s="284">
        <v>19</v>
      </c>
      <c r="C25" s="287" t="s">
        <v>1189</v>
      </c>
      <c r="D25" s="288" t="s">
        <v>1190</v>
      </c>
      <c r="E25" s="398" t="s">
        <v>1191</v>
      </c>
      <c r="F25" s="399"/>
      <c r="G25" s="399"/>
      <c r="H25" s="400"/>
      <c r="I25" s="165">
        <v>740</v>
      </c>
      <c r="J25" s="165"/>
      <c r="K25" s="280">
        <v>15</v>
      </c>
      <c r="L25" s="290" t="s">
        <v>1192</v>
      </c>
      <c r="M25" s="287" t="s">
        <v>2255</v>
      </c>
    </row>
    <row r="26" spans="1:14" s="282" customFormat="1" x14ac:dyDescent="0.2">
      <c r="A26" s="279"/>
      <c r="B26" s="284">
        <v>20</v>
      </c>
      <c r="C26" s="287" t="s">
        <v>1189</v>
      </c>
      <c r="D26" s="288" t="s">
        <v>1193</v>
      </c>
      <c r="E26" s="398" t="s">
        <v>1187</v>
      </c>
      <c r="F26" s="399"/>
      <c r="G26" s="399"/>
      <c r="H26" s="400"/>
      <c r="I26" s="165">
        <v>1190</v>
      </c>
      <c r="J26" s="165"/>
      <c r="K26" s="280">
        <v>15</v>
      </c>
      <c r="L26" s="290" t="s">
        <v>1194</v>
      </c>
      <c r="M26" s="287"/>
    </row>
    <row r="27" spans="1:14" s="282" customFormat="1" x14ac:dyDescent="0.2">
      <c r="A27" s="279"/>
      <c r="B27" s="284">
        <v>21</v>
      </c>
      <c r="C27" s="287" t="s">
        <v>1195</v>
      </c>
      <c r="D27" s="288" t="s">
        <v>1196</v>
      </c>
      <c r="E27" s="398" t="s">
        <v>1197</v>
      </c>
      <c r="F27" s="399"/>
      <c r="G27" s="399"/>
      <c r="H27" s="400"/>
      <c r="I27" s="165">
        <v>1200</v>
      </c>
      <c r="J27" s="165"/>
      <c r="K27" s="280">
        <v>15</v>
      </c>
      <c r="L27" s="290" t="s">
        <v>1198</v>
      </c>
      <c r="M27" s="287" t="s">
        <v>2255</v>
      </c>
    </row>
    <row r="28" spans="1:14" s="282" customFormat="1" x14ac:dyDescent="0.2">
      <c r="A28" s="279"/>
      <c r="B28" s="280">
        <v>22</v>
      </c>
      <c r="C28" s="280" t="s">
        <v>1195</v>
      </c>
      <c r="D28" s="281" t="s">
        <v>1199</v>
      </c>
      <c r="E28" s="395" t="s">
        <v>1200</v>
      </c>
      <c r="F28" s="396"/>
      <c r="G28" s="396"/>
      <c r="H28" s="397"/>
      <c r="I28" s="164">
        <v>0</v>
      </c>
      <c r="J28" s="164"/>
      <c r="K28" s="280">
        <v>15</v>
      </c>
      <c r="L28" s="289" t="s">
        <v>1201</v>
      </c>
      <c r="M28" s="280" t="s">
        <v>2255</v>
      </c>
      <c r="N28" s="282">
        <v>550</v>
      </c>
    </row>
    <row r="29" spans="1:14" s="282" customFormat="1" x14ac:dyDescent="0.2">
      <c r="A29" s="279"/>
      <c r="B29" s="280">
        <v>23</v>
      </c>
      <c r="C29" s="280" t="s">
        <v>1202</v>
      </c>
      <c r="D29" s="281" t="s">
        <v>1203</v>
      </c>
      <c r="E29" s="401" t="s">
        <v>1204</v>
      </c>
      <c r="F29" s="396"/>
      <c r="G29" s="396"/>
      <c r="H29" s="397"/>
      <c r="I29" s="164">
        <v>0</v>
      </c>
      <c r="J29" s="164">
        <v>388</v>
      </c>
      <c r="K29" s="280">
        <v>15</v>
      </c>
      <c r="L29" s="289" t="s">
        <v>1205</v>
      </c>
      <c r="M29" s="280" t="s">
        <v>2255</v>
      </c>
    </row>
    <row r="30" spans="1:14" s="286" customFormat="1" x14ac:dyDescent="0.2">
      <c r="A30" s="283"/>
      <c r="B30" s="284"/>
      <c r="C30" s="284" t="s">
        <v>1202</v>
      </c>
      <c r="D30" s="285" t="s">
        <v>1206</v>
      </c>
      <c r="E30" s="392" t="s">
        <v>1207</v>
      </c>
      <c r="F30" s="393"/>
      <c r="G30" s="393"/>
      <c r="H30" s="394"/>
      <c r="I30" s="166">
        <v>2820</v>
      </c>
      <c r="J30" s="166"/>
      <c r="K30" s="280">
        <v>15</v>
      </c>
      <c r="L30" s="291" t="s">
        <v>1208</v>
      </c>
      <c r="M30" s="284"/>
    </row>
    <row r="31" spans="1:14" s="282" customFormat="1" x14ac:dyDescent="0.2">
      <c r="A31" s="279"/>
      <c r="B31" s="280">
        <v>24</v>
      </c>
      <c r="C31" s="280" t="s">
        <v>1202</v>
      </c>
      <c r="D31" s="281" t="s">
        <v>1209</v>
      </c>
      <c r="E31" s="395" t="s">
        <v>1210</v>
      </c>
      <c r="F31" s="396"/>
      <c r="G31" s="396"/>
      <c r="H31" s="397"/>
      <c r="I31" s="164">
        <v>0</v>
      </c>
      <c r="J31" s="164">
        <v>171</v>
      </c>
      <c r="K31" s="280">
        <v>15</v>
      </c>
      <c r="L31" s="289" t="s">
        <v>1211</v>
      </c>
      <c r="M31" s="280" t="s">
        <v>2255</v>
      </c>
      <c r="N31" s="282" t="s">
        <v>2254</v>
      </c>
    </row>
    <row r="32" spans="1:14" s="282" customFormat="1" x14ac:dyDescent="0.2">
      <c r="A32" s="279"/>
      <c r="B32" s="280">
        <v>25</v>
      </c>
      <c r="C32" s="280" t="s">
        <v>1212</v>
      </c>
      <c r="D32" s="281" t="s">
        <v>1213</v>
      </c>
      <c r="E32" s="395" t="s">
        <v>1214</v>
      </c>
      <c r="F32" s="396"/>
      <c r="G32" s="396"/>
      <c r="H32" s="397"/>
      <c r="I32" s="164">
        <v>0</v>
      </c>
      <c r="J32" s="164">
        <v>204</v>
      </c>
      <c r="K32" s="280">
        <v>15</v>
      </c>
      <c r="L32" s="289" t="s">
        <v>1215</v>
      </c>
      <c r="M32" s="280" t="s">
        <v>2255</v>
      </c>
    </row>
    <row r="33" spans="1:14" s="282" customFormat="1" x14ac:dyDescent="0.2">
      <c r="A33" s="279"/>
      <c r="B33" s="284">
        <v>26</v>
      </c>
      <c r="C33" s="287" t="s">
        <v>1212</v>
      </c>
      <c r="D33" s="288" t="s">
        <v>1216</v>
      </c>
      <c r="E33" s="292" t="s">
        <v>1217</v>
      </c>
      <c r="F33" s="293"/>
      <c r="G33" s="293"/>
      <c r="H33" s="294"/>
      <c r="I33" s="165">
        <v>1230</v>
      </c>
      <c r="J33" s="165"/>
      <c r="K33" s="280">
        <v>15</v>
      </c>
      <c r="L33" s="290" t="s">
        <v>1218</v>
      </c>
      <c r="M33" s="287"/>
    </row>
    <row r="34" spans="1:14" s="282" customFormat="1" ht="13" customHeight="1" x14ac:dyDescent="0.2">
      <c r="A34" s="279"/>
      <c r="B34" s="284">
        <v>27</v>
      </c>
      <c r="C34" s="287" t="s">
        <v>1212</v>
      </c>
      <c r="D34" s="288" t="s">
        <v>1219</v>
      </c>
      <c r="E34" s="398" t="s">
        <v>1220</v>
      </c>
      <c r="F34" s="399"/>
      <c r="G34" s="399"/>
      <c r="H34" s="400"/>
      <c r="I34" s="165">
        <v>1210</v>
      </c>
      <c r="J34" s="165"/>
      <c r="K34" s="280">
        <v>15</v>
      </c>
      <c r="L34" s="290" t="s">
        <v>1221</v>
      </c>
      <c r="M34" s="287" t="s">
        <v>2255</v>
      </c>
    </row>
    <row r="35" spans="1:14" s="282" customFormat="1" x14ac:dyDescent="0.2">
      <c r="A35" s="279"/>
      <c r="B35" s="280">
        <v>28</v>
      </c>
      <c r="C35" s="280" t="s">
        <v>1222</v>
      </c>
      <c r="D35" s="281" t="s">
        <v>1223</v>
      </c>
      <c r="E35" s="395" t="s">
        <v>1224</v>
      </c>
      <c r="F35" s="396"/>
      <c r="G35" s="396"/>
      <c r="H35" s="397"/>
      <c r="I35" s="164">
        <v>0</v>
      </c>
      <c r="J35" s="164">
        <v>204</v>
      </c>
      <c r="K35" s="280">
        <v>15</v>
      </c>
      <c r="L35" s="289" t="s">
        <v>1225</v>
      </c>
      <c r="M35" s="280" t="s">
        <v>2255</v>
      </c>
    </row>
    <row r="36" spans="1:14" s="282" customFormat="1" x14ac:dyDescent="0.2">
      <c r="A36" s="279"/>
      <c r="B36" s="284">
        <v>29</v>
      </c>
      <c r="C36" s="287" t="s">
        <v>1222</v>
      </c>
      <c r="D36" s="288" t="s">
        <v>1226</v>
      </c>
      <c r="E36" s="292" t="s">
        <v>1227</v>
      </c>
      <c r="F36" s="293"/>
      <c r="G36" s="293"/>
      <c r="H36" s="294"/>
      <c r="I36" s="165">
        <v>1140</v>
      </c>
      <c r="J36" s="165"/>
      <c r="K36" s="280">
        <v>15</v>
      </c>
      <c r="L36" s="290" t="s">
        <v>1228</v>
      </c>
      <c r="M36" s="287"/>
    </row>
    <row r="37" spans="1:14" s="282" customFormat="1" x14ac:dyDescent="0.2">
      <c r="A37" s="279"/>
      <c r="B37" s="284">
        <v>30</v>
      </c>
      <c r="C37" s="287" t="s">
        <v>1222</v>
      </c>
      <c r="D37" s="288" t="s">
        <v>1229</v>
      </c>
      <c r="E37" s="398" t="s">
        <v>1230</v>
      </c>
      <c r="F37" s="399"/>
      <c r="G37" s="399"/>
      <c r="H37" s="400"/>
      <c r="I37" s="165">
        <v>1270</v>
      </c>
      <c r="J37" s="165"/>
      <c r="K37" s="280">
        <v>15</v>
      </c>
      <c r="L37" s="290" t="s">
        <v>1231</v>
      </c>
      <c r="M37" s="287"/>
    </row>
    <row r="38" spans="1:14" s="282" customFormat="1" x14ac:dyDescent="0.2">
      <c r="A38" s="279"/>
      <c r="B38" s="284">
        <v>31</v>
      </c>
      <c r="C38" s="280" t="s">
        <v>1232</v>
      </c>
      <c r="D38" s="281" t="s">
        <v>1233</v>
      </c>
      <c r="E38" s="395" t="s">
        <v>1234</v>
      </c>
      <c r="F38" s="396"/>
      <c r="G38" s="396"/>
      <c r="H38" s="397"/>
      <c r="I38" s="164">
        <v>0</v>
      </c>
      <c r="J38" s="164">
        <v>335</v>
      </c>
      <c r="K38" s="280">
        <v>15</v>
      </c>
      <c r="L38" s="289" t="s">
        <v>1235</v>
      </c>
      <c r="M38" s="280"/>
      <c r="N38" s="282" t="s">
        <v>2256</v>
      </c>
    </row>
    <row r="39" spans="1:14" s="282" customFormat="1" x14ac:dyDescent="0.2">
      <c r="A39" s="279"/>
      <c r="B39" s="284">
        <v>32</v>
      </c>
      <c r="C39" s="280" t="s">
        <v>1236</v>
      </c>
      <c r="D39" s="281" t="s">
        <v>1233</v>
      </c>
      <c r="E39" s="395" t="s">
        <v>1234</v>
      </c>
      <c r="F39" s="396"/>
      <c r="G39" s="396"/>
      <c r="H39" s="397"/>
      <c r="I39" s="164">
        <v>0</v>
      </c>
      <c r="J39" s="164">
        <v>335</v>
      </c>
      <c r="K39" s="280">
        <v>15</v>
      </c>
      <c r="L39" s="289" t="s">
        <v>1237</v>
      </c>
      <c r="M39" s="280"/>
      <c r="N39" s="282" t="s">
        <v>2256</v>
      </c>
    </row>
    <row r="40" spans="1:14" s="282" customFormat="1" x14ac:dyDescent="0.2">
      <c r="A40" s="279"/>
      <c r="B40" s="284">
        <v>33</v>
      </c>
      <c r="C40" s="280" t="s">
        <v>1238</v>
      </c>
      <c r="D40" s="281" t="s">
        <v>1233</v>
      </c>
      <c r="E40" s="395" t="s">
        <v>1234</v>
      </c>
      <c r="F40" s="396"/>
      <c r="G40" s="396"/>
      <c r="H40" s="397"/>
      <c r="I40" s="164">
        <v>0</v>
      </c>
      <c r="J40" s="164">
        <v>335</v>
      </c>
      <c r="K40" s="280">
        <v>15</v>
      </c>
      <c r="L40" s="289" t="s">
        <v>1239</v>
      </c>
      <c r="M40" s="280"/>
      <c r="N40" s="282" t="s">
        <v>2256</v>
      </c>
    </row>
    <row r="41" spans="1:14" s="282" customFormat="1" x14ac:dyDescent="0.2">
      <c r="A41" s="279"/>
      <c r="B41" s="284">
        <v>34</v>
      </c>
      <c r="C41" s="280" t="s">
        <v>1240</v>
      </c>
      <c r="D41" s="281" t="s">
        <v>1233</v>
      </c>
      <c r="E41" s="395" t="s">
        <v>1234</v>
      </c>
      <c r="F41" s="396"/>
      <c r="G41" s="396"/>
      <c r="H41" s="397"/>
      <c r="I41" s="164">
        <v>0</v>
      </c>
      <c r="J41" s="164">
        <v>335</v>
      </c>
      <c r="K41" s="280">
        <v>15</v>
      </c>
      <c r="L41" s="289" t="s">
        <v>1241</v>
      </c>
      <c r="M41" s="287"/>
      <c r="N41" s="282" t="s">
        <v>2256</v>
      </c>
    </row>
    <row r="42" spans="1:14" s="282" customFormat="1" x14ac:dyDescent="0.2">
      <c r="A42" s="279"/>
      <c r="B42" s="284">
        <v>35</v>
      </c>
      <c r="C42" s="287" t="s">
        <v>1238</v>
      </c>
      <c r="D42" s="288" t="s">
        <v>1242</v>
      </c>
      <c r="E42" s="398" t="s">
        <v>1243</v>
      </c>
      <c r="F42" s="399"/>
      <c r="G42" s="399"/>
      <c r="H42" s="400"/>
      <c r="I42" s="165">
        <v>720</v>
      </c>
      <c r="J42" s="165"/>
      <c r="K42" s="280">
        <v>15</v>
      </c>
      <c r="L42" s="290" t="s">
        <v>1244</v>
      </c>
      <c r="M42" s="287"/>
    </row>
    <row r="43" spans="1:14" s="282" customFormat="1" x14ac:dyDescent="0.2">
      <c r="A43" s="279"/>
      <c r="B43" s="284">
        <v>36</v>
      </c>
      <c r="C43" s="287" t="s">
        <v>1240</v>
      </c>
      <c r="D43" s="288" t="s">
        <v>1242</v>
      </c>
      <c r="E43" s="398" t="s">
        <v>1243</v>
      </c>
      <c r="F43" s="399"/>
      <c r="G43" s="399"/>
      <c r="H43" s="400"/>
      <c r="I43" s="165">
        <v>720</v>
      </c>
      <c r="J43" s="165"/>
      <c r="K43" s="280">
        <v>15</v>
      </c>
      <c r="L43" s="290" t="s">
        <v>1245</v>
      </c>
      <c r="M43" s="287"/>
    </row>
    <row r="44" spans="1:14" s="282" customFormat="1" x14ac:dyDescent="0.2">
      <c r="A44" s="279"/>
      <c r="B44" s="284">
        <v>37</v>
      </c>
      <c r="C44" s="287" t="s">
        <v>1246</v>
      </c>
      <c r="D44" s="288" t="s">
        <v>1247</v>
      </c>
      <c r="E44" s="398" t="s">
        <v>1248</v>
      </c>
      <c r="F44" s="399"/>
      <c r="G44" s="399"/>
      <c r="H44" s="400"/>
      <c r="I44" s="165">
        <v>3070</v>
      </c>
      <c r="J44" s="165"/>
      <c r="K44" s="280">
        <v>15</v>
      </c>
      <c r="L44" s="290" t="s">
        <v>1249</v>
      </c>
      <c r="M44" s="287"/>
    </row>
    <row r="45" spans="1:14" s="282" customFormat="1" x14ac:dyDescent="0.2">
      <c r="A45" s="279"/>
      <c r="B45" s="280">
        <v>38</v>
      </c>
      <c r="C45" s="280" t="s">
        <v>1246</v>
      </c>
      <c r="D45" s="281" t="s">
        <v>1250</v>
      </c>
      <c r="E45" s="395" t="s">
        <v>1251</v>
      </c>
      <c r="F45" s="396"/>
      <c r="G45" s="396"/>
      <c r="H45" s="397"/>
      <c r="I45" s="164">
        <v>0</v>
      </c>
      <c r="J45" s="164">
        <v>669</v>
      </c>
      <c r="K45" s="280">
        <v>15</v>
      </c>
      <c r="L45" s="289" t="s">
        <v>1252</v>
      </c>
      <c r="M45" s="280"/>
      <c r="N45" s="282" t="s">
        <v>2256</v>
      </c>
    </row>
    <row r="46" spans="1:14" s="282" customFormat="1" x14ac:dyDescent="0.2">
      <c r="A46" s="279"/>
      <c r="B46" s="284">
        <v>39</v>
      </c>
      <c r="C46" s="287" t="s">
        <v>1253</v>
      </c>
      <c r="D46" s="288" t="s">
        <v>1254</v>
      </c>
      <c r="E46" s="398" t="s">
        <v>1255</v>
      </c>
      <c r="F46" s="399"/>
      <c r="G46" s="399"/>
      <c r="H46" s="400"/>
      <c r="I46" s="165">
        <v>3070</v>
      </c>
      <c r="J46" s="165"/>
      <c r="K46" s="280">
        <v>15</v>
      </c>
      <c r="L46" s="290" t="s">
        <v>1256</v>
      </c>
      <c r="M46" s="287"/>
    </row>
    <row r="47" spans="1:14" s="282" customFormat="1" x14ac:dyDescent="0.2">
      <c r="A47" s="279"/>
      <c r="B47" s="284">
        <v>40</v>
      </c>
      <c r="C47" s="280" t="s">
        <v>1253</v>
      </c>
      <c r="D47" s="281" t="s">
        <v>1257</v>
      </c>
      <c r="E47" s="395" t="s">
        <v>1258</v>
      </c>
      <c r="F47" s="396"/>
      <c r="G47" s="396"/>
      <c r="H47" s="397"/>
      <c r="I47" s="164">
        <v>0</v>
      </c>
      <c r="J47" s="164">
        <v>0</v>
      </c>
      <c r="K47" s="280">
        <v>0</v>
      </c>
      <c r="L47" s="289" t="s">
        <v>1259</v>
      </c>
      <c r="M47" s="280"/>
      <c r="N47" s="282" t="s">
        <v>2253</v>
      </c>
    </row>
    <row r="48" spans="1:14" s="282" customFormat="1" x14ac:dyDescent="0.2">
      <c r="A48" s="279"/>
      <c r="B48" s="284">
        <v>41</v>
      </c>
      <c r="C48" s="287" t="s">
        <v>1260</v>
      </c>
      <c r="D48" s="288" t="s">
        <v>1261</v>
      </c>
      <c r="E48" s="398" t="s">
        <v>1262</v>
      </c>
      <c r="F48" s="399"/>
      <c r="G48" s="399"/>
      <c r="H48" s="400"/>
      <c r="I48" s="165">
        <v>620</v>
      </c>
      <c r="J48" s="165"/>
      <c r="K48" s="280">
        <v>15</v>
      </c>
      <c r="L48" s="290" t="s">
        <v>1263</v>
      </c>
      <c r="M48" s="287"/>
    </row>
    <row r="49" spans="1:14" s="282" customFormat="1" x14ac:dyDescent="0.2">
      <c r="A49" s="279"/>
      <c r="B49" s="284">
        <v>42</v>
      </c>
      <c r="C49" s="280" t="s">
        <v>1260</v>
      </c>
      <c r="D49" s="281" t="s">
        <v>1264</v>
      </c>
      <c r="E49" s="395" t="s">
        <v>1265</v>
      </c>
      <c r="F49" s="396"/>
      <c r="G49" s="396"/>
      <c r="H49" s="397"/>
      <c r="I49" s="164">
        <v>0</v>
      </c>
      <c r="J49" s="164">
        <v>0</v>
      </c>
      <c r="K49" s="280">
        <v>0</v>
      </c>
      <c r="L49" s="289" t="s">
        <v>1266</v>
      </c>
      <c r="M49" s="280"/>
      <c r="N49" s="282" t="s">
        <v>2253</v>
      </c>
    </row>
    <row r="50" spans="1:14" s="282" customFormat="1" x14ac:dyDescent="0.2">
      <c r="A50" s="279"/>
      <c r="B50" s="284">
        <v>43</v>
      </c>
      <c r="C50" s="287" t="s">
        <v>1267</v>
      </c>
      <c r="D50" s="288" t="s">
        <v>1268</v>
      </c>
      <c r="E50" s="398" t="s">
        <v>1262</v>
      </c>
      <c r="F50" s="399"/>
      <c r="G50" s="399"/>
      <c r="H50" s="400"/>
      <c r="I50" s="165">
        <v>620</v>
      </c>
      <c r="J50" s="165"/>
      <c r="K50" s="280">
        <v>15</v>
      </c>
      <c r="L50" s="290" t="s">
        <v>1269</v>
      </c>
      <c r="M50" s="287"/>
    </row>
    <row r="51" spans="1:14" s="282" customFormat="1" x14ac:dyDescent="0.2">
      <c r="A51" s="279"/>
      <c r="B51" s="284">
        <v>44</v>
      </c>
      <c r="C51" s="280" t="s">
        <v>1267</v>
      </c>
      <c r="D51" s="281" t="s">
        <v>1270</v>
      </c>
      <c r="E51" s="395" t="s">
        <v>1265</v>
      </c>
      <c r="F51" s="396"/>
      <c r="G51" s="396"/>
      <c r="H51" s="397"/>
      <c r="I51" s="164">
        <v>0</v>
      </c>
      <c r="J51" s="164">
        <v>0</v>
      </c>
      <c r="K51" s="280">
        <v>0</v>
      </c>
      <c r="L51" s="289" t="s">
        <v>1271</v>
      </c>
      <c r="M51" s="280"/>
      <c r="N51" s="282" t="s">
        <v>2253</v>
      </c>
    </row>
    <row r="52" spans="1:14" s="282" customFormat="1" x14ac:dyDescent="0.2">
      <c r="A52" s="279"/>
      <c r="B52" s="284">
        <v>45</v>
      </c>
      <c r="C52" s="287" t="s">
        <v>1272</v>
      </c>
      <c r="D52" s="288" t="s">
        <v>1273</v>
      </c>
      <c r="E52" s="398" t="s">
        <v>1274</v>
      </c>
      <c r="F52" s="399"/>
      <c r="G52" s="399"/>
      <c r="H52" s="400"/>
      <c r="I52" s="165">
        <v>1250</v>
      </c>
      <c r="J52" s="165"/>
      <c r="K52" s="280">
        <v>15</v>
      </c>
      <c r="L52" s="290" t="s">
        <v>1275</v>
      </c>
      <c r="M52" s="287" t="s">
        <v>2255</v>
      </c>
    </row>
    <row r="53" spans="1:14" s="282" customFormat="1" x14ac:dyDescent="0.2">
      <c r="A53" s="279"/>
      <c r="B53" s="284">
        <v>46</v>
      </c>
      <c r="C53" s="287" t="s">
        <v>1276</v>
      </c>
      <c r="D53" s="288" t="s">
        <v>1273</v>
      </c>
      <c r="E53" s="398" t="s">
        <v>1274</v>
      </c>
      <c r="F53" s="399"/>
      <c r="G53" s="399"/>
      <c r="H53" s="400"/>
      <c r="I53" s="165">
        <v>1250</v>
      </c>
      <c r="J53" s="165"/>
      <c r="K53" s="280">
        <v>15</v>
      </c>
      <c r="L53" s="290" t="s">
        <v>1277</v>
      </c>
      <c r="M53" s="287" t="s">
        <v>2255</v>
      </c>
    </row>
    <row r="54" spans="1:14" s="282" customFormat="1" x14ac:dyDescent="0.2">
      <c r="A54" s="279"/>
      <c r="B54" s="284">
        <v>47</v>
      </c>
      <c r="C54" s="287" t="s">
        <v>1278</v>
      </c>
      <c r="D54" s="288" t="s">
        <v>1273</v>
      </c>
      <c r="E54" s="398" t="s">
        <v>1274</v>
      </c>
      <c r="F54" s="399"/>
      <c r="G54" s="399"/>
      <c r="H54" s="400"/>
      <c r="I54" s="165">
        <v>1250</v>
      </c>
      <c r="J54" s="165"/>
      <c r="K54" s="280">
        <v>15</v>
      </c>
      <c r="L54" s="290" t="s">
        <v>1279</v>
      </c>
      <c r="M54" s="287" t="s">
        <v>2255</v>
      </c>
    </row>
    <row r="55" spans="1:14" s="282" customFormat="1" x14ac:dyDescent="0.2">
      <c r="A55" s="279"/>
      <c r="B55" s="284">
        <v>48</v>
      </c>
      <c r="C55" s="287" t="s">
        <v>1280</v>
      </c>
      <c r="D55" s="288" t="s">
        <v>1273</v>
      </c>
      <c r="E55" s="398" t="s">
        <v>1274</v>
      </c>
      <c r="F55" s="399"/>
      <c r="G55" s="399"/>
      <c r="H55" s="400"/>
      <c r="I55" s="165">
        <v>1250</v>
      </c>
      <c r="J55" s="165"/>
      <c r="K55" s="280">
        <v>15</v>
      </c>
      <c r="L55" s="290" t="s">
        <v>1281</v>
      </c>
      <c r="M55" s="287" t="s">
        <v>2255</v>
      </c>
    </row>
    <row r="56" spans="1:14" s="282" customFormat="1" x14ac:dyDescent="0.2">
      <c r="A56" s="279"/>
      <c r="B56" s="284">
        <v>49</v>
      </c>
      <c r="C56" s="287" t="s">
        <v>1282</v>
      </c>
      <c r="D56" s="288" t="s">
        <v>1273</v>
      </c>
      <c r="E56" s="398" t="s">
        <v>1274</v>
      </c>
      <c r="F56" s="399"/>
      <c r="G56" s="399"/>
      <c r="H56" s="400"/>
      <c r="I56" s="165">
        <v>1250</v>
      </c>
      <c r="J56" s="165"/>
      <c r="K56" s="280">
        <v>15</v>
      </c>
      <c r="L56" s="290" t="s">
        <v>1283</v>
      </c>
      <c r="M56" s="287" t="s">
        <v>2255</v>
      </c>
    </row>
    <row r="57" spans="1:14" s="282" customFormat="1" x14ac:dyDescent="0.2">
      <c r="A57" s="279"/>
      <c r="B57" s="284">
        <v>50</v>
      </c>
      <c r="C57" s="287" t="s">
        <v>1272</v>
      </c>
      <c r="D57" s="288" t="s">
        <v>1284</v>
      </c>
      <c r="E57" s="398" t="s">
        <v>1285</v>
      </c>
      <c r="F57" s="399"/>
      <c r="G57" s="399"/>
      <c r="H57" s="400"/>
      <c r="I57" s="165">
        <v>1190</v>
      </c>
      <c r="J57" s="165"/>
      <c r="K57" s="280">
        <v>15</v>
      </c>
      <c r="L57" s="290" t="s">
        <v>1286</v>
      </c>
      <c r="M57" s="287"/>
    </row>
    <row r="58" spans="1:14" s="282" customFormat="1" x14ac:dyDescent="0.2">
      <c r="A58" s="279"/>
      <c r="B58" s="284">
        <v>51</v>
      </c>
      <c r="C58" s="287" t="s">
        <v>1276</v>
      </c>
      <c r="D58" s="288" t="s">
        <v>1284</v>
      </c>
      <c r="E58" s="398" t="s">
        <v>1285</v>
      </c>
      <c r="F58" s="399"/>
      <c r="G58" s="399"/>
      <c r="H58" s="400"/>
      <c r="I58" s="165">
        <v>1190</v>
      </c>
      <c r="J58" s="165"/>
      <c r="K58" s="280">
        <v>15</v>
      </c>
      <c r="L58" s="290" t="s">
        <v>1287</v>
      </c>
      <c r="M58" s="287"/>
    </row>
    <row r="59" spans="1:14" s="282" customFormat="1" x14ac:dyDescent="0.2">
      <c r="A59" s="279"/>
      <c r="B59" s="284">
        <v>52</v>
      </c>
      <c r="C59" s="287" t="s">
        <v>1278</v>
      </c>
      <c r="D59" s="288" t="s">
        <v>1284</v>
      </c>
      <c r="E59" s="398" t="s">
        <v>1285</v>
      </c>
      <c r="F59" s="399"/>
      <c r="G59" s="399"/>
      <c r="H59" s="400"/>
      <c r="I59" s="165">
        <v>1190</v>
      </c>
      <c r="J59" s="165"/>
      <c r="K59" s="280">
        <v>15</v>
      </c>
      <c r="L59" s="290" t="s">
        <v>1288</v>
      </c>
      <c r="M59" s="287"/>
    </row>
    <row r="60" spans="1:14" s="282" customFormat="1" x14ac:dyDescent="0.2">
      <c r="A60" s="279"/>
      <c r="B60" s="284">
        <v>53</v>
      </c>
      <c r="C60" s="287" t="s">
        <v>1280</v>
      </c>
      <c r="D60" s="288" t="s">
        <v>1284</v>
      </c>
      <c r="E60" s="392" t="s">
        <v>1285</v>
      </c>
      <c r="F60" s="393"/>
      <c r="G60" s="393"/>
      <c r="H60" s="394"/>
      <c r="I60" s="165">
        <v>1190</v>
      </c>
      <c r="J60" s="165"/>
      <c r="K60" s="280">
        <v>15</v>
      </c>
      <c r="L60" s="290" t="s">
        <v>1289</v>
      </c>
      <c r="M60" s="287"/>
    </row>
    <row r="61" spans="1:14" s="282" customFormat="1" x14ac:dyDescent="0.2">
      <c r="A61" s="279"/>
      <c r="B61" s="284">
        <v>54</v>
      </c>
      <c r="C61" s="287" t="s">
        <v>1282</v>
      </c>
      <c r="D61" s="288" t="s">
        <v>1284</v>
      </c>
      <c r="E61" s="392" t="s">
        <v>1285</v>
      </c>
      <c r="F61" s="393"/>
      <c r="G61" s="393"/>
      <c r="H61" s="394"/>
      <c r="I61" s="165">
        <v>1190</v>
      </c>
      <c r="J61" s="165"/>
      <c r="K61" s="280">
        <v>15</v>
      </c>
      <c r="L61" s="290" t="s">
        <v>1290</v>
      </c>
      <c r="M61" s="287"/>
    </row>
    <row r="62" spans="1:14" s="282" customFormat="1" x14ac:dyDescent="0.2">
      <c r="A62" s="279"/>
      <c r="B62" s="284">
        <v>55</v>
      </c>
      <c r="C62" s="280" t="s">
        <v>1291</v>
      </c>
      <c r="D62" s="281" t="s">
        <v>1292</v>
      </c>
      <c r="E62" s="395" t="s">
        <v>1293</v>
      </c>
      <c r="F62" s="396"/>
      <c r="G62" s="396"/>
      <c r="H62" s="397"/>
      <c r="I62" s="164">
        <v>0</v>
      </c>
      <c r="J62" s="164">
        <v>205</v>
      </c>
      <c r="K62" s="280">
        <v>15</v>
      </c>
      <c r="L62" s="289" t="s">
        <v>1294</v>
      </c>
      <c r="M62" s="287"/>
    </row>
    <row r="63" spans="1:14" s="282" customFormat="1" x14ac:dyDescent="0.2">
      <c r="A63" s="279"/>
      <c r="B63" s="284">
        <v>56</v>
      </c>
      <c r="C63" s="280" t="s">
        <v>1291</v>
      </c>
      <c r="D63" s="281" t="s">
        <v>1295</v>
      </c>
      <c r="E63" s="395" t="s">
        <v>1296</v>
      </c>
      <c r="F63" s="396"/>
      <c r="G63" s="396"/>
      <c r="H63" s="397"/>
      <c r="I63" s="164">
        <v>0</v>
      </c>
      <c r="J63" s="164">
        <v>110</v>
      </c>
      <c r="K63" s="280">
        <v>15</v>
      </c>
      <c r="L63" s="289" t="s">
        <v>1297</v>
      </c>
      <c r="M63" s="287"/>
    </row>
    <row r="64" spans="1:14" s="282" customFormat="1" x14ac:dyDescent="0.2">
      <c r="A64" s="279"/>
      <c r="B64" s="284">
        <v>57</v>
      </c>
      <c r="C64" s="284" t="s">
        <v>1291</v>
      </c>
      <c r="D64" s="285" t="s">
        <v>1298</v>
      </c>
      <c r="E64" s="392" t="s">
        <v>1299</v>
      </c>
      <c r="F64" s="393"/>
      <c r="G64" s="393"/>
      <c r="H64" s="394"/>
      <c r="I64" s="166">
        <v>2540</v>
      </c>
      <c r="J64" s="166"/>
      <c r="K64" s="280">
        <v>15</v>
      </c>
      <c r="L64" s="291" t="s">
        <v>1300</v>
      </c>
      <c r="M64" s="287"/>
    </row>
    <row r="65" spans="1:14" s="282" customFormat="1" x14ac:dyDescent="0.2">
      <c r="A65" s="279"/>
      <c r="B65" s="284">
        <v>58</v>
      </c>
      <c r="C65" s="284" t="s">
        <v>1291</v>
      </c>
      <c r="D65" s="285" t="s">
        <v>1301</v>
      </c>
      <c r="E65" s="392" t="s">
        <v>1302</v>
      </c>
      <c r="F65" s="393"/>
      <c r="G65" s="393"/>
      <c r="H65" s="394"/>
      <c r="I65" s="166">
        <v>1160</v>
      </c>
      <c r="J65" s="166"/>
      <c r="K65" s="280">
        <v>15</v>
      </c>
      <c r="L65" s="291" t="s">
        <v>1303</v>
      </c>
      <c r="M65" s="287" t="s">
        <v>2255</v>
      </c>
    </row>
    <row r="66" spans="1:14" s="282" customFormat="1" x14ac:dyDescent="0.2">
      <c r="A66" s="279"/>
      <c r="B66" s="284">
        <v>59</v>
      </c>
      <c r="C66" s="287" t="s">
        <v>1304</v>
      </c>
      <c r="D66" s="288" t="s">
        <v>1305</v>
      </c>
      <c r="E66" s="398" t="s">
        <v>1243</v>
      </c>
      <c r="F66" s="399"/>
      <c r="G66" s="399"/>
      <c r="H66" s="400"/>
      <c r="I66" s="165">
        <v>620</v>
      </c>
      <c r="J66" s="165"/>
      <c r="K66" s="280">
        <v>15</v>
      </c>
      <c r="L66" s="290" t="s">
        <v>1306</v>
      </c>
      <c r="M66" s="287"/>
    </row>
    <row r="67" spans="1:14" s="282" customFormat="1" x14ac:dyDescent="0.2">
      <c r="A67" s="279"/>
      <c r="B67" s="284">
        <v>60</v>
      </c>
      <c r="C67" s="287" t="s">
        <v>1307</v>
      </c>
      <c r="D67" s="288" t="s">
        <v>1305</v>
      </c>
      <c r="E67" s="398" t="s">
        <v>1243</v>
      </c>
      <c r="F67" s="399"/>
      <c r="G67" s="399"/>
      <c r="H67" s="400"/>
      <c r="I67" s="165">
        <v>620</v>
      </c>
      <c r="J67" s="165"/>
      <c r="K67" s="280">
        <v>15</v>
      </c>
      <c r="L67" s="290" t="s">
        <v>1308</v>
      </c>
      <c r="M67" s="287"/>
    </row>
    <row r="68" spans="1:14" s="282" customFormat="1" x14ac:dyDescent="0.2">
      <c r="A68" s="279"/>
      <c r="B68" s="284">
        <v>61</v>
      </c>
      <c r="C68" s="287" t="s">
        <v>1304</v>
      </c>
      <c r="D68" s="288" t="s">
        <v>1305</v>
      </c>
      <c r="E68" s="398" t="s">
        <v>1309</v>
      </c>
      <c r="F68" s="399"/>
      <c r="G68" s="399"/>
      <c r="H68" s="400"/>
      <c r="I68" s="165">
        <v>135</v>
      </c>
      <c r="J68" s="165"/>
      <c r="K68" s="280">
        <v>15</v>
      </c>
      <c r="L68" s="290" t="s">
        <v>1310</v>
      </c>
      <c r="M68" s="287"/>
    </row>
    <row r="69" spans="1:14" s="282" customFormat="1" x14ac:dyDescent="0.2">
      <c r="A69" s="279"/>
      <c r="B69" s="284">
        <v>62</v>
      </c>
      <c r="C69" s="287" t="s">
        <v>1307</v>
      </c>
      <c r="D69" s="288" t="s">
        <v>1305</v>
      </c>
      <c r="E69" s="398" t="s">
        <v>1309</v>
      </c>
      <c r="F69" s="399"/>
      <c r="G69" s="399"/>
      <c r="H69" s="400"/>
      <c r="I69" s="165">
        <v>135</v>
      </c>
      <c r="J69" s="165"/>
      <c r="K69" s="280">
        <v>15</v>
      </c>
      <c r="L69" s="290" t="s">
        <v>1311</v>
      </c>
      <c r="M69" s="287"/>
    </row>
    <row r="70" spans="1:14" s="282" customFormat="1" x14ac:dyDescent="0.2">
      <c r="A70" s="279"/>
      <c r="B70" s="284">
        <v>63</v>
      </c>
      <c r="C70" s="280" t="s">
        <v>1304</v>
      </c>
      <c r="D70" s="281" t="s">
        <v>1312</v>
      </c>
      <c r="E70" s="395" t="s">
        <v>1140</v>
      </c>
      <c r="F70" s="396"/>
      <c r="G70" s="396"/>
      <c r="H70" s="397"/>
      <c r="I70" s="164">
        <v>0</v>
      </c>
      <c r="J70" s="164">
        <v>335</v>
      </c>
      <c r="K70" s="280">
        <v>15</v>
      </c>
      <c r="L70" s="289" t="s">
        <v>1313</v>
      </c>
      <c r="M70" s="280"/>
      <c r="N70" s="282" t="s">
        <v>2256</v>
      </c>
    </row>
    <row r="71" spans="1:14" s="282" customFormat="1" x14ac:dyDescent="0.2">
      <c r="A71" s="279"/>
      <c r="B71" s="284">
        <v>64</v>
      </c>
      <c r="C71" s="280" t="s">
        <v>1307</v>
      </c>
      <c r="D71" s="281" t="s">
        <v>1312</v>
      </c>
      <c r="E71" s="395" t="s">
        <v>1140</v>
      </c>
      <c r="F71" s="396"/>
      <c r="G71" s="396"/>
      <c r="H71" s="397"/>
      <c r="I71" s="164">
        <v>0</v>
      </c>
      <c r="J71" s="164">
        <v>335</v>
      </c>
      <c r="K71" s="280">
        <v>15</v>
      </c>
      <c r="L71" s="289" t="s">
        <v>1314</v>
      </c>
      <c r="M71" s="280"/>
      <c r="N71" s="282" t="s">
        <v>2256</v>
      </c>
    </row>
    <row r="72" spans="1:14" s="282" customFormat="1" x14ac:dyDescent="0.2">
      <c r="A72" s="279"/>
      <c r="B72" s="280">
        <v>65</v>
      </c>
      <c r="C72" s="280" t="s">
        <v>1304</v>
      </c>
      <c r="D72" s="281" t="s">
        <v>1312</v>
      </c>
      <c r="E72" s="395" t="s">
        <v>1315</v>
      </c>
      <c r="F72" s="396"/>
      <c r="G72" s="396"/>
      <c r="H72" s="397"/>
      <c r="I72" s="164">
        <v>0</v>
      </c>
      <c r="J72" s="164">
        <v>112</v>
      </c>
      <c r="K72" s="280">
        <v>15</v>
      </c>
      <c r="L72" s="289" t="s">
        <v>1316</v>
      </c>
      <c r="M72" s="280"/>
      <c r="N72" s="286"/>
    </row>
    <row r="73" spans="1:14" s="282" customFormat="1" x14ac:dyDescent="0.2">
      <c r="A73" s="279"/>
      <c r="B73" s="280">
        <v>66</v>
      </c>
      <c r="C73" s="280" t="s">
        <v>1307</v>
      </c>
      <c r="D73" s="281" t="s">
        <v>1312</v>
      </c>
      <c r="E73" s="395" t="s">
        <v>1315</v>
      </c>
      <c r="F73" s="396"/>
      <c r="G73" s="396"/>
      <c r="H73" s="397"/>
      <c r="I73" s="164">
        <v>0</v>
      </c>
      <c r="J73" s="164">
        <v>112</v>
      </c>
      <c r="K73" s="280">
        <v>15</v>
      </c>
      <c r="L73" s="289" t="s">
        <v>1317</v>
      </c>
      <c r="M73" s="280"/>
      <c r="N73" s="286"/>
    </row>
    <row r="74" spans="1:14" s="282" customFormat="1" x14ac:dyDescent="0.2">
      <c r="A74" s="279"/>
      <c r="B74" s="284">
        <v>67</v>
      </c>
      <c r="C74" s="287" t="s">
        <v>1318</v>
      </c>
      <c r="D74" s="288" t="s">
        <v>1319</v>
      </c>
      <c r="E74" s="398" t="s">
        <v>1320</v>
      </c>
      <c r="F74" s="399"/>
      <c r="G74" s="399"/>
      <c r="H74" s="400"/>
      <c r="I74" s="165">
        <v>620</v>
      </c>
      <c r="J74" s="165"/>
      <c r="K74" s="280">
        <v>15</v>
      </c>
      <c r="L74" s="290" t="s">
        <v>1321</v>
      </c>
      <c r="M74" s="287"/>
    </row>
    <row r="75" spans="1:14" s="282" customFormat="1" x14ac:dyDescent="0.2">
      <c r="A75" s="279"/>
      <c r="B75" s="284">
        <v>68</v>
      </c>
      <c r="C75" s="287" t="s">
        <v>1318</v>
      </c>
      <c r="D75" s="288" t="s">
        <v>1319</v>
      </c>
      <c r="E75" s="398" t="s">
        <v>1322</v>
      </c>
      <c r="F75" s="399"/>
      <c r="G75" s="399"/>
      <c r="H75" s="400"/>
      <c r="I75" s="165">
        <v>135</v>
      </c>
      <c r="J75" s="165"/>
      <c r="K75" s="280">
        <v>15</v>
      </c>
      <c r="L75" s="290" t="s">
        <v>1323</v>
      </c>
      <c r="M75" s="287"/>
    </row>
    <row r="76" spans="1:14" s="282" customFormat="1" x14ac:dyDescent="0.2">
      <c r="A76" s="279"/>
      <c r="B76" s="284">
        <v>69</v>
      </c>
      <c r="C76" s="287" t="s">
        <v>1318</v>
      </c>
      <c r="D76" s="288" t="s">
        <v>1324</v>
      </c>
      <c r="E76" s="398" t="s">
        <v>1325</v>
      </c>
      <c r="F76" s="399"/>
      <c r="G76" s="399"/>
      <c r="H76" s="400"/>
      <c r="I76" s="165">
        <v>1210</v>
      </c>
      <c r="J76" s="165"/>
      <c r="K76" s="280">
        <v>15</v>
      </c>
      <c r="L76" s="290" t="s">
        <v>1326</v>
      </c>
      <c r="M76" s="287"/>
    </row>
    <row r="77" spans="1:14" s="282" customFormat="1" x14ac:dyDescent="0.2">
      <c r="A77" s="279"/>
      <c r="B77" s="284">
        <v>70</v>
      </c>
      <c r="C77" s="287" t="s">
        <v>1327</v>
      </c>
      <c r="D77" s="288" t="s">
        <v>1328</v>
      </c>
      <c r="E77" s="398" t="s">
        <v>1329</v>
      </c>
      <c r="F77" s="399"/>
      <c r="G77" s="399"/>
      <c r="H77" s="400"/>
      <c r="I77" s="165">
        <v>2350</v>
      </c>
      <c r="J77" s="165"/>
      <c r="K77" s="280">
        <v>15</v>
      </c>
      <c r="L77" s="290" t="s">
        <v>1330</v>
      </c>
      <c r="M77" s="287" t="s">
        <v>2255</v>
      </c>
    </row>
    <row r="78" spans="1:14" s="282" customFormat="1" x14ac:dyDescent="0.2">
      <c r="A78" s="279"/>
      <c r="B78" s="280">
        <v>71</v>
      </c>
      <c r="C78" s="280" t="s">
        <v>1327</v>
      </c>
      <c r="D78" s="281" t="s">
        <v>1331</v>
      </c>
      <c r="E78" s="395" t="s">
        <v>1258</v>
      </c>
      <c r="F78" s="396"/>
      <c r="G78" s="396"/>
      <c r="H78" s="397"/>
      <c r="I78" s="164">
        <v>0</v>
      </c>
      <c r="J78" s="164"/>
      <c r="K78" s="280">
        <v>15</v>
      </c>
      <c r="L78" s="289" t="s">
        <v>1332</v>
      </c>
      <c r="M78" s="280"/>
      <c r="N78" s="282">
        <v>3740</v>
      </c>
    </row>
    <row r="79" spans="1:14" s="282" customFormat="1" x14ac:dyDescent="0.2">
      <c r="A79" s="279"/>
      <c r="B79" s="284">
        <v>72</v>
      </c>
      <c r="C79" s="287" t="s">
        <v>1333</v>
      </c>
      <c r="D79" s="288" t="s">
        <v>1334</v>
      </c>
      <c r="E79" s="398" t="s">
        <v>1335</v>
      </c>
      <c r="F79" s="399"/>
      <c r="G79" s="399"/>
      <c r="H79" s="400"/>
      <c r="I79" s="165">
        <v>720</v>
      </c>
      <c r="J79" s="165"/>
      <c r="K79" s="280">
        <v>15</v>
      </c>
      <c r="L79" s="290" t="s">
        <v>1336</v>
      </c>
      <c r="M79" s="287"/>
    </row>
    <row r="80" spans="1:14" s="282" customFormat="1" x14ac:dyDescent="0.2">
      <c r="A80" s="279"/>
      <c r="B80" s="284">
        <v>73</v>
      </c>
      <c r="C80" s="287" t="s">
        <v>1337</v>
      </c>
      <c r="D80" s="288" t="s">
        <v>1334</v>
      </c>
      <c r="E80" s="398" t="s">
        <v>1335</v>
      </c>
      <c r="F80" s="399"/>
      <c r="G80" s="399"/>
      <c r="H80" s="400"/>
      <c r="I80" s="165">
        <v>720</v>
      </c>
      <c r="J80" s="165"/>
      <c r="K80" s="280">
        <v>15</v>
      </c>
      <c r="L80" s="290" t="s">
        <v>1338</v>
      </c>
      <c r="M80" s="287"/>
    </row>
    <row r="81" spans="1:14" s="282" customFormat="1" x14ac:dyDescent="0.2">
      <c r="A81" s="279"/>
      <c r="B81" s="284">
        <v>74</v>
      </c>
      <c r="C81" s="280" t="s">
        <v>1333</v>
      </c>
      <c r="D81" s="281" t="s">
        <v>1339</v>
      </c>
      <c r="E81" s="395" t="s">
        <v>1140</v>
      </c>
      <c r="F81" s="396"/>
      <c r="G81" s="396"/>
      <c r="H81" s="397"/>
      <c r="I81" s="164">
        <v>0</v>
      </c>
      <c r="J81" s="164">
        <v>0</v>
      </c>
      <c r="K81" s="280">
        <v>0</v>
      </c>
      <c r="L81" s="289" t="s">
        <v>1340</v>
      </c>
      <c r="M81" s="280"/>
      <c r="N81" s="282" t="s">
        <v>2253</v>
      </c>
    </row>
    <row r="82" spans="1:14" s="282" customFormat="1" x14ac:dyDescent="0.2">
      <c r="A82" s="279"/>
      <c r="B82" s="284">
        <v>75</v>
      </c>
      <c r="C82" s="280" t="s">
        <v>1337</v>
      </c>
      <c r="D82" s="281" t="s">
        <v>1339</v>
      </c>
      <c r="E82" s="395" t="s">
        <v>1140</v>
      </c>
      <c r="F82" s="396"/>
      <c r="G82" s="396"/>
      <c r="H82" s="397"/>
      <c r="I82" s="164">
        <v>0</v>
      </c>
      <c r="J82" s="164">
        <v>0</v>
      </c>
      <c r="K82" s="280">
        <v>0</v>
      </c>
      <c r="L82" s="289" t="s">
        <v>1341</v>
      </c>
      <c r="M82" s="280"/>
      <c r="N82" s="282" t="s">
        <v>2253</v>
      </c>
    </row>
    <row r="83" spans="1:14" s="282" customFormat="1" x14ac:dyDescent="0.2">
      <c r="A83" s="279"/>
      <c r="B83" s="284">
        <v>76</v>
      </c>
      <c r="C83" s="287" t="s">
        <v>1342</v>
      </c>
      <c r="D83" s="288" t="s">
        <v>1343</v>
      </c>
      <c r="E83" s="398" t="s">
        <v>1309</v>
      </c>
      <c r="F83" s="399"/>
      <c r="G83" s="399"/>
      <c r="H83" s="400"/>
      <c r="I83" s="165">
        <v>620</v>
      </c>
      <c r="J83" s="165"/>
      <c r="K83" s="280">
        <v>15</v>
      </c>
      <c r="L83" s="290" t="s">
        <v>1344</v>
      </c>
      <c r="M83" s="287"/>
    </row>
    <row r="84" spans="1:14" s="282" customFormat="1" x14ac:dyDescent="0.2">
      <c r="A84" s="279"/>
      <c r="B84" s="284">
        <v>77</v>
      </c>
      <c r="C84" s="287" t="s">
        <v>1345</v>
      </c>
      <c r="D84" s="288" t="s">
        <v>1343</v>
      </c>
      <c r="E84" s="398" t="s">
        <v>1309</v>
      </c>
      <c r="F84" s="399"/>
      <c r="G84" s="399"/>
      <c r="H84" s="400"/>
      <c r="I84" s="165">
        <v>620</v>
      </c>
      <c r="J84" s="165"/>
      <c r="K84" s="280">
        <v>15</v>
      </c>
      <c r="L84" s="290" t="s">
        <v>1346</v>
      </c>
      <c r="M84" s="287"/>
    </row>
    <row r="85" spans="1:14" s="282" customFormat="1" x14ac:dyDescent="0.2">
      <c r="A85" s="279"/>
      <c r="B85" s="284">
        <v>78</v>
      </c>
      <c r="C85" s="280" t="s">
        <v>1342</v>
      </c>
      <c r="D85" s="281" t="s">
        <v>1347</v>
      </c>
      <c r="E85" s="395" t="s">
        <v>1315</v>
      </c>
      <c r="F85" s="396"/>
      <c r="G85" s="396"/>
      <c r="H85" s="397"/>
      <c r="I85" s="164">
        <v>0</v>
      </c>
      <c r="J85" s="164">
        <v>335</v>
      </c>
      <c r="K85" s="280">
        <v>15</v>
      </c>
      <c r="L85" s="289" t="s">
        <v>1348</v>
      </c>
      <c r="M85" s="287"/>
      <c r="N85" s="260" t="s">
        <v>2254</v>
      </c>
    </row>
    <row r="86" spans="1:14" s="282" customFormat="1" x14ac:dyDescent="0.2">
      <c r="A86" s="279"/>
      <c r="B86" s="284">
        <v>79</v>
      </c>
      <c r="C86" s="280" t="s">
        <v>1345</v>
      </c>
      <c r="D86" s="281" t="s">
        <v>1347</v>
      </c>
      <c r="E86" s="395" t="s">
        <v>1315</v>
      </c>
      <c r="F86" s="396"/>
      <c r="G86" s="396"/>
      <c r="H86" s="397"/>
      <c r="I86" s="164">
        <v>0</v>
      </c>
      <c r="J86" s="164">
        <v>335</v>
      </c>
      <c r="K86" s="280">
        <v>15</v>
      </c>
      <c r="L86" s="289" t="s">
        <v>1349</v>
      </c>
      <c r="M86" s="280"/>
      <c r="N86" s="260" t="s">
        <v>2254</v>
      </c>
    </row>
    <row r="87" spans="1:14" x14ac:dyDescent="0.2">
      <c r="A87" s="259"/>
      <c r="B87" s="284">
        <v>80</v>
      </c>
      <c r="C87" s="284" t="s">
        <v>1350</v>
      </c>
      <c r="D87" s="288" t="s">
        <v>1351</v>
      </c>
      <c r="E87" s="398" t="s">
        <v>1352</v>
      </c>
      <c r="F87" s="399"/>
      <c r="G87" s="399"/>
      <c r="H87" s="400"/>
      <c r="I87" s="165">
        <v>3740</v>
      </c>
      <c r="J87" s="164"/>
      <c r="K87" s="280">
        <v>15</v>
      </c>
      <c r="L87" s="291" t="s">
        <v>1353</v>
      </c>
      <c r="M87" s="284"/>
    </row>
    <row r="88" spans="1:14" x14ac:dyDescent="0.2">
      <c r="A88" s="259"/>
      <c r="B88" s="284">
        <v>81</v>
      </c>
      <c r="C88" s="280" t="s">
        <v>1350</v>
      </c>
      <c r="D88" s="281" t="s">
        <v>1354</v>
      </c>
      <c r="E88" s="395" t="s">
        <v>1355</v>
      </c>
      <c r="F88" s="396"/>
      <c r="G88" s="396"/>
      <c r="H88" s="397"/>
      <c r="I88" s="164">
        <v>0</v>
      </c>
      <c r="J88" s="164">
        <v>0</v>
      </c>
      <c r="K88" s="280">
        <v>0</v>
      </c>
      <c r="L88" s="289" t="s">
        <v>1356</v>
      </c>
      <c r="M88" s="280"/>
      <c r="N88" s="260" t="s">
        <v>2253</v>
      </c>
    </row>
    <row r="89" spans="1:14" x14ac:dyDescent="0.2">
      <c r="A89" s="259"/>
      <c r="B89" s="284">
        <v>82</v>
      </c>
      <c r="C89" s="284" t="s">
        <v>1357</v>
      </c>
      <c r="D89" s="288" t="s">
        <v>1358</v>
      </c>
      <c r="E89" s="398" t="s">
        <v>1359</v>
      </c>
      <c r="F89" s="399"/>
      <c r="G89" s="399"/>
      <c r="H89" s="400"/>
      <c r="I89" s="165">
        <v>3470</v>
      </c>
      <c r="J89" s="164"/>
      <c r="K89" s="280">
        <v>15</v>
      </c>
      <c r="L89" s="291" t="s">
        <v>1360</v>
      </c>
      <c r="M89" s="284"/>
    </row>
    <row r="90" spans="1:14" x14ac:dyDescent="0.2">
      <c r="A90" s="259"/>
      <c r="B90" s="284">
        <v>83</v>
      </c>
      <c r="C90" s="280" t="s">
        <v>1357</v>
      </c>
      <c r="D90" s="281" t="s">
        <v>1361</v>
      </c>
      <c r="E90" s="395" t="s">
        <v>1355</v>
      </c>
      <c r="F90" s="396"/>
      <c r="G90" s="396"/>
      <c r="H90" s="397"/>
      <c r="I90" s="164">
        <v>0</v>
      </c>
      <c r="J90" s="164">
        <v>890</v>
      </c>
      <c r="K90" s="280">
        <v>15</v>
      </c>
      <c r="L90" s="289" t="s">
        <v>1362</v>
      </c>
      <c r="M90" s="280"/>
      <c r="N90" s="260" t="s">
        <v>2254</v>
      </c>
    </row>
    <row r="91" spans="1:14" x14ac:dyDescent="0.2">
      <c r="A91" s="259"/>
      <c r="B91" s="280">
        <v>84</v>
      </c>
      <c r="C91" s="280" t="s">
        <v>1363</v>
      </c>
      <c r="D91" s="281" t="s">
        <v>1364</v>
      </c>
      <c r="E91" s="395" t="s">
        <v>1365</v>
      </c>
      <c r="F91" s="396"/>
      <c r="G91" s="396"/>
      <c r="H91" s="397"/>
      <c r="I91" s="164">
        <v>0</v>
      </c>
      <c r="J91" s="164">
        <v>495</v>
      </c>
      <c r="K91" s="280">
        <v>15</v>
      </c>
      <c r="L91" s="289" t="s">
        <v>1366</v>
      </c>
      <c r="M91" s="280"/>
      <c r="N91" s="260" t="s">
        <v>2254</v>
      </c>
    </row>
    <row r="92" spans="1:14" x14ac:dyDescent="0.2">
      <c r="A92" s="259"/>
      <c r="B92" s="284">
        <v>85</v>
      </c>
      <c r="C92" s="284" t="s">
        <v>1367</v>
      </c>
      <c r="D92" s="288" t="s">
        <v>1368</v>
      </c>
      <c r="E92" s="398" t="s">
        <v>1365</v>
      </c>
      <c r="F92" s="399"/>
      <c r="G92" s="399"/>
      <c r="H92" s="400"/>
      <c r="I92" s="165">
        <v>720</v>
      </c>
      <c r="J92" s="164"/>
      <c r="K92" s="280">
        <v>15</v>
      </c>
      <c r="L92" s="291" t="s">
        <v>1369</v>
      </c>
      <c r="M92" s="284"/>
    </row>
    <row r="93" spans="1:14" x14ac:dyDescent="0.2">
      <c r="A93" s="259"/>
      <c r="B93" s="284">
        <v>86</v>
      </c>
      <c r="C93" s="284" t="s">
        <v>1370</v>
      </c>
      <c r="D93" s="288" t="s">
        <v>1368</v>
      </c>
      <c r="E93" s="398" t="s">
        <v>1365</v>
      </c>
      <c r="F93" s="399"/>
      <c r="G93" s="399"/>
      <c r="H93" s="400"/>
      <c r="I93" s="165">
        <v>720</v>
      </c>
      <c r="J93" s="164"/>
      <c r="K93" s="280">
        <v>15</v>
      </c>
      <c r="L93" s="291" t="s">
        <v>1371</v>
      </c>
      <c r="M93" s="284"/>
    </row>
    <row r="94" spans="1:14" x14ac:dyDescent="0.2">
      <c r="A94" s="259"/>
      <c r="B94" s="280">
        <v>87</v>
      </c>
      <c r="C94" s="280" t="s">
        <v>1363</v>
      </c>
      <c r="D94" s="281" t="s">
        <v>1372</v>
      </c>
      <c r="E94" s="395" t="s">
        <v>1373</v>
      </c>
      <c r="F94" s="396"/>
      <c r="G94" s="396"/>
      <c r="H94" s="397"/>
      <c r="I94" s="164">
        <v>0</v>
      </c>
      <c r="J94" s="164">
        <v>0</v>
      </c>
      <c r="K94" s="280">
        <v>0</v>
      </c>
      <c r="L94" s="289" t="s">
        <v>1374</v>
      </c>
      <c r="M94" s="280"/>
      <c r="N94" s="260" t="s">
        <v>2253</v>
      </c>
    </row>
    <row r="95" spans="1:14" x14ac:dyDescent="0.2">
      <c r="A95" s="259"/>
      <c r="B95" s="284">
        <v>88</v>
      </c>
      <c r="C95" s="280" t="s">
        <v>1367</v>
      </c>
      <c r="D95" s="281" t="s">
        <v>1372</v>
      </c>
      <c r="E95" s="395" t="s">
        <v>1373</v>
      </c>
      <c r="F95" s="396"/>
      <c r="G95" s="396"/>
      <c r="H95" s="397"/>
      <c r="I95" s="164">
        <v>0</v>
      </c>
      <c r="J95" s="164">
        <v>0</v>
      </c>
      <c r="K95" s="280">
        <v>0</v>
      </c>
      <c r="L95" s="289" t="s">
        <v>1375</v>
      </c>
      <c r="M95" s="280"/>
      <c r="N95" s="260" t="s">
        <v>2253</v>
      </c>
    </row>
    <row r="96" spans="1:14" x14ac:dyDescent="0.2">
      <c r="A96" s="259"/>
      <c r="B96" s="284">
        <v>89</v>
      </c>
      <c r="C96" s="280" t="s">
        <v>1370</v>
      </c>
      <c r="D96" s="281" t="s">
        <v>1372</v>
      </c>
      <c r="E96" s="395" t="s">
        <v>1373</v>
      </c>
      <c r="F96" s="396"/>
      <c r="G96" s="396"/>
      <c r="H96" s="397"/>
      <c r="I96" s="164">
        <v>0</v>
      </c>
      <c r="J96" s="164">
        <v>0</v>
      </c>
      <c r="K96" s="280">
        <v>0</v>
      </c>
      <c r="L96" s="289" t="s">
        <v>1376</v>
      </c>
      <c r="M96" s="280"/>
      <c r="N96" s="260" t="s">
        <v>2253</v>
      </c>
    </row>
    <row r="97" spans="1:14" x14ac:dyDescent="0.2">
      <c r="A97" s="259"/>
      <c r="B97" s="284">
        <v>90</v>
      </c>
      <c r="C97" s="284" t="s">
        <v>1377</v>
      </c>
      <c r="D97" s="288" t="s">
        <v>1378</v>
      </c>
      <c r="E97" s="398" t="s">
        <v>1379</v>
      </c>
      <c r="F97" s="399"/>
      <c r="G97" s="399"/>
      <c r="H97" s="400"/>
      <c r="I97" s="165">
        <v>860</v>
      </c>
      <c r="J97" s="164"/>
      <c r="K97" s="280">
        <v>15</v>
      </c>
      <c r="L97" s="291" t="s">
        <v>1380</v>
      </c>
      <c r="M97" s="287" t="s">
        <v>2255</v>
      </c>
    </row>
    <row r="98" spans="1:14" x14ac:dyDescent="0.2">
      <c r="A98" s="259"/>
      <c r="B98" s="284">
        <v>91</v>
      </c>
      <c r="C98" s="280" t="s">
        <v>1377</v>
      </c>
      <c r="D98" s="281" t="s">
        <v>1381</v>
      </c>
      <c r="E98" s="395" t="s">
        <v>1382</v>
      </c>
      <c r="F98" s="396"/>
      <c r="G98" s="396"/>
      <c r="H98" s="397"/>
      <c r="I98" s="164">
        <v>0</v>
      </c>
      <c r="J98" s="164">
        <v>396</v>
      </c>
      <c r="K98" s="280">
        <v>15</v>
      </c>
      <c r="L98" s="289" t="s">
        <v>1383</v>
      </c>
      <c r="M98" s="280" t="s">
        <v>2255</v>
      </c>
      <c r="N98" s="260" t="s">
        <v>2254</v>
      </c>
    </row>
    <row r="99" spans="1:14" x14ac:dyDescent="0.2">
      <c r="A99" s="259"/>
      <c r="B99" s="284">
        <v>92</v>
      </c>
      <c r="C99" s="284" t="s">
        <v>1384</v>
      </c>
      <c r="D99" s="284" t="s">
        <v>1385</v>
      </c>
      <c r="E99" s="398" t="s">
        <v>1386</v>
      </c>
      <c r="F99" s="399"/>
      <c r="G99" s="399"/>
      <c r="H99" s="400"/>
      <c r="I99" s="165">
        <v>1150</v>
      </c>
      <c r="J99" s="164"/>
      <c r="K99" s="280">
        <v>15</v>
      </c>
      <c r="L99" s="291" t="s">
        <v>1387</v>
      </c>
      <c r="M99" s="284"/>
    </row>
    <row r="100" spans="1:14" x14ac:dyDescent="0.2">
      <c r="A100" s="259"/>
      <c r="B100" s="284">
        <v>93</v>
      </c>
      <c r="C100" s="280" t="s">
        <v>1384</v>
      </c>
      <c r="D100" s="280" t="s">
        <v>1388</v>
      </c>
      <c r="E100" s="395" t="s">
        <v>1265</v>
      </c>
      <c r="F100" s="396"/>
      <c r="G100" s="396"/>
      <c r="H100" s="397"/>
      <c r="I100" s="164">
        <v>0</v>
      </c>
      <c r="J100" s="164">
        <v>0</v>
      </c>
      <c r="K100" s="280">
        <v>0</v>
      </c>
      <c r="L100" s="289" t="s">
        <v>1389</v>
      </c>
      <c r="M100" s="280"/>
      <c r="N100" s="260" t="s">
        <v>2253</v>
      </c>
    </row>
    <row r="101" spans="1:14" x14ac:dyDescent="0.2">
      <c r="A101" s="259"/>
      <c r="B101" s="284">
        <v>94</v>
      </c>
      <c r="C101" s="284" t="s">
        <v>1390</v>
      </c>
      <c r="D101" s="288" t="s">
        <v>1391</v>
      </c>
      <c r="E101" s="398" t="s">
        <v>1392</v>
      </c>
      <c r="F101" s="399"/>
      <c r="G101" s="399"/>
      <c r="H101" s="400"/>
      <c r="I101" s="165">
        <v>720</v>
      </c>
      <c r="J101" s="164"/>
      <c r="K101" s="280">
        <v>15</v>
      </c>
      <c r="L101" s="291" t="s">
        <v>1393</v>
      </c>
      <c r="M101" s="284"/>
    </row>
    <row r="102" spans="1:14" x14ac:dyDescent="0.2">
      <c r="A102" s="259"/>
      <c r="B102" s="284">
        <v>95</v>
      </c>
      <c r="C102" s="284" t="s">
        <v>1394</v>
      </c>
      <c r="D102" s="288" t="s">
        <v>1391</v>
      </c>
      <c r="E102" s="398" t="s">
        <v>1392</v>
      </c>
      <c r="F102" s="399"/>
      <c r="G102" s="399"/>
      <c r="H102" s="400"/>
      <c r="I102" s="165">
        <v>720</v>
      </c>
      <c r="J102" s="164"/>
      <c r="K102" s="280">
        <v>15</v>
      </c>
      <c r="L102" s="291" t="s">
        <v>1395</v>
      </c>
      <c r="M102" s="284"/>
    </row>
    <row r="103" spans="1:14" x14ac:dyDescent="0.2">
      <c r="A103" s="259"/>
      <c r="B103" s="284">
        <v>96</v>
      </c>
      <c r="C103" s="284" t="s">
        <v>1396</v>
      </c>
      <c r="D103" s="288" t="s">
        <v>1391</v>
      </c>
      <c r="E103" s="398" t="s">
        <v>1392</v>
      </c>
      <c r="F103" s="399"/>
      <c r="G103" s="399"/>
      <c r="H103" s="400"/>
      <c r="I103" s="165">
        <v>720</v>
      </c>
      <c r="J103" s="164"/>
      <c r="K103" s="280">
        <v>15</v>
      </c>
      <c r="L103" s="291" t="s">
        <v>1397</v>
      </c>
      <c r="M103" s="284"/>
    </row>
    <row r="104" spans="1:14" x14ac:dyDescent="0.2">
      <c r="A104" s="259"/>
      <c r="B104" s="284">
        <v>97</v>
      </c>
      <c r="C104" s="284" t="s">
        <v>1398</v>
      </c>
      <c r="D104" s="288" t="s">
        <v>1391</v>
      </c>
      <c r="E104" s="398" t="s">
        <v>1392</v>
      </c>
      <c r="F104" s="399"/>
      <c r="G104" s="399"/>
      <c r="H104" s="400"/>
      <c r="I104" s="165">
        <v>720</v>
      </c>
      <c r="J104" s="164"/>
      <c r="K104" s="280">
        <v>15</v>
      </c>
      <c r="L104" s="291" t="s">
        <v>1399</v>
      </c>
      <c r="M104" s="284"/>
    </row>
    <row r="105" spans="1:14" x14ac:dyDescent="0.2">
      <c r="A105" s="259"/>
      <c r="B105" s="284">
        <v>98</v>
      </c>
      <c r="C105" s="280" t="s">
        <v>1390</v>
      </c>
      <c r="D105" s="281" t="s">
        <v>1400</v>
      </c>
      <c r="E105" s="395" t="s">
        <v>1401</v>
      </c>
      <c r="F105" s="396"/>
      <c r="G105" s="396"/>
      <c r="H105" s="397"/>
      <c r="I105" s="164">
        <v>0</v>
      </c>
      <c r="J105" s="164">
        <v>0</v>
      </c>
      <c r="K105" s="280">
        <v>0</v>
      </c>
      <c r="L105" s="289" t="s">
        <v>1402</v>
      </c>
      <c r="M105" s="280"/>
      <c r="N105" s="260" t="s">
        <v>2253</v>
      </c>
    </row>
    <row r="106" spans="1:14" x14ac:dyDescent="0.2">
      <c r="A106" s="259"/>
      <c r="B106" s="284">
        <v>99</v>
      </c>
      <c r="C106" s="280" t="s">
        <v>1394</v>
      </c>
      <c r="D106" s="281" t="s">
        <v>1403</v>
      </c>
      <c r="E106" s="395" t="s">
        <v>1401</v>
      </c>
      <c r="F106" s="396"/>
      <c r="G106" s="396"/>
      <c r="H106" s="397"/>
      <c r="I106" s="164">
        <v>0</v>
      </c>
      <c r="J106" s="164">
        <v>0</v>
      </c>
      <c r="K106" s="280">
        <v>0</v>
      </c>
      <c r="L106" s="289" t="s">
        <v>1404</v>
      </c>
      <c r="M106" s="280"/>
      <c r="N106" s="260" t="s">
        <v>2253</v>
      </c>
    </row>
    <row r="107" spans="1:14" x14ac:dyDescent="0.2">
      <c r="A107" s="259"/>
      <c r="B107" s="284">
        <v>100</v>
      </c>
      <c r="C107" s="280" t="s">
        <v>1396</v>
      </c>
      <c r="D107" s="281" t="s">
        <v>1405</v>
      </c>
      <c r="E107" s="395" t="s">
        <v>1401</v>
      </c>
      <c r="F107" s="396"/>
      <c r="G107" s="396"/>
      <c r="H107" s="397"/>
      <c r="I107" s="164">
        <v>0</v>
      </c>
      <c r="J107" s="164">
        <v>0</v>
      </c>
      <c r="K107" s="280">
        <v>0</v>
      </c>
      <c r="L107" s="289" t="s">
        <v>1406</v>
      </c>
      <c r="M107" s="280"/>
      <c r="N107" s="260" t="s">
        <v>2253</v>
      </c>
    </row>
    <row r="108" spans="1:14" x14ac:dyDescent="0.2">
      <c r="A108" s="259"/>
      <c r="B108" s="284">
        <v>101</v>
      </c>
      <c r="C108" s="280" t="s">
        <v>1398</v>
      </c>
      <c r="D108" s="281" t="s">
        <v>1407</v>
      </c>
      <c r="E108" s="395" t="s">
        <v>1401</v>
      </c>
      <c r="F108" s="396"/>
      <c r="G108" s="396"/>
      <c r="H108" s="397"/>
      <c r="I108" s="164">
        <v>0</v>
      </c>
      <c r="J108" s="164">
        <v>0</v>
      </c>
      <c r="K108" s="280">
        <v>0</v>
      </c>
      <c r="L108" s="289" t="s">
        <v>1408</v>
      </c>
      <c r="M108" s="280"/>
      <c r="N108" s="260" t="s">
        <v>2253</v>
      </c>
    </row>
    <row r="109" spans="1:14" x14ac:dyDescent="0.2">
      <c r="A109" s="259"/>
      <c r="B109" s="284">
        <v>102</v>
      </c>
      <c r="C109" s="284" t="s">
        <v>1409</v>
      </c>
      <c r="D109" s="288" t="s">
        <v>1410</v>
      </c>
      <c r="E109" s="398" t="s">
        <v>1411</v>
      </c>
      <c r="F109" s="399"/>
      <c r="G109" s="399"/>
      <c r="H109" s="400"/>
      <c r="I109" s="165">
        <v>620</v>
      </c>
      <c r="J109" s="164"/>
      <c r="K109" s="280">
        <v>15</v>
      </c>
      <c r="L109" s="291" t="s">
        <v>1412</v>
      </c>
      <c r="M109" s="284"/>
    </row>
    <row r="110" spans="1:14" x14ac:dyDescent="0.2">
      <c r="A110" s="259"/>
      <c r="B110" s="284">
        <v>103</v>
      </c>
      <c r="C110" s="284" t="s">
        <v>1413</v>
      </c>
      <c r="D110" s="288" t="s">
        <v>1410</v>
      </c>
      <c r="E110" s="398" t="s">
        <v>1411</v>
      </c>
      <c r="F110" s="399"/>
      <c r="G110" s="399"/>
      <c r="H110" s="400"/>
      <c r="I110" s="165">
        <v>620</v>
      </c>
      <c r="J110" s="164"/>
      <c r="K110" s="280">
        <v>15</v>
      </c>
      <c r="L110" s="291" t="s">
        <v>1414</v>
      </c>
      <c r="M110" s="284"/>
    </row>
    <row r="111" spans="1:14" x14ac:dyDescent="0.2">
      <c r="A111" s="259"/>
      <c r="B111" s="280">
        <v>104</v>
      </c>
      <c r="C111" s="280" t="s">
        <v>1409</v>
      </c>
      <c r="D111" s="281" t="s">
        <v>1415</v>
      </c>
      <c r="E111" s="395" t="s">
        <v>1416</v>
      </c>
      <c r="F111" s="396"/>
      <c r="G111" s="396"/>
      <c r="H111" s="397"/>
      <c r="I111" s="164">
        <v>0</v>
      </c>
      <c r="J111" s="164">
        <v>0</v>
      </c>
      <c r="K111" s="280">
        <v>0</v>
      </c>
      <c r="L111" s="289" t="s">
        <v>1417</v>
      </c>
      <c r="M111" s="280"/>
      <c r="N111" s="260" t="s">
        <v>2253</v>
      </c>
    </row>
    <row r="112" spans="1:14" x14ac:dyDescent="0.2">
      <c r="A112" s="259"/>
      <c r="B112" s="280">
        <v>105</v>
      </c>
      <c r="C112" s="280" t="s">
        <v>1413</v>
      </c>
      <c r="D112" s="281" t="s">
        <v>1415</v>
      </c>
      <c r="E112" s="395" t="s">
        <v>1416</v>
      </c>
      <c r="F112" s="396"/>
      <c r="G112" s="396"/>
      <c r="H112" s="397"/>
      <c r="I112" s="164">
        <v>0</v>
      </c>
      <c r="J112" s="164">
        <v>0</v>
      </c>
      <c r="K112" s="280">
        <v>0</v>
      </c>
      <c r="L112" s="289" t="s">
        <v>1418</v>
      </c>
      <c r="M112" s="280"/>
      <c r="N112" s="260" t="s">
        <v>2253</v>
      </c>
    </row>
    <row r="113" spans="1:14" x14ac:dyDescent="0.2">
      <c r="A113" s="259"/>
      <c r="B113" s="280">
        <v>106</v>
      </c>
      <c r="C113" s="280" t="s">
        <v>1419</v>
      </c>
      <c r="D113" s="281" t="s">
        <v>1420</v>
      </c>
      <c r="E113" s="395" t="s">
        <v>1421</v>
      </c>
      <c r="F113" s="396"/>
      <c r="G113" s="396"/>
      <c r="H113" s="397"/>
      <c r="I113" s="164">
        <v>0</v>
      </c>
      <c r="J113" s="164">
        <v>495</v>
      </c>
      <c r="K113" s="280">
        <v>15</v>
      </c>
      <c r="L113" s="289" t="s">
        <v>1422</v>
      </c>
      <c r="M113" s="284"/>
      <c r="N113" s="260" t="s">
        <v>2254</v>
      </c>
    </row>
    <row r="114" spans="1:14" x14ac:dyDescent="0.2">
      <c r="A114" s="259"/>
      <c r="B114" s="280">
        <v>107</v>
      </c>
      <c r="C114" s="280" t="s">
        <v>1419</v>
      </c>
      <c r="D114" s="281" t="s">
        <v>1423</v>
      </c>
      <c r="E114" s="395" t="s">
        <v>1424</v>
      </c>
      <c r="F114" s="396"/>
      <c r="G114" s="396"/>
      <c r="H114" s="397"/>
      <c r="I114" s="164">
        <v>0</v>
      </c>
      <c r="J114" s="164">
        <v>335</v>
      </c>
      <c r="K114" s="280">
        <v>15</v>
      </c>
      <c r="L114" s="289" t="s">
        <v>1425</v>
      </c>
      <c r="M114" s="284"/>
      <c r="N114" s="260" t="s">
        <v>2254</v>
      </c>
    </row>
    <row r="115" spans="1:14" x14ac:dyDescent="0.2">
      <c r="A115" s="259"/>
      <c r="B115" s="284">
        <v>108</v>
      </c>
      <c r="C115" s="284" t="s">
        <v>1426</v>
      </c>
      <c r="D115" s="288" t="s">
        <v>1427</v>
      </c>
      <c r="E115" s="398" t="s">
        <v>1428</v>
      </c>
      <c r="F115" s="399"/>
      <c r="G115" s="399"/>
      <c r="H115" s="400"/>
      <c r="I115" s="165">
        <v>720</v>
      </c>
      <c r="J115" s="164"/>
      <c r="K115" s="280">
        <v>15</v>
      </c>
      <c r="L115" s="291" t="s">
        <v>1429</v>
      </c>
      <c r="M115" s="284"/>
    </row>
    <row r="116" spans="1:14" x14ac:dyDescent="0.2">
      <c r="A116" s="259"/>
      <c r="B116" s="284">
        <v>109</v>
      </c>
      <c r="C116" s="280" t="s">
        <v>1426</v>
      </c>
      <c r="D116" s="281" t="s">
        <v>1430</v>
      </c>
      <c r="E116" s="395" t="s">
        <v>1431</v>
      </c>
      <c r="F116" s="396"/>
      <c r="G116" s="396"/>
      <c r="H116" s="397"/>
      <c r="I116" s="164">
        <v>0</v>
      </c>
      <c r="J116" s="164">
        <v>0</v>
      </c>
      <c r="K116" s="280">
        <v>0</v>
      </c>
      <c r="L116" s="289" t="s">
        <v>1432</v>
      </c>
      <c r="M116" s="280"/>
      <c r="N116" s="260" t="s">
        <v>2253</v>
      </c>
    </row>
    <row r="117" spans="1:14" x14ac:dyDescent="0.2">
      <c r="A117" s="259"/>
      <c r="B117" s="284">
        <v>110</v>
      </c>
      <c r="C117" s="284" t="s">
        <v>1433</v>
      </c>
      <c r="D117" s="288" t="s">
        <v>1434</v>
      </c>
      <c r="E117" s="398" t="s">
        <v>1428</v>
      </c>
      <c r="F117" s="399"/>
      <c r="G117" s="399"/>
      <c r="H117" s="400"/>
      <c r="I117" s="165">
        <v>720</v>
      </c>
      <c r="J117" s="164"/>
      <c r="K117" s="280">
        <v>15</v>
      </c>
      <c r="L117" s="291" t="s">
        <v>1435</v>
      </c>
      <c r="M117" s="284"/>
    </row>
    <row r="118" spans="1:14" x14ac:dyDescent="0.2">
      <c r="A118" s="259"/>
      <c r="B118" s="284">
        <v>111</v>
      </c>
      <c r="C118" s="280" t="s">
        <v>1433</v>
      </c>
      <c r="D118" s="281" t="s">
        <v>1436</v>
      </c>
      <c r="E118" s="395" t="s">
        <v>1431</v>
      </c>
      <c r="F118" s="396"/>
      <c r="G118" s="396"/>
      <c r="H118" s="397"/>
      <c r="I118" s="164">
        <v>0</v>
      </c>
      <c r="J118" s="164">
        <v>0</v>
      </c>
      <c r="K118" s="280">
        <v>0</v>
      </c>
      <c r="L118" s="289" t="s">
        <v>1437</v>
      </c>
      <c r="M118" s="280"/>
      <c r="N118" s="260" t="s">
        <v>2253</v>
      </c>
    </row>
    <row r="119" spans="1:14" x14ac:dyDescent="0.2">
      <c r="A119" s="259"/>
      <c r="B119" s="284">
        <v>112</v>
      </c>
      <c r="C119" s="284" t="s">
        <v>1438</v>
      </c>
      <c r="D119" s="288" t="s">
        <v>1439</v>
      </c>
      <c r="E119" s="398" t="s">
        <v>1428</v>
      </c>
      <c r="F119" s="399"/>
      <c r="G119" s="399"/>
      <c r="H119" s="400"/>
      <c r="I119" s="165">
        <v>720</v>
      </c>
      <c r="J119" s="164"/>
      <c r="K119" s="280">
        <v>15</v>
      </c>
      <c r="L119" s="291" t="s">
        <v>1440</v>
      </c>
      <c r="M119" s="284"/>
    </row>
    <row r="120" spans="1:14" x14ac:dyDescent="0.2">
      <c r="A120" s="259"/>
      <c r="B120" s="284">
        <v>113</v>
      </c>
      <c r="C120" s="280" t="s">
        <v>1438</v>
      </c>
      <c r="D120" s="281" t="s">
        <v>1441</v>
      </c>
      <c r="E120" s="395" t="s">
        <v>1431</v>
      </c>
      <c r="F120" s="396"/>
      <c r="G120" s="396"/>
      <c r="H120" s="397"/>
      <c r="I120" s="164">
        <v>0</v>
      </c>
      <c r="J120" s="164">
        <v>0</v>
      </c>
      <c r="K120" s="280">
        <v>0</v>
      </c>
      <c r="L120" s="289" t="s">
        <v>1442</v>
      </c>
      <c r="M120" s="280"/>
      <c r="N120" s="260" t="s">
        <v>2253</v>
      </c>
    </row>
    <row r="121" spans="1:14" x14ac:dyDescent="0.2">
      <c r="A121" s="259"/>
      <c r="B121" s="284">
        <v>114</v>
      </c>
      <c r="C121" s="284" t="s">
        <v>1443</v>
      </c>
      <c r="D121" s="288" t="s">
        <v>1444</v>
      </c>
      <c r="E121" s="398" t="s">
        <v>1428</v>
      </c>
      <c r="F121" s="399"/>
      <c r="G121" s="399"/>
      <c r="H121" s="400"/>
      <c r="I121" s="165">
        <v>720</v>
      </c>
      <c r="J121" s="164"/>
      <c r="K121" s="280">
        <v>15</v>
      </c>
      <c r="L121" s="291" t="s">
        <v>1445</v>
      </c>
      <c r="M121" s="284"/>
    </row>
    <row r="122" spans="1:14" x14ac:dyDescent="0.2">
      <c r="A122" s="259"/>
      <c r="B122" s="284">
        <v>115</v>
      </c>
      <c r="C122" s="280" t="s">
        <v>1443</v>
      </c>
      <c r="D122" s="281" t="s">
        <v>1446</v>
      </c>
      <c r="E122" s="395" t="s">
        <v>1431</v>
      </c>
      <c r="F122" s="396"/>
      <c r="G122" s="396"/>
      <c r="H122" s="397"/>
      <c r="I122" s="164">
        <v>0</v>
      </c>
      <c r="J122" s="164">
        <v>0</v>
      </c>
      <c r="K122" s="280">
        <v>0</v>
      </c>
      <c r="L122" s="289" t="s">
        <v>1447</v>
      </c>
      <c r="M122" s="280"/>
      <c r="N122" s="260" t="s">
        <v>2253</v>
      </c>
    </row>
    <row r="123" spans="1:14" x14ac:dyDescent="0.2">
      <c r="A123" s="259"/>
      <c r="B123" s="284">
        <v>117</v>
      </c>
      <c r="C123" s="284" t="s">
        <v>1448</v>
      </c>
      <c r="D123" s="288" t="s">
        <v>1450</v>
      </c>
      <c r="E123" s="398" t="s">
        <v>1451</v>
      </c>
      <c r="F123" s="399"/>
      <c r="G123" s="399"/>
      <c r="H123" s="400"/>
      <c r="I123" s="165">
        <v>620</v>
      </c>
      <c r="J123" s="164"/>
      <c r="K123" s="280">
        <v>15</v>
      </c>
      <c r="L123" s="291" t="s">
        <v>1452</v>
      </c>
      <c r="M123" s="284"/>
    </row>
    <row r="124" spans="1:14" x14ac:dyDescent="0.2">
      <c r="A124" s="259"/>
      <c r="B124" s="284">
        <v>118</v>
      </c>
      <c r="C124" s="284" t="s">
        <v>1453</v>
      </c>
      <c r="D124" s="288" t="s">
        <v>1454</v>
      </c>
      <c r="E124" s="398" t="s">
        <v>1455</v>
      </c>
      <c r="F124" s="399"/>
      <c r="G124" s="399"/>
      <c r="H124" s="400"/>
      <c r="I124" s="165">
        <v>2130</v>
      </c>
      <c r="J124" s="164"/>
      <c r="K124" s="280">
        <v>15</v>
      </c>
      <c r="L124" s="291" t="s">
        <v>1456</v>
      </c>
      <c r="M124" s="284"/>
    </row>
    <row r="125" spans="1:14" x14ac:dyDescent="0.2">
      <c r="A125" s="259"/>
      <c r="B125" s="284">
        <v>119</v>
      </c>
      <c r="C125" s="284" t="s">
        <v>1457</v>
      </c>
      <c r="D125" s="288" t="s">
        <v>1458</v>
      </c>
      <c r="E125" s="398" t="s">
        <v>1459</v>
      </c>
      <c r="F125" s="399"/>
      <c r="G125" s="399"/>
      <c r="H125" s="400"/>
      <c r="I125" s="165">
        <v>720</v>
      </c>
      <c r="J125" s="164"/>
      <c r="K125" s="280">
        <v>15</v>
      </c>
      <c r="L125" s="291" t="s">
        <v>1460</v>
      </c>
      <c r="M125" s="284"/>
    </row>
    <row r="126" spans="1:14" x14ac:dyDescent="0.2">
      <c r="A126" s="259"/>
      <c r="B126" s="284">
        <v>120</v>
      </c>
      <c r="C126" s="284" t="s">
        <v>1461</v>
      </c>
      <c r="D126" s="288" t="s">
        <v>1462</v>
      </c>
      <c r="E126" s="398" t="s">
        <v>1463</v>
      </c>
      <c r="F126" s="399"/>
      <c r="G126" s="399"/>
      <c r="H126" s="400"/>
      <c r="I126" s="165">
        <v>920</v>
      </c>
      <c r="J126" s="164"/>
      <c r="K126" s="280">
        <v>15</v>
      </c>
      <c r="L126" s="291" t="s">
        <v>1464</v>
      </c>
      <c r="M126" s="284"/>
    </row>
    <row r="127" spans="1:14" x14ac:dyDescent="0.2">
      <c r="A127" s="259"/>
      <c r="B127" s="280">
        <v>121</v>
      </c>
      <c r="C127" s="280" t="s">
        <v>1465</v>
      </c>
      <c r="D127" s="281" t="s">
        <v>1466</v>
      </c>
      <c r="E127" s="395" t="s">
        <v>1463</v>
      </c>
      <c r="F127" s="396"/>
      <c r="G127" s="396"/>
      <c r="H127" s="397"/>
      <c r="I127" s="164">
        <v>0</v>
      </c>
      <c r="J127" s="164">
        <v>530</v>
      </c>
      <c r="K127" s="280">
        <v>15</v>
      </c>
      <c r="L127" s="289" t="s">
        <v>1467</v>
      </c>
      <c r="M127" s="280"/>
    </row>
    <row r="128" spans="1:14" x14ac:dyDescent="0.2">
      <c r="A128" s="259"/>
      <c r="B128" s="284">
        <v>122</v>
      </c>
      <c r="C128" s="284" t="s">
        <v>1461</v>
      </c>
      <c r="D128" s="288" t="s">
        <v>1468</v>
      </c>
      <c r="E128" s="398" t="s">
        <v>1431</v>
      </c>
      <c r="F128" s="399"/>
      <c r="G128" s="399"/>
      <c r="H128" s="400"/>
      <c r="I128" s="165">
        <v>2020</v>
      </c>
      <c r="J128" s="164"/>
      <c r="K128" s="280">
        <v>15</v>
      </c>
      <c r="L128" s="291" t="s">
        <v>1469</v>
      </c>
      <c r="M128" s="284"/>
    </row>
    <row r="129" spans="1:14" s="286" customFormat="1" x14ac:dyDescent="0.2">
      <c r="A129" s="283"/>
      <c r="B129" s="284">
        <v>123</v>
      </c>
      <c r="C129" s="284" t="s">
        <v>1465</v>
      </c>
      <c r="D129" s="285" t="s">
        <v>1470</v>
      </c>
      <c r="E129" s="392" t="s">
        <v>1431</v>
      </c>
      <c r="F129" s="393"/>
      <c r="G129" s="393"/>
      <c r="H129" s="394"/>
      <c r="I129" s="166">
        <v>2020</v>
      </c>
      <c r="J129" s="166"/>
      <c r="K129" s="280">
        <v>15</v>
      </c>
      <c r="L129" s="291" t="s">
        <v>1471</v>
      </c>
      <c r="M129" s="284"/>
      <c r="N129" s="286" t="s">
        <v>2254</v>
      </c>
    </row>
    <row r="130" spans="1:14" x14ac:dyDescent="0.2">
      <c r="A130" s="259"/>
      <c r="B130" s="280">
        <v>124</v>
      </c>
      <c r="C130" s="280" t="s">
        <v>1472</v>
      </c>
      <c r="D130" s="281" t="s">
        <v>1473</v>
      </c>
      <c r="E130" s="395" t="s">
        <v>1474</v>
      </c>
      <c r="F130" s="396"/>
      <c r="G130" s="396"/>
      <c r="H130" s="397"/>
      <c r="I130" s="164">
        <v>0</v>
      </c>
      <c r="J130" s="164">
        <v>621</v>
      </c>
      <c r="K130" s="280">
        <v>15</v>
      </c>
      <c r="L130" s="289" t="s">
        <v>1475</v>
      </c>
      <c r="M130" s="280"/>
      <c r="N130" s="260" t="s">
        <v>2253</v>
      </c>
    </row>
    <row r="131" spans="1:14" x14ac:dyDescent="0.2">
      <c r="A131" s="259"/>
      <c r="B131" s="284">
        <v>125</v>
      </c>
      <c r="C131" s="284" t="s">
        <v>1476</v>
      </c>
      <c r="D131" s="288" t="s">
        <v>1473</v>
      </c>
      <c r="E131" s="398" t="s">
        <v>1474</v>
      </c>
      <c r="F131" s="399"/>
      <c r="G131" s="399"/>
      <c r="H131" s="400"/>
      <c r="I131" s="165">
        <v>1550</v>
      </c>
      <c r="J131" s="164"/>
      <c r="K131" s="280">
        <v>15</v>
      </c>
      <c r="L131" s="291" t="s">
        <v>1477</v>
      </c>
      <c r="M131" s="284"/>
    </row>
    <row r="132" spans="1:14" x14ac:dyDescent="0.2">
      <c r="A132" s="259"/>
      <c r="B132" s="284">
        <v>126</v>
      </c>
      <c r="C132" s="284" t="s">
        <v>1478</v>
      </c>
      <c r="D132" s="288" t="s">
        <v>1473</v>
      </c>
      <c r="E132" s="398" t="s">
        <v>1474</v>
      </c>
      <c r="F132" s="399"/>
      <c r="G132" s="399"/>
      <c r="H132" s="400"/>
      <c r="I132" s="165">
        <v>1550</v>
      </c>
      <c r="J132" s="164"/>
      <c r="K132" s="280">
        <v>15</v>
      </c>
      <c r="L132" s="291" t="s">
        <v>1479</v>
      </c>
      <c r="M132" s="284"/>
    </row>
    <row r="133" spans="1:14" x14ac:dyDescent="0.2">
      <c r="A133" s="259"/>
      <c r="B133" s="284">
        <v>127</v>
      </c>
      <c r="C133" s="284" t="s">
        <v>1480</v>
      </c>
      <c r="D133" s="288" t="s">
        <v>1473</v>
      </c>
      <c r="E133" s="398" t="s">
        <v>1474</v>
      </c>
      <c r="F133" s="399"/>
      <c r="G133" s="399"/>
      <c r="H133" s="400"/>
      <c r="I133" s="165">
        <v>1550</v>
      </c>
      <c r="J133" s="164"/>
      <c r="K133" s="280">
        <v>15</v>
      </c>
      <c r="L133" s="291" t="s">
        <v>1481</v>
      </c>
      <c r="M133" s="284"/>
    </row>
    <row r="134" spans="1:14" x14ac:dyDescent="0.2">
      <c r="A134" s="259"/>
      <c r="B134" s="284">
        <v>128</v>
      </c>
      <c r="C134" s="280" t="s">
        <v>1472</v>
      </c>
      <c r="D134" s="281" t="s">
        <v>2257</v>
      </c>
      <c r="E134" s="395" t="s">
        <v>1482</v>
      </c>
      <c r="F134" s="396"/>
      <c r="G134" s="396"/>
      <c r="H134" s="397"/>
      <c r="I134" s="164">
        <v>0</v>
      </c>
      <c r="J134" s="164">
        <v>0</v>
      </c>
      <c r="K134" s="280">
        <v>0</v>
      </c>
      <c r="L134" s="289" t="s">
        <v>1483</v>
      </c>
      <c r="M134" s="280"/>
      <c r="N134" s="260" t="s">
        <v>2253</v>
      </c>
    </row>
    <row r="135" spans="1:14" x14ac:dyDescent="0.2">
      <c r="A135" s="259"/>
      <c r="B135" s="284">
        <v>129</v>
      </c>
      <c r="C135" s="280" t="s">
        <v>1476</v>
      </c>
      <c r="D135" s="281" t="s">
        <v>2257</v>
      </c>
      <c r="E135" s="395" t="s">
        <v>1482</v>
      </c>
      <c r="F135" s="396"/>
      <c r="G135" s="396"/>
      <c r="H135" s="397"/>
      <c r="I135" s="164">
        <v>0</v>
      </c>
      <c r="J135" s="164">
        <v>0</v>
      </c>
      <c r="K135" s="280">
        <v>0</v>
      </c>
      <c r="L135" s="289" t="s">
        <v>1484</v>
      </c>
      <c r="M135" s="280"/>
      <c r="N135" s="260" t="s">
        <v>2253</v>
      </c>
    </row>
    <row r="136" spans="1:14" x14ac:dyDescent="0.2">
      <c r="A136" s="259"/>
      <c r="B136" s="280">
        <v>130</v>
      </c>
      <c r="C136" s="280" t="s">
        <v>1478</v>
      </c>
      <c r="D136" s="281" t="s">
        <v>2257</v>
      </c>
      <c r="E136" s="395" t="s">
        <v>1482</v>
      </c>
      <c r="F136" s="396"/>
      <c r="G136" s="396"/>
      <c r="H136" s="397"/>
      <c r="I136" s="164">
        <v>0</v>
      </c>
      <c r="J136" s="164">
        <v>0</v>
      </c>
      <c r="K136" s="280">
        <v>0</v>
      </c>
      <c r="L136" s="289" t="s">
        <v>1485</v>
      </c>
      <c r="M136" s="280"/>
      <c r="N136" s="260" t="s">
        <v>2253</v>
      </c>
    </row>
    <row r="137" spans="1:14" x14ac:dyDescent="0.2">
      <c r="A137" s="259"/>
      <c r="B137" s="284">
        <v>131</v>
      </c>
      <c r="C137" s="280" t="s">
        <v>1480</v>
      </c>
      <c r="D137" s="281" t="s">
        <v>2257</v>
      </c>
      <c r="E137" s="395" t="s">
        <v>1482</v>
      </c>
      <c r="F137" s="396"/>
      <c r="G137" s="396"/>
      <c r="H137" s="397"/>
      <c r="I137" s="164">
        <v>0</v>
      </c>
      <c r="J137" s="164">
        <v>0</v>
      </c>
      <c r="K137" s="280">
        <v>0</v>
      </c>
      <c r="L137" s="289" t="s">
        <v>1486</v>
      </c>
      <c r="M137" s="280"/>
      <c r="N137" s="260" t="s">
        <v>2253</v>
      </c>
    </row>
    <row r="138" spans="1:14" x14ac:dyDescent="0.2">
      <c r="A138" s="259"/>
      <c r="B138" s="284">
        <v>132</v>
      </c>
      <c r="C138" s="280" t="s">
        <v>1487</v>
      </c>
      <c r="D138" s="281" t="s">
        <v>1488</v>
      </c>
      <c r="E138" s="395" t="s">
        <v>1265</v>
      </c>
      <c r="F138" s="396"/>
      <c r="G138" s="396"/>
      <c r="H138" s="397"/>
      <c r="I138" s="164">
        <v>0</v>
      </c>
      <c r="J138" s="164">
        <v>0</v>
      </c>
      <c r="K138" s="280">
        <v>0</v>
      </c>
      <c r="L138" s="289" t="s">
        <v>1489</v>
      </c>
      <c r="M138" s="280"/>
      <c r="N138" s="260" t="s">
        <v>2253</v>
      </c>
    </row>
    <row r="139" spans="1:14" x14ac:dyDescent="0.2">
      <c r="A139" s="259"/>
      <c r="B139" s="284">
        <v>133</v>
      </c>
      <c r="C139" s="284" t="s">
        <v>1490</v>
      </c>
      <c r="D139" s="288" t="s">
        <v>1491</v>
      </c>
      <c r="E139" s="398" t="s">
        <v>1492</v>
      </c>
      <c r="F139" s="399"/>
      <c r="G139" s="399"/>
      <c r="H139" s="400"/>
      <c r="I139" s="165">
        <v>1550</v>
      </c>
      <c r="J139" s="164"/>
      <c r="K139" s="280">
        <v>15</v>
      </c>
      <c r="L139" s="291" t="s">
        <v>1493</v>
      </c>
      <c r="M139" s="284"/>
    </row>
    <row r="140" spans="1:14" x14ac:dyDescent="0.2">
      <c r="A140" s="259"/>
      <c r="B140" s="284">
        <v>134</v>
      </c>
      <c r="C140" s="280" t="s">
        <v>1490</v>
      </c>
      <c r="D140" s="281" t="s">
        <v>1494</v>
      </c>
      <c r="E140" s="395" t="s">
        <v>1401</v>
      </c>
      <c r="F140" s="396"/>
      <c r="G140" s="396"/>
      <c r="H140" s="397"/>
      <c r="I140" s="164">
        <v>0</v>
      </c>
      <c r="J140" s="164">
        <v>0</v>
      </c>
      <c r="K140" s="280">
        <v>0</v>
      </c>
      <c r="L140" s="289" t="s">
        <v>1495</v>
      </c>
      <c r="M140" s="280"/>
      <c r="N140" s="260" t="s">
        <v>2253</v>
      </c>
    </row>
    <row r="141" spans="1:14" x14ac:dyDescent="0.2">
      <c r="A141" s="259"/>
      <c r="B141" s="284">
        <v>135</v>
      </c>
      <c r="C141" s="284" t="s">
        <v>1496</v>
      </c>
      <c r="D141" s="288" t="s">
        <v>1497</v>
      </c>
      <c r="E141" s="398" t="s">
        <v>1492</v>
      </c>
      <c r="F141" s="399"/>
      <c r="G141" s="399"/>
      <c r="H141" s="400"/>
      <c r="I141" s="165">
        <v>1550</v>
      </c>
      <c r="J141" s="164"/>
      <c r="K141" s="280">
        <v>15</v>
      </c>
      <c r="L141" s="291" t="s">
        <v>1498</v>
      </c>
      <c r="M141" s="284"/>
    </row>
    <row r="142" spans="1:14" x14ac:dyDescent="0.2">
      <c r="A142" s="259"/>
      <c r="B142" s="284">
        <v>136</v>
      </c>
      <c r="C142" s="280" t="s">
        <v>1496</v>
      </c>
      <c r="D142" s="281" t="s">
        <v>1499</v>
      </c>
      <c r="E142" s="395" t="s">
        <v>1401</v>
      </c>
      <c r="F142" s="396"/>
      <c r="G142" s="396"/>
      <c r="H142" s="397"/>
      <c r="I142" s="164">
        <v>0</v>
      </c>
      <c r="J142" s="164">
        <v>0</v>
      </c>
      <c r="K142" s="280">
        <v>0</v>
      </c>
      <c r="L142" s="289" t="s">
        <v>1500</v>
      </c>
      <c r="M142" s="280"/>
      <c r="N142" s="260" t="s">
        <v>2253</v>
      </c>
    </row>
    <row r="143" spans="1:14" x14ac:dyDescent="0.2">
      <c r="A143" s="259"/>
      <c r="B143" s="284">
        <v>137</v>
      </c>
      <c r="C143" s="284" t="s">
        <v>1501</v>
      </c>
      <c r="D143" s="288" t="s">
        <v>1502</v>
      </c>
      <c r="E143" s="398" t="s">
        <v>1492</v>
      </c>
      <c r="F143" s="399"/>
      <c r="G143" s="399"/>
      <c r="H143" s="400"/>
      <c r="I143" s="165">
        <v>1550</v>
      </c>
      <c r="J143" s="164"/>
      <c r="K143" s="280">
        <v>15</v>
      </c>
      <c r="L143" s="291" t="s">
        <v>1503</v>
      </c>
      <c r="M143" s="284"/>
    </row>
    <row r="144" spans="1:14" ht="33" x14ac:dyDescent="0.2">
      <c r="A144" s="259"/>
      <c r="B144" s="284">
        <v>138</v>
      </c>
      <c r="C144" s="280" t="s">
        <v>1501</v>
      </c>
      <c r="D144" s="281" t="s">
        <v>2258</v>
      </c>
      <c r="E144" s="395" t="s">
        <v>1265</v>
      </c>
      <c r="F144" s="396"/>
      <c r="G144" s="396"/>
      <c r="H144" s="397"/>
      <c r="I144" s="164">
        <v>0</v>
      </c>
      <c r="J144" s="164">
        <v>0</v>
      </c>
      <c r="K144" s="280">
        <v>0</v>
      </c>
      <c r="L144" s="289" t="s">
        <v>1504</v>
      </c>
      <c r="M144" s="280"/>
      <c r="N144" s="260" t="s">
        <v>2253</v>
      </c>
    </row>
    <row r="145" spans="1:14" x14ac:dyDescent="0.2">
      <c r="A145" s="259"/>
      <c r="B145" s="280">
        <v>139</v>
      </c>
      <c r="C145" s="280" t="s">
        <v>1505</v>
      </c>
      <c r="D145" s="281" t="s">
        <v>1506</v>
      </c>
      <c r="E145" s="395" t="s">
        <v>1492</v>
      </c>
      <c r="F145" s="396"/>
      <c r="G145" s="396"/>
      <c r="H145" s="397"/>
      <c r="I145" s="164">
        <v>0</v>
      </c>
      <c r="J145" s="164">
        <v>621</v>
      </c>
      <c r="K145" s="280">
        <v>15</v>
      </c>
      <c r="L145" s="289" t="s">
        <v>1507</v>
      </c>
      <c r="M145" s="280"/>
      <c r="N145" s="260" t="s">
        <v>2256</v>
      </c>
    </row>
    <row r="146" spans="1:14" x14ac:dyDescent="0.2">
      <c r="A146" s="259"/>
      <c r="B146" s="280">
        <v>140</v>
      </c>
      <c r="C146" s="280" t="s">
        <v>1505</v>
      </c>
      <c r="D146" s="281" t="s">
        <v>1508</v>
      </c>
      <c r="E146" s="395" t="s">
        <v>1401</v>
      </c>
      <c r="F146" s="396"/>
      <c r="G146" s="396"/>
      <c r="H146" s="397"/>
      <c r="I146" s="164">
        <v>0</v>
      </c>
      <c r="J146" s="164">
        <v>0</v>
      </c>
      <c r="K146" s="280">
        <v>0</v>
      </c>
      <c r="L146" s="289" t="s">
        <v>1509</v>
      </c>
      <c r="M146" s="284"/>
      <c r="N146" s="260" t="s">
        <v>2253</v>
      </c>
    </row>
    <row r="147" spans="1:14" x14ac:dyDescent="0.2">
      <c r="A147" s="259"/>
      <c r="B147" s="284">
        <v>141</v>
      </c>
      <c r="C147" s="284" t="s">
        <v>1510</v>
      </c>
      <c r="D147" s="288" t="s">
        <v>1511</v>
      </c>
      <c r="E147" s="398" t="s">
        <v>1512</v>
      </c>
      <c r="F147" s="399"/>
      <c r="G147" s="399"/>
      <c r="H147" s="400"/>
      <c r="I147" s="165">
        <v>680</v>
      </c>
      <c r="J147" s="164"/>
      <c r="K147" s="280">
        <v>15</v>
      </c>
      <c r="L147" s="291" t="s">
        <v>1513</v>
      </c>
      <c r="M147" s="284"/>
    </row>
    <row r="148" spans="1:14" x14ac:dyDescent="0.2">
      <c r="A148" s="259"/>
      <c r="B148" s="284">
        <v>142</v>
      </c>
      <c r="C148" s="284" t="s">
        <v>1514</v>
      </c>
      <c r="D148" s="288" t="s">
        <v>1511</v>
      </c>
      <c r="E148" s="398" t="s">
        <v>1512</v>
      </c>
      <c r="F148" s="399"/>
      <c r="G148" s="399"/>
      <c r="H148" s="400"/>
      <c r="I148" s="165">
        <v>680</v>
      </c>
      <c r="J148" s="164"/>
      <c r="K148" s="280">
        <v>15</v>
      </c>
      <c r="L148" s="291" t="s">
        <v>1515</v>
      </c>
      <c r="M148" s="284"/>
    </row>
    <row r="149" spans="1:14" x14ac:dyDescent="0.2">
      <c r="A149" s="259"/>
      <c r="B149" s="284">
        <v>143</v>
      </c>
      <c r="C149" s="284" t="s">
        <v>1516</v>
      </c>
      <c r="D149" s="288" t="s">
        <v>1517</v>
      </c>
      <c r="E149" s="398" t="s">
        <v>1518</v>
      </c>
      <c r="F149" s="399"/>
      <c r="G149" s="399"/>
      <c r="H149" s="400"/>
      <c r="I149" s="165">
        <v>4170</v>
      </c>
      <c r="J149" s="164"/>
      <c r="K149" s="280">
        <v>15</v>
      </c>
      <c r="L149" s="291" t="s">
        <v>1519</v>
      </c>
      <c r="M149" s="284"/>
    </row>
    <row r="150" spans="1:14" x14ac:dyDescent="0.2">
      <c r="A150" s="259"/>
      <c r="B150" s="284">
        <v>144</v>
      </c>
      <c r="C150" s="280" t="s">
        <v>1516</v>
      </c>
      <c r="D150" s="281" t="s">
        <v>1520</v>
      </c>
      <c r="E150" s="395" t="s">
        <v>1521</v>
      </c>
      <c r="F150" s="396"/>
      <c r="G150" s="396"/>
      <c r="H150" s="397"/>
      <c r="I150" s="164">
        <v>0</v>
      </c>
      <c r="J150" s="164">
        <v>0</v>
      </c>
      <c r="K150" s="280">
        <v>0</v>
      </c>
      <c r="L150" s="289" t="s">
        <v>1522</v>
      </c>
      <c r="M150" s="280"/>
      <c r="N150" s="260" t="s">
        <v>2253</v>
      </c>
    </row>
    <row r="151" spans="1:14" x14ac:dyDescent="0.2">
      <c r="A151" s="259"/>
      <c r="B151" s="284">
        <v>145</v>
      </c>
      <c r="C151" s="284" t="s">
        <v>1523</v>
      </c>
      <c r="D151" s="288" t="s">
        <v>1524</v>
      </c>
      <c r="E151" s="398" t="s">
        <v>1525</v>
      </c>
      <c r="F151" s="399"/>
      <c r="G151" s="399"/>
      <c r="H151" s="400"/>
      <c r="I151" s="165">
        <v>2020</v>
      </c>
      <c r="J151" s="164"/>
      <c r="K151" s="280">
        <v>15</v>
      </c>
      <c r="L151" s="291" t="s">
        <v>1526</v>
      </c>
      <c r="M151" s="284"/>
    </row>
    <row r="152" spans="1:14" x14ac:dyDescent="0.2">
      <c r="A152" s="259"/>
      <c r="B152" s="284">
        <v>146</v>
      </c>
      <c r="C152" s="284" t="s">
        <v>1232</v>
      </c>
      <c r="D152" s="288" t="s">
        <v>1527</v>
      </c>
      <c r="E152" s="398" t="s">
        <v>1528</v>
      </c>
      <c r="F152" s="399"/>
      <c r="G152" s="399"/>
      <c r="H152" s="400"/>
      <c r="I152" s="165">
        <v>1660</v>
      </c>
      <c r="J152" s="164"/>
      <c r="K152" s="280">
        <v>15</v>
      </c>
      <c r="L152" s="291" t="s">
        <v>1529</v>
      </c>
      <c r="M152" s="284"/>
    </row>
    <row r="153" spans="1:14" x14ac:dyDescent="0.2">
      <c r="A153" s="259"/>
      <c r="B153" s="284">
        <v>147</v>
      </c>
      <c r="C153" s="284" t="s">
        <v>1236</v>
      </c>
      <c r="D153" s="288" t="s">
        <v>1527</v>
      </c>
      <c r="E153" s="398" t="s">
        <v>1528</v>
      </c>
      <c r="F153" s="399"/>
      <c r="G153" s="399"/>
      <c r="H153" s="400"/>
      <c r="I153" s="165">
        <v>1660</v>
      </c>
      <c r="J153" s="164"/>
      <c r="K153" s="280">
        <v>15</v>
      </c>
      <c r="L153" s="291" t="s">
        <v>1530</v>
      </c>
      <c r="M153" s="284"/>
    </row>
    <row r="154" spans="1:14" x14ac:dyDescent="0.2">
      <c r="A154" s="259"/>
      <c r="B154" s="284">
        <v>148</v>
      </c>
      <c r="C154" s="284" t="s">
        <v>1531</v>
      </c>
      <c r="D154" s="288" t="s">
        <v>1532</v>
      </c>
      <c r="E154" s="398" t="s">
        <v>1533</v>
      </c>
      <c r="F154" s="399"/>
      <c r="G154" s="399"/>
      <c r="H154" s="400"/>
      <c r="I154" s="165">
        <v>1660</v>
      </c>
      <c r="J154" s="164"/>
      <c r="K154" s="280">
        <v>15</v>
      </c>
      <c r="L154" s="291" t="s">
        <v>1534</v>
      </c>
      <c r="M154" s="284"/>
    </row>
    <row r="155" spans="1:14" x14ac:dyDescent="0.2">
      <c r="A155" s="259"/>
      <c r="B155" s="284">
        <v>149</v>
      </c>
      <c r="C155" s="284" t="s">
        <v>1535</v>
      </c>
      <c r="D155" s="288" t="s">
        <v>1532</v>
      </c>
      <c r="E155" s="398" t="s">
        <v>1533</v>
      </c>
      <c r="F155" s="399"/>
      <c r="G155" s="399"/>
      <c r="H155" s="400"/>
      <c r="I155" s="165">
        <v>1660</v>
      </c>
      <c r="J155" s="164"/>
      <c r="K155" s="280">
        <v>15</v>
      </c>
      <c r="L155" s="291" t="s">
        <v>1536</v>
      </c>
      <c r="M155" s="284"/>
    </row>
    <row r="156" spans="1:14" x14ac:dyDescent="0.2">
      <c r="A156" s="259"/>
      <c r="B156" s="280">
        <v>150</v>
      </c>
      <c r="C156" s="280" t="s">
        <v>1448</v>
      </c>
      <c r="D156" s="281" t="s">
        <v>1449</v>
      </c>
      <c r="E156" s="395" t="s">
        <v>1537</v>
      </c>
      <c r="F156" s="396"/>
      <c r="G156" s="396"/>
      <c r="H156" s="397"/>
      <c r="I156" s="164">
        <v>2400</v>
      </c>
      <c r="J156" s="164"/>
      <c r="K156" s="280">
        <v>15</v>
      </c>
      <c r="L156" s="289" t="s">
        <v>1538</v>
      </c>
      <c r="M156" s="280"/>
      <c r="N156" s="260" t="s">
        <v>2259</v>
      </c>
    </row>
    <row r="157" spans="1:14" s="286" customFormat="1" x14ac:dyDescent="0.2">
      <c r="A157" s="283"/>
      <c r="B157" s="284">
        <v>151</v>
      </c>
      <c r="C157" s="284" t="s">
        <v>1443</v>
      </c>
      <c r="D157" s="285" t="s">
        <v>1539</v>
      </c>
      <c r="E157" s="398" t="s">
        <v>1540</v>
      </c>
      <c r="F157" s="399"/>
      <c r="G157" s="399"/>
      <c r="H157" s="400"/>
      <c r="I157" s="166">
        <v>620</v>
      </c>
      <c r="J157" s="164"/>
      <c r="K157" s="280">
        <v>15</v>
      </c>
      <c r="L157" s="291" t="s">
        <v>1541</v>
      </c>
      <c r="M157" s="284"/>
    </row>
    <row r="158" spans="1:14" s="286" customFormat="1" x14ac:dyDescent="0.2">
      <c r="A158" s="283"/>
      <c r="B158" s="284">
        <v>152</v>
      </c>
      <c r="C158" s="284" t="s">
        <v>1542</v>
      </c>
      <c r="D158" s="285" t="s">
        <v>1539</v>
      </c>
      <c r="E158" s="398" t="s">
        <v>1540</v>
      </c>
      <c r="F158" s="399"/>
      <c r="G158" s="399"/>
      <c r="H158" s="400"/>
      <c r="I158" s="166">
        <v>620</v>
      </c>
      <c r="J158" s="164"/>
      <c r="K158" s="280">
        <v>15</v>
      </c>
      <c r="L158" s="291" t="s">
        <v>1543</v>
      </c>
      <c r="M158" s="284"/>
    </row>
    <row r="159" spans="1:14" s="286" customFormat="1" x14ac:dyDescent="0.2">
      <c r="A159" s="283"/>
      <c r="B159" s="284">
        <v>153</v>
      </c>
      <c r="C159" s="284" t="s">
        <v>1433</v>
      </c>
      <c r="D159" s="285" t="s">
        <v>1539</v>
      </c>
      <c r="E159" s="398" t="s">
        <v>1540</v>
      </c>
      <c r="F159" s="399"/>
      <c r="G159" s="399"/>
      <c r="H159" s="400"/>
      <c r="I159" s="166">
        <v>620</v>
      </c>
      <c r="J159" s="164"/>
      <c r="K159" s="280">
        <v>15</v>
      </c>
      <c r="L159" s="291" t="s">
        <v>1544</v>
      </c>
      <c r="M159" s="284"/>
    </row>
    <row r="160" spans="1:14" s="286" customFormat="1" x14ac:dyDescent="0.2">
      <c r="A160" s="283"/>
      <c r="B160" s="284">
        <v>154</v>
      </c>
      <c r="C160" s="284" t="s">
        <v>1426</v>
      </c>
      <c r="D160" s="285" t="s">
        <v>1539</v>
      </c>
      <c r="E160" s="398" t="s">
        <v>1540</v>
      </c>
      <c r="F160" s="399"/>
      <c r="G160" s="399"/>
      <c r="H160" s="400"/>
      <c r="I160" s="166">
        <v>620</v>
      </c>
      <c r="J160" s="164"/>
      <c r="K160" s="280">
        <v>15</v>
      </c>
      <c r="L160" s="291" t="s">
        <v>1545</v>
      </c>
      <c r="M160" s="284"/>
    </row>
    <row r="161" spans="1:14" s="286" customFormat="1" x14ac:dyDescent="0.2">
      <c r="A161" s="283"/>
      <c r="B161" s="284">
        <v>155</v>
      </c>
      <c r="C161" s="280" t="s">
        <v>1546</v>
      </c>
      <c r="D161" s="281" t="s">
        <v>1547</v>
      </c>
      <c r="E161" s="395" t="s">
        <v>1548</v>
      </c>
      <c r="F161" s="396"/>
      <c r="G161" s="396"/>
      <c r="H161" s="397"/>
      <c r="I161" s="164">
        <v>0</v>
      </c>
      <c r="J161" s="164">
        <v>525</v>
      </c>
      <c r="K161" s="280">
        <v>15</v>
      </c>
      <c r="L161" s="289" t="s">
        <v>1549</v>
      </c>
      <c r="M161" s="280"/>
      <c r="N161" s="286" t="s">
        <v>2256</v>
      </c>
    </row>
    <row r="162" spans="1:14" s="286" customFormat="1" x14ac:dyDescent="0.2">
      <c r="A162" s="283"/>
      <c r="B162" s="284">
        <v>156</v>
      </c>
      <c r="C162" s="284" t="s">
        <v>1327</v>
      </c>
      <c r="D162" s="285" t="s">
        <v>1550</v>
      </c>
      <c r="E162" s="398" t="s">
        <v>1551</v>
      </c>
      <c r="F162" s="399"/>
      <c r="G162" s="399"/>
      <c r="H162" s="400"/>
      <c r="I162" s="166">
        <v>2710</v>
      </c>
      <c r="J162" s="164"/>
      <c r="K162" s="280">
        <v>15</v>
      </c>
      <c r="L162" s="291" t="s">
        <v>1552</v>
      </c>
      <c r="M162" s="284"/>
    </row>
    <row r="163" spans="1:14" s="286" customFormat="1" x14ac:dyDescent="0.2">
      <c r="A163" s="283"/>
      <c r="B163" s="284">
        <v>157</v>
      </c>
      <c r="C163" s="280" t="s">
        <v>1553</v>
      </c>
      <c r="D163" s="281" t="s">
        <v>1554</v>
      </c>
      <c r="E163" s="395" t="s">
        <v>1555</v>
      </c>
      <c r="F163" s="396"/>
      <c r="G163" s="396"/>
      <c r="H163" s="397"/>
      <c r="I163" s="164">
        <v>0</v>
      </c>
      <c r="J163" s="164">
        <v>570</v>
      </c>
      <c r="K163" s="280">
        <v>15</v>
      </c>
      <c r="L163" s="289" t="s">
        <v>1556</v>
      </c>
      <c r="M163" s="280"/>
    </row>
    <row r="164" spans="1:14" s="286" customFormat="1" x14ac:dyDescent="0.2">
      <c r="A164" s="283"/>
      <c r="B164" s="284">
        <v>158</v>
      </c>
      <c r="C164" s="287" t="s">
        <v>1553</v>
      </c>
      <c r="D164" s="288" t="s">
        <v>1557</v>
      </c>
      <c r="E164" s="398" t="s">
        <v>1558</v>
      </c>
      <c r="F164" s="399"/>
      <c r="G164" s="399"/>
      <c r="H164" s="400"/>
      <c r="I164" s="166">
        <v>1660</v>
      </c>
      <c r="J164" s="164"/>
      <c r="K164" s="280">
        <v>15</v>
      </c>
      <c r="L164" s="291" t="s">
        <v>1559</v>
      </c>
      <c r="M164" s="284"/>
    </row>
    <row r="165" spans="1:14" s="286" customFormat="1" x14ac:dyDescent="0.2">
      <c r="A165" s="283"/>
      <c r="B165" s="284">
        <v>159</v>
      </c>
      <c r="C165" s="280" t="s">
        <v>1560</v>
      </c>
      <c r="D165" s="281" t="s">
        <v>1561</v>
      </c>
      <c r="E165" s="395" t="s">
        <v>1562</v>
      </c>
      <c r="F165" s="396"/>
      <c r="G165" s="396"/>
      <c r="H165" s="397"/>
      <c r="I165" s="164">
        <v>0</v>
      </c>
      <c r="J165" s="164">
        <v>335</v>
      </c>
      <c r="K165" s="280">
        <v>15</v>
      </c>
      <c r="L165" s="291" t="s">
        <v>1563</v>
      </c>
      <c r="M165" s="284"/>
      <c r="N165" s="286" t="s">
        <v>2256</v>
      </c>
    </row>
    <row r="166" spans="1:14" s="286" customFormat="1" x14ac:dyDescent="0.2">
      <c r="A166" s="283"/>
      <c r="B166" s="284">
        <v>160</v>
      </c>
      <c r="C166" s="280" t="s">
        <v>1546</v>
      </c>
      <c r="D166" s="281" t="s">
        <v>1561</v>
      </c>
      <c r="E166" s="395" t="s">
        <v>1562</v>
      </c>
      <c r="F166" s="396"/>
      <c r="G166" s="396"/>
      <c r="H166" s="397"/>
      <c r="I166" s="164">
        <v>0</v>
      </c>
      <c r="J166" s="164">
        <v>335</v>
      </c>
      <c r="K166" s="280">
        <v>15</v>
      </c>
      <c r="L166" s="291" t="s">
        <v>1564</v>
      </c>
      <c r="M166" s="284"/>
      <c r="N166" s="286" t="s">
        <v>2256</v>
      </c>
    </row>
    <row r="167" spans="1:14" s="286" customFormat="1" x14ac:dyDescent="0.2">
      <c r="A167" s="283"/>
      <c r="B167" s="284">
        <v>161</v>
      </c>
      <c r="C167" s="280" t="s">
        <v>1565</v>
      </c>
      <c r="D167" s="281" t="s">
        <v>1561</v>
      </c>
      <c r="E167" s="395" t="s">
        <v>1562</v>
      </c>
      <c r="F167" s="396"/>
      <c r="G167" s="396"/>
      <c r="H167" s="397"/>
      <c r="I167" s="164">
        <v>0</v>
      </c>
      <c r="J167" s="164">
        <v>335</v>
      </c>
      <c r="K167" s="280">
        <v>15</v>
      </c>
      <c r="L167" s="291" t="s">
        <v>1566</v>
      </c>
      <c r="M167" s="284"/>
      <c r="N167" s="286" t="s">
        <v>2256</v>
      </c>
    </row>
    <row r="168" spans="1:14" s="286" customFormat="1" x14ac:dyDescent="0.2">
      <c r="A168" s="283"/>
      <c r="B168" s="284">
        <v>162</v>
      </c>
      <c r="C168" s="280" t="s">
        <v>1567</v>
      </c>
      <c r="D168" s="281" t="s">
        <v>1568</v>
      </c>
      <c r="E168" s="395" t="s">
        <v>1569</v>
      </c>
      <c r="F168" s="396"/>
      <c r="G168" s="396"/>
      <c r="H168" s="397"/>
      <c r="I168" s="164">
        <v>0</v>
      </c>
      <c r="J168" s="164">
        <v>298</v>
      </c>
      <c r="K168" s="280">
        <v>15</v>
      </c>
      <c r="L168" s="289" t="s">
        <v>1570</v>
      </c>
      <c r="M168" s="280"/>
      <c r="N168" s="286" t="s">
        <v>2256</v>
      </c>
    </row>
    <row r="169" spans="1:14" s="286" customFormat="1" x14ac:dyDescent="0.2">
      <c r="A169" s="283"/>
      <c r="B169" s="284">
        <v>163</v>
      </c>
      <c r="C169" s="280" t="s">
        <v>1453</v>
      </c>
      <c r="D169" s="281" t="s">
        <v>1571</v>
      </c>
      <c r="E169" s="395" t="s">
        <v>1572</v>
      </c>
      <c r="F169" s="396"/>
      <c r="G169" s="396"/>
      <c r="H169" s="397"/>
      <c r="I169" s="164">
        <v>0</v>
      </c>
      <c r="J169" s="164">
        <v>504</v>
      </c>
      <c r="K169" s="280">
        <v>15</v>
      </c>
      <c r="L169" s="289" t="s">
        <v>1573</v>
      </c>
      <c r="M169" s="284"/>
      <c r="N169" s="286" t="s">
        <v>2256</v>
      </c>
    </row>
    <row r="170" spans="1:14" s="286" customFormat="1" x14ac:dyDescent="0.2">
      <c r="A170" s="283"/>
      <c r="B170" s="284">
        <v>164</v>
      </c>
      <c r="C170" s="284" t="s">
        <v>1574</v>
      </c>
      <c r="D170" s="285" t="s">
        <v>1575</v>
      </c>
      <c r="E170" s="398" t="s">
        <v>1576</v>
      </c>
      <c r="F170" s="399"/>
      <c r="G170" s="399"/>
      <c r="H170" s="400"/>
      <c r="I170" s="166">
        <v>1660</v>
      </c>
      <c r="J170" s="164"/>
      <c r="K170" s="280">
        <v>15</v>
      </c>
      <c r="L170" s="291" t="s">
        <v>1577</v>
      </c>
      <c r="M170" s="284"/>
    </row>
    <row r="171" spans="1:14" s="286" customFormat="1" x14ac:dyDescent="0.2">
      <c r="A171" s="283"/>
      <c r="B171" s="284">
        <v>165</v>
      </c>
      <c r="C171" s="280" t="s">
        <v>1574</v>
      </c>
      <c r="D171" s="281" t="s">
        <v>1578</v>
      </c>
      <c r="E171" s="395" t="s">
        <v>1579</v>
      </c>
      <c r="F171" s="396"/>
      <c r="G171" s="396"/>
      <c r="H171" s="397"/>
      <c r="I171" s="164">
        <v>0</v>
      </c>
      <c r="J171" s="164">
        <v>555</v>
      </c>
      <c r="K171" s="280">
        <v>15</v>
      </c>
      <c r="L171" s="289" t="s">
        <v>1580</v>
      </c>
      <c r="M171" s="284"/>
      <c r="N171" s="286" t="s">
        <v>2256</v>
      </c>
    </row>
    <row r="172" spans="1:14" s="286" customFormat="1" x14ac:dyDescent="0.2">
      <c r="A172" s="283"/>
      <c r="B172" s="284">
        <v>166</v>
      </c>
      <c r="C172" s="284" t="s">
        <v>1581</v>
      </c>
      <c r="D172" s="285" t="s">
        <v>1582</v>
      </c>
      <c r="E172" s="392" t="s">
        <v>1583</v>
      </c>
      <c r="F172" s="393"/>
      <c r="G172" s="393"/>
      <c r="H172" s="394"/>
      <c r="I172" s="166">
        <v>1660</v>
      </c>
      <c r="J172" s="164"/>
      <c r="K172" s="280">
        <v>15</v>
      </c>
      <c r="L172" s="291" t="s">
        <v>1584</v>
      </c>
      <c r="M172" s="284"/>
    </row>
    <row r="173" spans="1:14" s="286" customFormat="1" x14ac:dyDescent="0.2">
      <c r="A173" s="283"/>
      <c r="B173" s="284">
        <v>167</v>
      </c>
      <c r="C173" s="280" t="s">
        <v>1581</v>
      </c>
      <c r="D173" s="281" t="s">
        <v>1585</v>
      </c>
      <c r="E173" s="395" t="s">
        <v>1586</v>
      </c>
      <c r="F173" s="396"/>
      <c r="G173" s="396"/>
      <c r="H173" s="397"/>
      <c r="I173" s="164">
        <v>0</v>
      </c>
      <c r="J173" s="164">
        <v>555</v>
      </c>
      <c r="K173" s="280">
        <v>15</v>
      </c>
      <c r="L173" s="289" t="s">
        <v>1587</v>
      </c>
      <c r="M173" s="280"/>
      <c r="N173" s="286" t="s">
        <v>2256</v>
      </c>
    </row>
    <row r="174" spans="1:14" s="286" customFormat="1" x14ac:dyDescent="0.2">
      <c r="A174" s="283"/>
      <c r="B174" s="284">
        <v>168</v>
      </c>
      <c r="C174" s="284" t="s">
        <v>1588</v>
      </c>
      <c r="D174" s="285" t="s">
        <v>1589</v>
      </c>
      <c r="E174" s="398" t="s">
        <v>1590</v>
      </c>
      <c r="F174" s="399"/>
      <c r="G174" s="399"/>
      <c r="H174" s="400"/>
      <c r="I174" s="166">
        <v>1660</v>
      </c>
      <c r="J174" s="164"/>
      <c r="K174" s="280">
        <v>15</v>
      </c>
      <c r="L174" s="291" t="s">
        <v>1591</v>
      </c>
      <c r="M174" s="284"/>
    </row>
    <row r="175" spans="1:14" s="286" customFormat="1" x14ac:dyDescent="0.2">
      <c r="A175" s="283"/>
      <c r="B175" s="284">
        <v>169</v>
      </c>
      <c r="C175" s="284" t="s">
        <v>1588</v>
      </c>
      <c r="D175" s="285" t="s">
        <v>1592</v>
      </c>
      <c r="E175" s="392" t="s">
        <v>1593</v>
      </c>
      <c r="F175" s="393"/>
      <c r="G175" s="393"/>
      <c r="H175" s="394"/>
      <c r="I175" s="166">
        <v>2010</v>
      </c>
      <c r="J175" s="164"/>
      <c r="K175" s="280">
        <v>15</v>
      </c>
      <c r="L175" s="291" t="s">
        <v>1594</v>
      </c>
      <c r="M175" s="284"/>
    </row>
    <row r="176" spans="1:14" s="286" customFormat="1" x14ac:dyDescent="0.2">
      <c r="A176" s="283"/>
      <c r="B176" s="284">
        <v>170</v>
      </c>
      <c r="C176" s="284" t="s">
        <v>1516</v>
      </c>
      <c r="D176" s="285" t="s">
        <v>1595</v>
      </c>
      <c r="E176" s="392" t="s">
        <v>1596</v>
      </c>
      <c r="F176" s="393"/>
      <c r="G176" s="393"/>
      <c r="H176" s="394"/>
      <c r="I176" s="166">
        <v>1670</v>
      </c>
      <c r="J176" s="164"/>
      <c r="K176" s="280">
        <v>15</v>
      </c>
      <c r="L176" s="291" t="s">
        <v>1597</v>
      </c>
      <c r="M176" s="284"/>
    </row>
    <row r="177" spans="1:14" s="286" customFormat="1" x14ac:dyDescent="0.2">
      <c r="A177" s="283"/>
      <c r="B177" s="284">
        <v>171</v>
      </c>
      <c r="C177" s="284" t="s">
        <v>1598</v>
      </c>
      <c r="D177" s="285" t="s">
        <v>1599</v>
      </c>
      <c r="E177" s="392" t="s">
        <v>1600</v>
      </c>
      <c r="F177" s="393"/>
      <c r="G177" s="393"/>
      <c r="H177" s="394"/>
      <c r="I177" s="166">
        <v>3000</v>
      </c>
      <c r="J177" s="164"/>
      <c r="K177" s="280">
        <v>15</v>
      </c>
      <c r="L177" s="291" t="s">
        <v>1601</v>
      </c>
      <c r="M177" s="284"/>
    </row>
    <row r="178" spans="1:14" s="286" customFormat="1" x14ac:dyDescent="0.2">
      <c r="A178" s="283"/>
      <c r="B178" s="284">
        <v>172</v>
      </c>
      <c r="C178" s="280" t="s">
        <v>1602</v>
      </c>
      <c r="D178" s="281" t="s">
        <v>1603</v>
      </c>
      <c r="E178" s="395" t="s">
        <v>1604</v>
      </c>
      <c r="F178" s="396"/>
      <c r="G178" s="396"/>
      <c r="H178" s="397"/>
      <c r="I178" s="164">
        <v>0</v>
      </c>
      <c r="J178" s="164">
        <v>0</v>
      </c>
      <c r="K178" s="280">
        <v>0</v>
      </c>
      <c r="L178" s="289" t="s">
        <v>1605</v>
      </c>
      <c r="M178" s="280"/>
      <c r="N178" s="260" t="s">
        <v>2253</v>
      </c>
    </row>
    <row r="179" spans="1:14" s="286" customFormat="1" x14ac:dyDescent="0.2">
      <c r="A179" s="283"/>
      <c r="B179" s="284">
        <v>173</v>
      </c>
      <c r="C179" s="284" t="s">
        <v>1131</v>
      </c>
      <c r="D179" s="285" t="s">
        <v>1606</v>
      </c>
      <c r="E179" s="392" t="s">
        <v>1607</v>
      </c>
      <c r="F179" s="393"/>
      <c r="G179" s="393"/>
      <c r="H179" s="394"/>
      <c r="I179" s="166">
        <v>2010</v>
      </c>
      <c r="J179" s="164"/>
      <c r="K179" s="280">
        <v>15</v>
      </c>
      <c r="L179" s="291" t="s">
        <v>1608</v>
      </c>
      <c r="M179" s="284"/>
    </row>
    <row r="180" spans="1:14" s="286" customFormat="1" x14ac:dyDescent="0.2">
      <c r="A180" s="283"/>
      <c r="B180" s="284">
        <v>174</v>
      </c>
      <c r="C180" s="284" t="s">
        <v>1202</v>
      </c>
      <c r="D180" s="285" t="s">
        <v>1609</v>
      </c>
      <c r="E180" s="392" t="s">
        <v>1610</v>
      </c>
      <c r="F180" s="393"/>
      <c r="G180" s="393"/>
      <c r="H180" s="394"/>
      <c r="I180" s="166">
        <v>1270</v>
      </c>
      <c r="J180" s="164"/>
      <c r="K180" s="280">
        <v>15</v>
      </c>
      <c r="L180" s="291" t="s">
        <v>1611</v>
      </c>
      <c r="M180" s="284"/>
    </row>
    <row r="181" spans="1:14" s="286" customFormat="1" x14ac:dyDescent="0.2">
      <c r="A181" s="283"/>
      <c r="B181" s="280">
        <v>175</v>
      </c>
      <c r="C181" s="280" t="s">
        <v>1350</v>
      </c>
      <c r="D181" s="281" t="s">
        <v>1612</v>
      </c>
      <c r="E181" s="395" t="s">
        <v>1613</v>
      </c>
      <c r="F181" s="396"/>
      <c r="G181" s="396"/>
      <c r="H181" s="397"/>
      <c r="I181" s="280">
        <v>0</v>
      </c>
      <c r="J181" s="164">
        <v>850</v>
      </c>
      <c r="K181" s="280">
        <v>15</v>
      </c>
      <c r="L181" s="280" t="s">
        <v>1614</v>
      </c>
      <c r="M181" s="280"/>
    </row>
    <row r="182" spans="1:14" s="286" customFormat="1" x14ac:dyDescent="0.2">
      <c r="A182" s="283"/>
      <c r="B182" s="280">
        <v>176</v>
      </c>
      <c r="C182" s="280" t="s">
        <v>1357</v>
      </c>
      <c r="D182" s="281" t="s">
        <v>1615</v>
      </c>
      <c r="E182" s="395" t="s">
        <v>1613</v>
      </c>
      <c r="F182" s="396"/>
      <c r="G182" s="396"/>
      <c r="H182" s="397"/>
      <c r="I182" s="280">
        <v>0</v>
      </c>
      <c r="J182" s="164">
        <v>850</v>
      </c>
      <c r="K182" s="280">
        <v>15</v>
      </c>
      <c r="L182" s="280" t="s">
        <v>1616</v>
      </c>
      <c r="M182" s="280"/>
    </row>
    <row r="183" spans="1:14" s="286" customFormat="1" x14ac:dyDescent="0.2">
      <c r="A183" s="283"/>
      <c r="B183" s="280">
        <v>177</v>
      </c>
      <c r="C183" s="280" t="s">
        <v>1367</v>
      </c>
      <c r="D183" s="281" t="s">
        <v>1617</v>
      </c>
      <c r="E183" s="395" t="s">
        <v>1618</v>
      </c>
      <c r="F183" s="396"/>
      <c r="G183" s="396"/>
      <c r="H183" s="397"/>
      <c r="I183" s="280">
        <v>0</v>
      </c>
      <c r="J183" s="164">
        <v>525</v>
      </c>
      <c r="K183" s="280">
        <v>15</v>
      </c>
      <c r="L183" s="280" t="s">
        <v>1619</v>
      </c>
      <c r="M183" s="280"/>
    </row>
    <row r="184" spans="1:14" s="286" customFormat="1" x14ac:dyDescent="0.2">
      <c r="A184" s="283"/>
      <c r="B184" s="284">
        <v>178</v>
      </c>
      <c r="C184" s="284" t="s">
        <v>1370</v>
      </c>
      <c r="D184" s="285" t="s">
        <v>1617</v>
      </c>
      <c r="E184" s="392" t="s">
        <v>1618</v>
      </c>
      <c r="F184" s="393"/>
      <c r="G184" s="393"/>
      <c r="H184" s="394"/>
      <c r="I184" s="284">
        <v>1670</v>
      </c>
      <c r="J184" s="164"/>
      <c r="K184" s="280">
        <v>15</v>
      </c>
      <c r="L184" s="284" t="s">
        <v>1620</v>
      </c>
      <c r="M184" s="284"/>
    </row>
    <row r="185" spans="1:14" s="286" customFormat="1" x14ac:dyDescent="0.2">
      <c r="A185" s="283"/>
      <c r="B185" s="284">
        <v>179</v>
      </c>
      <c r="C185" s="284" t="s">
        <v>1390</v>
      </c>
      <c r="D185" s="285" t="s">
        <v>1621</v>
      </c>
      <c r="E185" s="392" t="s">
        <v>1622</v>
      </c>
      <c r="F185" s="393"/>
      <c r="G185" s="393"/>
      <c r="H185" s="394"/>
      <c r="I185" s="284">
        <v>1670</v>
      </c>
      <c r="J185" s="164"/>
      <c r="K185" s="280">
        <v>15</v>
      </c>
      <c r="L185" s="284" t="s">
        <v>1623</v>
      </c>
      <c r="M185" s="284"/>
    </row>
    <row r="186" spans="1:14" s="286" customFormat="1" x14ac:dyDescent="0.2">
      <c r="A186" s="283"/>
      <c r="B186" s="284">
        <v>180</v>
      </c>
      <c r="C186" s="284" t="s">
        <v>1394</v>
      </c>
      <c r="D186" s="285" t="s">
        <v>1621</v>
      </c>
      <c r="E186" s="392" t="s">
        <v>1622</v>
      </c>
      <c r="F186" s="393"/>
      <c r="G186" s="393"/>
      <c r="H186" s="394"/>
      <c r="I186" s="284">
        <v>1670</v>
      </c>
      <c r="J186" s="164"/>
      <c r="K186" s="280">
        <v>15</v>
      </c>
      <c r="L186" s="284" t="s">
        <v>1624</v>
      </c>
      <c r="M186" s="284"/>
    </row>
    <row r="187" spans="1:14" s="286" customFormat="1" x14ac:dyDescent="0.2">
      <c r="A187" s="283"/>
      <c r="B187" s="284">
        <v>181</v>
      </c>
      <c r="C187" s="285" t="s">
        <v>1396</v>
      </c>
      <c r="D187" s="285" t="s">
        <v>1621</v>
      </c>
      <c r="E187" s="392" t="s">
        <v>1622</v>
      </c>
      <c r="F187" s="393"/>
      <c r="G187" s="393"/>
      <c r="H187" s="394"/>
      <c r="I187" s="284">
        <v>1670</v>
      </c>
      <c r="J187" s="164"/>
      <c r="K187" s="280">
        <v>15</v>
      </c>
      <c r="L187" s="284" t="s">
        <v>1625</v>
      </c>
      <c r="M187" s="284"/>
    </row>
    <row r="188" spans="1:14" s="286" customFormat="1" x14ac:dyDescent="0.2">
      <c r="A188" s="283"/>
      <c r="B188" s="284">
        <v>182</v>
      </c>
      <c r="C188" s="285" t="s">
        <v>1398</v>
      </c>
      <c r="D188" s="285" t="s">
        <v>1621</v>
      </c>
      <c r="E188" s="392" t="s">
        <v>1622</v>
      </c>
      <c r="F188" s="393"/>
      <c r="G188" s="393"/>
      <c r="H188" s="394"/>
      <c r="I188" s="284">
        <v>1670</v>
      </c>
      <c r="J188" s="164"/>
      <c r="K188" s="280">
        <v>15</v>
      </c>
      <c r="L188" s="284" t="s">
        <v>1626</v>
      </c>
      <c r="M188" s="284"/>
    </row>
    <row r="189" spans="1:14" s="286" customFormat="1" x14ac:dyDescent="0.2">
      <c r="A189" s="283"/>
      <c r="B189" s="284">
        <v>183</v>
      </c>
      <c r="C189" s="285" t="s">
        <v>1377</v>
      </c>
      <c r="D189" s="285" t="s">
        <v>1627</v>
      </c>
      <c r="E189" s="392" t="s">
        <v>1628</v>
      </c>
      <c r="F189" s="393"/>
      <c r="G189" s="393"/>
      <c r="H189" s="394"/>
      <c r="I189" s="166">
        <v>920</v>
      </c>
      <c r="J189" s="164"/>
      <c r="K189" s="280">
        <v>15</v>
      </c>
      <c r="L189" s="284" t="s">
        <v>1629</v>
      </c>
      <c r="M189" s="284"/>
    </row>
    <row r="190" spans="1:14" s="286" customFormat="1" x14ac:dyDescent="0.2">
      <c r="A190" s="283"/>
      <c r="B190" s="284">
        <v>184</v>
      </c>
      <c r="C190" s="285" t="s">
        <v>1384</v>
      </c>
      <c r="D190" s="285" t="s">
        <v>1630</v>
      </c>
      <c r="E190" s="392" t="s">
        <v>1631</v>
      </c>
      <c r="F190" s="393"/>
      <c r="G190" s="393"/>
      <c r="H190" s="394"/>
      <c r="I190" s="284">
        <v>1670</v>
      </c>
      <c r="J190" s="164"/>
      <c r="K190" s="280">
        <v>15</v>
      </c>
      <c r="L190" s="284" t="s">
        <v>1632</v>
      </c>
      <c r="M190" s="284"/>
    </row>
    <row r="191" spans="1:14" s="286" customFormat="1" x14ac:dyDescent="0.2">
      <c r="A191" s="283"/>
      <c r="B191" s="284">
        <v>185</v>
      </c>
      <c r="C191" s="280" t="s">
        <v>1253</v>
      </c>
      <c r="D191" s="281" t="s">
        <v>1633</v>
      </c>
      <c r="E191" s="395" t="s">
        <v>1634</v>
      </c>
      <c r="F191" s="396"/>
      <c r="G191" s="396"/>
      <c r="H191" s="397"/>
      <c r="I191" s="164">
        <v>0</v>
      </c>
      <c r="J191" s="164">
        <v>540</v>
      </c>
      <c r="K191" s="280">
        <v>15</v>
      </c>
      <c r="L191" s="289" t="s">
        <v>1635</v>
      </c>
      <c r="M191" s="284"/>
    </row>
    <row r="192" spans="1:14" s="286" customFormat="1" x14ac:dyDescent="0.2">
      <c r="A192" s="283"/>
      <c r="B192" s="284">
        <v>186</v>
      </c>
      <c r="C192" s="280" t="s">
        <v>1260</v>
      </c>
      <c r="D192" s="281" t="s">
        <v>1636</v>
      </c>
      <c r="E192" s="395" t="s">
        <v>1637</v>
      </c>
      <c r="F192" s="396"/>
      <c r="G192" s="396"/>
      <c r="H192" s="397"/>
      <c r="I192" s="280">
        <v>0</v>
      </c>
      <c r="J192" s="164">
        <v>465</v>
      </c>
      <c r="K192" s="280">
        <v>15</v>
      </c>
      <c r="L192" s="289" t="s">
        <v>1638</v>
      </c>
      <c r="M192" s="284"/>
    </row>
    <row r="193" spans="1:13" s="286" customFormat="1" x14ac:dyDescent="0.2">
      <c r="A193" s="283"/>
      <c r="B193" s="284">
        <v>187</v>
      </c>
      <c r="C193" s="280" t="s">
        <v>1267</v>
      </c>
      <c r="D193" s="281" t="s">
        <v>1639</v>
      </c>
      <c r="E193" s="395" t="s">
        <v>1637</v>
      </c>
      <c r="F193" s="396"/>
      <c r="G193" s="396"/>
      <c r="H193" s="397"/>
      <c r="I193" s="280">
        <v>0</v>
      </c>
      <c r="J193" s="164">
        <v>465</v>
      </c>
      <c r="K193" s="280">
        <v>15</v>
      </c>
      <c r="L193" s="289" t="s">
        <v>1640</v>
      </c>
      <c r="M193" s="284"/>
    </row>
    <row r="194" spans="1:13" s="286" customFormat="1" x14ac:dyDescent="0.2">
      <c r="A194" s="283"/>
      <c r="B194" s="284">
        <v>188</v>
      </c>
      <c r="C194" s="284" t="s">
        <v>1342</v>
      </c>
      <c r="D194" s="285" t="s">
        <v>1641</v>
      </c>
      <c r="E194" s="392" t="s">
        <v>1618</v>
      </c>
      <c r="F194" s="393"/>
      <c r="G194" s="393"/>
      <c r="H194" s="394"/>
      <c r="I194" s="284">
        <v>1670</v>
      </c>
      <c r="J194" s="164"/>
      <c r="K194" s="280">
        <v>15</v>
      </c>
      <c r="L194" s="291" t="s">
        <v>1642</v>
      </c>
      <c r="M194" s="284"/>
    </row>
    <row r="195" spans="1:13" s="286" customFormat="1" x14ac:dyDescent="0.2">
      <c r="A195" s="283"/>
      <c r="B195" s="284">
        <v>189</v>
      </c>
      <c r="C195" s="284" t="s">
        <v>1345</v>
      </c>
      <c r="D195" s="285" t="s">
        <v>1641</v>
      </c>
      <c r="E195" s="392" t="s">
        <v>1618</v>
      </c>
      <c r="F195" s="393"/>
      <c r="G195" s="393"/>
      <c r="H195" s="394"/>
      <c r="I195" s="284">
        <v>1670</v>
      </c>
      <c r="J195" s="164"/>
      <c r="K195" s="280">
        <v>15</v>
      </c>
      <c r="L195" s="291" t="s">
        <v>1643</v>
      </c>
      <c r="M195" s="284"/>
    </row>
    <row r="196" spans="1:13" s="286" customFormat="1" x14ac:dyDescent="0.2">
      <c r="A196" s="283"/>
      <c r="B196" s="284">
        <v>190</v>
      </c>
      <c r="C196" s="284" t="s">
        <v>1307</v>
      </c>
      <c r="D196" s="285" t="s">
        <v>1644</v>
      </c>
      <c r="E196" s="392" t="s">
        <v>1631</v>
      </c>
      <c r="F196" s="393"/>
      <c r="G196" s="393"/>
      <c r="H196" s="394"/>
      <c r="I196" s="284">
        <v>1670</v>
      </c>
      <c r="J196" s="164"/>
      <c r="K196" s="280">
        <v>15</v>
      </c>
      <c r="L196" s="291" t="s">
        <v>1645</v>
      </c>
      <c r="M196" s="284"/>
    </row>
    <row r="197" spans="1:13" s="286" customFormat="1" x14ac:dyDescent="0.2">
      <c r="A197" s="283"/>
      <c r="B197" s="284">
        <v>191</v>
      </c>
      <c r="C197" s="284" t="s">
        <v>1567</v>
      </c>
      <c r="D197" s="288" t="s">
        <v>1646</v>
      </c>
      <c r="E197" s="398" t="s">
        <v>1628</v>
      </c>
      <c r="F197" s="399"/>
      <c r="G197" s="399"/>
      <c r="H197" s="400"/>
      <c r="I197" s="165">
        <v>920</v>
      </c>
      <c r="J197" s="164"/>
      <c r="K197" s="280">
        <v>15</v>
      </c>
      <c r="L197" s="291" t="s">
        <v>1647</v>
      </c>
      <c r="M197" s="284"/>
    </row>
    <row r="198" spans="1:13" s="286" customFormat="1" x14ac:dyDescent="0.2">
      <c r="A198" s="283"/>
      <c r="B198" s="284">
        <v>192</v>
      </c>
      <c r="C198" s="284" t="s">
        <v>1246</v>
      </c>
      <c r="D198" s="288" t="s">
        <v>1648</v>
      </c>
      <c r="E198" s="398" t="s">
        <v>1613</v>
      </c>
      <c r="F198" s="399"/>
      <c r="G198" s="399"/>
      <c r="H198" s="400"/>
      <c r="I198" s="284">
        <v>3570</v>
      </c>
      <c r="J198" s="164"/>
      <c r="K198" s="280">
        <v>15</v>
      </c>
      <c r="L198" s="291" t="s">
        <v>1649</v>
      </c>
      <c r="M198" s="284"/>
    </row>
    <row r="199" spans="1:13" s="286" customFormat="1" x14ac:dyDescent="0.2">
      <c r="A199" s="283"/>
      <c r="B199" s="284">
        <v>193</v>
      </c>
      <c r="C199" s="284" t="s">
        <v>1232</v>
      </c>
      <c r="D199" s="288" t="s">
        <v>1650</v>
      </c>
      <c r="E199" s="398" t="s">
        <v>1622</v>
      </c>
      <c r="F199" s="399"/>
      <c r="G199" s="399"/>
      <c r="H199" s="400"/>
      <c r="I199" s="284">
        <v>1670</v>
      </c>
      <c r="J199" s="164"/>
      <c r="K199" s="280">
        <v>15</v>
      </c>
      <c r="L199" s="291" t="s">
        <v>1651</v>
      </c>
      <c r="M199" s="284"/>
    </row>
    <row r="200" spans="1:13" s="286" customFormat="1" x14ac:dyDescent="0.2">
      <c r="A200" s="283"/>
      <c r="B200" s="284">
        <v>194</v>
      </c>
      <c r="C200" s="284" t="s">
        <v>1236</v>
      </c>
      <c r="D200" s="288" t="s">
        <v>1650</v>
      </c>
      <c r="E200" s="398" t="s">
        <v>1622</v>
      </c>
      <c r="F200" s="399"/>
      <c r="G200" s="399"/>
      <c r="H200" s="400"/>
      <c r="I200" s="284">
        <v>1670</v>
      </c>
      <c r="J200" s="164"/>
      <c r="K200" s="280">
        <v>15</v>
      </c>
      <c r="L200" s="291" t="s">
        <v>1652</v>
      </c>
      <c r="M200" s="284"/>
    </row>
    <row r="201" spans="1:13" s="286" customFormat="1" x14ac:dyDescent="0.2">
      <c r="A201" s="283"/>
      <c r="B201" s="284">
        <v>195</v>
      </c>
      <c r="C201" s="284" t="s">
        <v>1238</v>
      </c>
      <c r="D201" s="288" t="s">
        <v>1650</v>
      </c>
      <c r="E201" s="398" t="s">
        <v>1622</v>
      </c>
      <c r="F201" s="399"/>
      <c r="G201" s="399"/>
      <c r="H201" s="400"/>
      <c r="I201" s="284">
        <v>1670</v>
      </c>
      <c r="J201" s="164"/>
      <c r="K201" s="280">
        <v>15</v>
      </c>
      <c r="L201" s="291" t="s">
        <v>1653</v>
      </c>
      <c r="M201" s="284"/>
    </row>
    <row r="202" spans="1:13" s="286" customFormat="1" x14ac:dyDescent="0.2">
      <c r="A202" s="283"/>
      <c r="B202" s="284">
        <v>196</v>
      </c>
      <c r="C202" s="284" t="s">
        <v>1240</v>
      </c>
      <c r="D202" s="288" t="s">
        <v>1650</v>
      </c>
      <c r="E202" s="398" t="s">
        <v>1622</v>
      </c>
      <c r="F202" s="399"/>
      <c r="G202" s="399"/>
      <c r="H202" s="400"/>
      <c r="I202" s="284">
        <v>1670</v>
      </c>
      <c r="J202" s="164"/>
      <c r="K202" s="280">
        <v>15</v>
      </c>
      <c r="L202" s="291" t="s">
        <v>1654</v>
      </c>
      <c r="M202" s="284"/>
    </row>
    <row r="203" spans="1:13" s="286" customFormat="1" x14ac:dyDescent="0.2">
      <c r="A203" s="283"/>
      <c r="B203" s="284">
        <v>197</v>
      </c>
      <c r="C203" s="284" t="s">
        <v>1581</v>
      </c>
      <c r="D203" s="288" t="s">
        <v>1655</v>
      </c>
      <c r="E203" s="392" t="s">
        <v>1631</v>
      </c>
      <c r="F203" s="393"/>
      <c r="G203" s="393"/>
      <c r="H203" s="394"/>
      <c r="I203" s="284">
        <v>1670</v>
      </c>
      <c r="J203" s="164"/>
      <c r="K203" s="280">
        <v>15</v>
      </c>
      <c r="L203" s="291" t="s">
        <v>1656</v>
      </c>
      <c r="M203" s="284"/>
    </row>
    <row r="204" spans="1:13" s="286" customFormat="1" x14ac:dyDescent="0.2">
      <c r="A204" s="283"/>
      <c r="B204" s="284">
        <v>198</v>
      </c>
      <c r="C204" s="284" t="s">
        <v>1476</v>
      </c>
      <c r="D204" s="288" t="s">
        <v>1657</v>
      </c>
      <c r="E204" s="392" t="s">
        <v>1631</v>
      </c>
      <c r="F204" s="393"/>
      <c r="G204" s="393"/>
      <c r="H204" s="394"/>
      <c r="I204" s="284">
        <v>1670</v>
      </c>
      <c r="J204" s="164"/>
      <c r="K204" s="280">
        <v>15</v>
      </c>
      <c r="L204" s="291" t="s">
        <v>1658</v>
      </c>
      <c r="M204" s="284"/>
    </row>
    <row r="205" spans="1:13" s="286" customFormat="1" x14ac:dyDescent="0.2">
      <c r="A205" s="283"/>
      <c r="B205" s="284">
        <v>199</v>
      </c>
      <c r="C205" s="284" t="s">
        <v>1478</v>
      </c>
      <c r="D205" s="288" t="s">
        <v>1659</v>
      </c>
      <c r="E205" s="398" t="s">
        <v>1618</v>
      </c>
      <c r="F205" s="399"/>
      <c r="G205" s="399"/>
      <c r="H205" s="400"/>
      <c r="I205" s="284">
        <v>1670</v>
      </c>
      <c r="J205" s="164"/>
      <c r="K205" s="280">
        <v>15</v>
      </c>
      <c r="L205" s="291" t="s">
        <v>1660</v>
      </c>
      <c r="M205" s="284"/>
    </row>
    <row r="206" spans="1:13" s="286" customFormat="1" x14ac:dyDescent="0.2">
      <c r="A206" s="283"/>
      <c r="B206" s="284">
        <v>200</v>
      </c>
      <c r="C206" s="284" t="s">
        <v>1480</v>
      </c>
      <c r="D206" s="288" t="s">
        <v>1659</v>
      </c>
      <c r="E206" s="398" t="s">
        <v>1618</v>
      </c>
      <c r="F206" s="399"/>
      <c r="G206" s="399"/>
      <c r="H206" s="400"/>
      <c r="I206" s="284">
        <v>1670</v>
      </c>
      <c r="J206" s="164"/>
      <c r="K206" s="280">
        <v>15</v>
      </c>
      <c r="L206" s="291" t="s">
        <v>1661</v>
      </c>
      <c r="M206" s="284"/>
    </row>
    <row r="207" spans="1:13" s="286" customFormat="1" x14ac:dyDescent="0.2">
      <c r="A207" s="283"/>
      <c r="B207" s="284">
        <v>201</v>
      </c>
      <c r="C207" s="284" t="s">
        <v>1333</v>
      </c>
      <c r="D207" s="288" t="s">
        <v>1662</v>
      </c>
      <c r="E207" s="398" t="s">
        <v>1618</v>
      </c>
      <c r="F207" s="399"/>
      <c r="G207" s="399"/>
      <c r="H207" s="400"/>
      <c r="I207" s="284">
        <v>1670</v>
      </c>
      <c r="J207" s="164"/>
      <c r="K207" s="280">
        <v>15</v>
      </c>
      <c r="L207" s="291" t="s">
        <v>1663</v>
      </c>
      <c r="M207" s="284"/>
    </row>
    <row r="208" spans="1:13" s="286" customFormat="1" x14ac:dyDescent="0.2">
      <c r="A208" s="283"/>
      <c r="B208" s="284">
        <v>202</v>
      </c>
      <c r="C208" s="284" t="s">
        <v>1337</v>
      </c>
      <c r="D208" s="288" t="s">
        <v>1662</v>
      </c>
      <c r="E208" s="398" t="s">
        <v>1618</v>
      </c>
      <c r="F208" s="399"/>
      <c r="G208" s="399"/>
      <c r="H208" s="400"/>
      <c r="I208" s="284">
        <v>1670</v>
      </c>
      <c r="J208" s="164"/>
      <c r="K208" s="280">
        <v>15</v>
      </c>
      <c r="L208" s="291" t="s">
        <v>1664</v>
      </c>
      <c r="M208" s="284"/>
    </row>
    <row r="209" spans="1:14" s="286" customFormat="1" x14ac:dyDescent="0.2">
      <c r="A209" s="283"/>
      <c r="B209" s="284">
        <v>203</v>
      </c>
      <c r="C209" s="284" t="s">
        <v>1565</v>
      </c>
      <c r="D209" s="288" t="s">
        <v>1665</v>
      </c>
      <c r="E209" s="398" t="s">
        <v>1666</v>
      </c>
      <c r="F209" s="399"/>
      <c r="G209" s="399"/>
      <c r="H209" s="400"/>
      <c r="I209" s="284">
        <v>1670</v>
      </c>
      <c r="J209" s="164"/>
      <c r="K209" s="280">
        <v>15</v>
      </c>
      <c r="L209" s="291" t="s">
        <v>1667</v>
      </c>
      <c r="M209" s="284"/>
    </row>
    <row r="210" spans="1:14" s="286" customFormat="1" x14ac:dyDescent="0.2">
      <c r="A210" s="283"/>
      <c r="B210" s="284">
        <v>204</v>
      </c>
      <c r="C210" s="280" t="s">
        <v>1135</v>
      </c>
      <c r="D210" s="281" t="s">
        <v>1668</v>
      </c>
      <c r="E210" s="395" t="s">
        <v>1669</v>
      </c>
      <c r="F210" s="396"/>
      <c r="G210" s="396"/>
      <c r="H210" s="397"/>
      <c r="I210" s="164">
        <v>0</v>
      </c>
      <c r="J210" s="164">
        <v>0</v>
      </c>
      <c r="K210" s="280">
        <v>0</v>
      </c>
      <c r="L210" s="289" t="s">
        <v>1670</v>
      </c>
      <c r="M210" s="280"/>
      <c r="N210" s="286" t="s">
        <v>2253</v>
      </c>
    </row>
    <row r="211" spans="1:14" s="286" customFormat="1" x14ac:dyDescent="0.2">
      <c r="A211" s="283"/>
      <c r="B211" s="284">
        <v>205</v>
      </c>
      <c r="C211" s="284" t="s">
        <v>1560</v>
      </c>
      <c r="D211" s="288" t="s">
        <v>1671</v>
      </c>
      <c r="E211" s="398" t="s">
        <v>1672</v>
      </c>
      <c r="F211" s="399"/>
      <c r="G211" s="399"/>
      <c r="H211" s="400"/>
      <c r="I211" s="165">
        <v>1950</v>
      </c>
      <c r="J211" s="164"/>
      <c r="K211" s="280">
        <v>15</v>
      </c>
      <c r="L211" s="291" t="s">
        <v>1673</v>
      </c>
      <c r="M211" s="284"/>
    </row>
    <row r="212" spans="1:14" s="286" customFormat="1" x14ac:dyDescent="0.2">
      <c r="A212" s="283"/>
      <c r="B212" s="284">
        <v>206</v>
      </c>
      <c r="C212" s="284" t="s">
        <v>1602</v>
      </c>
      <c r="D212" s="288" t="s">
        <v>1674</v>
      </c>
      <c r="E212" s="398" t="s">
        <v>1675</v>
      </c>
      <c r="F212" s="399"/>
      <c r="G212" s="399"/>
      <c r="H212" s="400"/>
      <c r="I212" s="165">
        <v>920</v>
      </c>
      <c r="J212" s="164"/>
      <c r="K212" s="280">
        <v>15</v>
      </c>
      <c r="L212" s="291" t="s">
        <v>1676</v>
      </c>
      <c r="M212" s="284"/>
    </row>
    <row r="213" spans="1:14" s="286" customFormat="1" x14ac:dyDescent="0.2">
      <c r="A213" s="283"/>
      <c r="B213" s="284">
        <v>207</v>
      </c>
      <c r="C213" s="284" t="s">
        <v>1487</v>
      </c>
      <c r="D213" s="285" t="s">
        <v>1677</v>
      </c>
      <c r="E213" s="392" t="s">
        <v>1678</v>
      </c>
      <c r="F213" s="393"/>
      <c r="G213" s="393"/>
      <c r="H213" s="394"/>
      <c r="I213" s="166">
        <v>1820</v>
      </c>
      <c r="J213" s="164"/>
      <c r="K213" s="280">
        <v>15</v>
      </c>
      <c r="L213" s="291" t="s">
        <v>1679</v>
      </c>
      <c r="M213" s="284"/>
    </row>
    <row r="214" spans="1:14" s="286" customFormat="1" x14ac:dyDescent="0.2">
      <c r="A214" s="283"/>
      <c r="B214" s="284">
        <v>208</v>
      </c>
      <c r="C214" s="284" t="s">
        <v>1350</v>
      </c>
      <c r="D214" s="285" t="s">
        <v>1680</v>
      </c>
      <c r="E214" s="392" t="s">
        <v>1681</v>
      </c>
      <c r="F214" s="393"/>
      <c r="G214" s="393"/>
      <c r="H214" s="394"/>
      <c r="I214" s="166">
        <v>5970</v>
      </c>
      <c r="J214" s="164"/>
      <c r="K214" s="280">
        <v>15</v>
      </c>
      <c r="L214" s="291" t="s">
        <v>1682</v>
      </c>
      <c r="M214" s="284"/>
    </row>
    <row r="215" spans="1:14" s="286" customFormat="1" x14ac:dyDescent="0.2">
      <c r="A215" s="283"/>
      <c r="B215" s="284">
        <v>209</v>
      </c>
      <c r="C215" s="284" t="s">
        <v>1357</v>
      </c>
      <c r="D215" s="285" t="s">
        <v>1680</v>
      </c>
      <c r="E215" s="392" t="s">
        <v>1681</v>
      </c>
      <c r="F215" s="393"/>
      <c r="G215" s="393"/>
      <c r="H215" s="394"/>
      <c r="I215" s="166">
        <v>5970</v>
      </c>
      <c r="J215" s="164"/>
      <c r="K215" s="280">
        <v>15</v>
      </c>
      <c r="L215" s="291" t="s">
        <v>1683</v>
      </c>
      <c r="M215" s="284"/>
    </row>
    <row r="216" spans="1:14" s="286" customFormat="1" x14ac:dyDescent="0.2">
      <c r="A216" s="283"/>
      <c r="B216" s="284">
        <v>210</v>
      </c>
      <c r="C216" s="284" t="s">
        <v>1367</v>
      </c>
      <c r="D216" s="285" t="s">
        <v>1684</v>
      </c>
      <c r="E216" s="392" t="s">
        <v>1685</v>
      </c>
      <c r="F216" s="393"/>
      <c r="G216" s="393"/>
      <c r="H216" s="394"/>
      <c r="I216" s="166">
        <v>2490</v>
      </c>
      <c r="J216" s="164"/>
      <c r="K216" s="280">
        <v>15</v>
      </c>
      <c r="L216" s="291" t="s">
        <v>1686</v>
      </c>
      <c r="M216" s="284"/>
    </row>
    <row r="217" spans="1:14" s="286" customFormat="1" x14ac:dyDescent="0.2">
      <c r="A217" s="283"/>
      <c r="B217" s="284">
        <v>211</v>
      </c>
      <c r="C217" s="284" t="s">
        <v>1304</v>
      </c>
      <c r="D217" s="285" t="s">
        <v>1687</v>
      </c>
      <c r="E217" s="392" t="s">
        <v>1685</v>
      </c>
      <c r="F217" s="393"/>
      <c r="G217" s="393"/>
      <c r="H217" s="394"/>
      <c r="I217" s="166">
        <v>2490</v>
      </c>
      <c r="J217" s="164"/>
      <c r="K217" s="280">
        <v>15</v>
      </c>
      <c r="L217" s="291" t="s">
        <v>1688</v>
      </c>
      <c r="M217" s="284"/>
    </row>
    <row r="218" spans="1:14" s="286" customFormat="1" x14ac:dyDescent="0.2">
      <c r="A218" s="283"/>
      <c r="B218" s="284">
        <v>212</v>
      </c>
      <c r="C218" s="284" t="s">
        <v>1689</v>
      </c>
      <c r="D218" s="285" t="s">
        <v>1690</v>
      </c>
      <c r="E218" s="392" t="s">
        <v>1691</v>
      </c>
      <c r="F218" s="393"/>
      <c r="G218" s="393"/>
      <c r="H218" s="394"/>
      <c r="I218" s="166">
        <v>1270</v>
      </c>
      <c r="J218" s="164"/>
      <c r="K218" s="280">
        <v>15</v>
      </c>
      <c r="L218" s="291" t="s">
        <v>1692</v>
      </c>
      <c r="M218" s="284"/>
    </row>
    <row r="219" spans="1:14" s="286" customFormat="1" x14ac:dyDescent="0.2">
      <c r="A219" s="283"/>
      <c r="B219" s="284">
        <v>213</v>
      </c>
      <c r="C219" s="280" t="s">
        <v>1574</v>
      </c>
      <c r="D219" s="281" t="s">
        <v>1693</v>
      </c>
      <c r="E219" s="395" t="s">
        <v>1694</v>
      </c>
      <c r="F219" s="396"/>
      <c r="G219" s="396"/>
      <c r="H219" s="397"/>
      <c r="I219" s="164">
        <v>0</v>
      </c>
      <c r="J219" s="164">
        <v>267</v>
      </c>
      <c r="K219" s="280">
        <v>15</v>
      </c>
      <c r="L219" s="289" t="s">
        <v>1695</v>
      </c>
      <c r="M219" s="280"/>
    </row>
    <row r="220" spans="1:14" s="286" customFormat="1" x14ac:dyDescent="0.2">
      <c r="A220" s="283"/>
      <c r="B220" s="284">
        <v>214</v>
      </c>
      <c r="C220" s="284" t="s">
        <v>1142</v>
      </c>
      <c r="D220" s="285" t="s">
        <v>1696</v>
      </c>
      <c r="E220" s="392" t="s">
        <v>1697</v>
      </c>
      <c r="F220" s="393"/>
      <c r="G220" s="393"/>
      <c r="H220" s="394"/>
      <c r="I220" s="166">
        <v>1100</v>
      </c>
      <c r="J220" s="166"/>
      <c r="K220" s="280">
        <v>15</v>
      </c>
      <c r="L220" s="291" t="s">
        <v>1698</v>
      </c>
      <c r="M220" s="284"/>
    </row>
    <row r="221" spans="1:14" s="297" customFormat="1" x14ac:dyDescent="0.2">
      <c r="A221" s="295"/>
      <c r="B221" s="390" t="s">
        <v>1699</v>
      </c>
      <c r="C221" s="390"/>
      <c r="D221" s="390"/>
      <c r="E221" s="390"/>
      <c r="F221" s="390"/>
      <c r="G221" s="390"/>
      <c r="H221" s="390"/>
      <c r="I221" s="296">
        <f>SUM(I7:I220)</f>
        <v>193405</v>
      </c>
      <c r="J221" s="296">
        <f t="shared" ref="J221" si="0">SUM(J7:J220)</f>
        <v>20119</v>
      </c>
      <c r="K221" s="296">
        <v>0</v>
      </c>
      <c r="L221" s="296">
        <v>0</v>
      </c>
      <c r="M221" s="296">
        <v>0</v>
      </c>
    </row>
    <row r="222" spans="1:14" x14ac:dyDescent="0.2">
      <c r="A222" s="259"/>
      <c r="B222" s="390" t="s">
        <v>1700</v>
      </c>
      <c r="C222" s="390"/>
      <c r="D222" s="390"/>
      <c r="E222" s="390"/>
      <c r="F222" s="390"/>
      <c r="G222" s="390"/>
      <c r="H222" s="390"/>
      <c r="I222" s="391">
        <f>I221+J221+K221</f>
        <v>213524</v>
      </c>
      <c r="J222" s="391"/>
      <c r="K222" s="391"/>
      <c r="L222" s="391"/>
      <c r="M222" s="391"/>
    </row>
    <row r="223" spans="1:14" x14ac:dyDescent="0.2">
      <c r="A223" s="259"/>
      <c r="B223" s="298"/>
      <c r="C223" s="298"/>
      <c r="D223" s="298"/>
      <c r="E223" s="298"/>
      <c r="F223" s="298"/>
      <c r="G223" s="298"/>
      <c r="H223" s="298"/>
      <c r="I223" s="298"/>
      <c r="J223" s="298"/>
      <c r="K223" s="298"/>
      <c r="L223" s="298"/>
      <c r="M223" s="298"/>
    </row>
    <row r="224" spans="1:14" x14ac:dyDescent="0.2">
      <c r="A224" s="259"/>
      <c r="B224" s="259"/>
      <c r="C224" s="266" t="s">
        <v>2260</v>
      </c>
      <c r="D224" s="299" t="s">
        <v>2261</v>
      </c>
      <c r="E224" s="259"/>
      <c r="F224" s="266" t="s">
        <v>2262</v>
      </c>
      <c r="G224" s="266" t="s">
        <v>2264</v>
      </c>
      <c r="H224" s="259"/>
      <c r="I224" s="266" t="s">
        <v>2263</v>
      </c>
      <c r="J224" s="299"/>
      <c r="K224" s="299"/>
      <c r="L224" s="300"/>
      <c r="M224" s="259"/>
    </row>
    <row r="225" spans="1:13" x14ac:dyDescent="0.2">
      <c r="A225" s="259"/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59"/>
      <c r="M225" s="259"/>
    </row>
    <row r="226" spans="1:13" x14ac:dyDescent="0.2">
      <c r="A226" s="259"/>
      <c r="B226" s="259"/>
      <c r="C226" s="259"/>
      <c r="D226" s="259"/>
      <c r="E226" s="259"/>
      <c r="F226" s="259"/>
      <c r="G226" s="266"/>
      <c r="H226" s="266"/>
      <c r="I226" s="266"/>
      <c r="J226" s="299"/>
      <c r="K226" s="299"/>
      <c r="L226" s="264"/>
      <c r="M226" s="259"/>
    </row>
    <row r="227" spans="1:13" x14ac:dyDescent="0.2">
      <c r="A227" s="259"/>
      <c r="B227" s="259"/>
      <c r="C227" s="259"/>
      <c r="D227" s="259"/>
      <c r="E227" s="259"/>
      <c r="F227" s="259"/>
      <c r="G227" s="266"/>
      <c r="H227" s="266"/>
      <c r="I227" s="266"/>
      <c r="J227" s="264"/>
      <c r="K227" s="264"/>
      <c r="L227" s="264"/>
      <c r="M227" s="259"/>
    </row>
    <row r="228" spans="1:13" x14ac:dyDescent="0.2">
      <c r="J228" s="301"/>
      <c r="K228" s="301"/>
    </row>
  </sheetData>
  <mergeCells count="218">
    <mergeCell ref="E10:H10"/>
    <mergeCell ref="E11:H11"/>
    <mergeCell ref="E12:H12"/>
    <mergeCell ref="E13:H13"/>
    <mergeCell ref="E14:H14"/>
    <mergeCell ref="E15:H15"/>
    <mergeCell ref="B1:M1"/>
    <mergeCell ref="H3:J3"/>
    <mergeCell ref="E6:H6"/>
    <mergeCell ref="E7:H7"/>
    <mergeCell ref="E8:H8"/>
    <mergeCell ref="E9:H9"/>
    <mergeCell ref="E22:H22"/>
    <mergeCell ref="E23:H23"/>
    <mergeCell ref="E24:H24"/>
    <mergeCell ref="E25:H25"/>
    <mergeCell ref="E26:H26"/>
    <mergeCell ref="E27:H27"/>
    <mergeCell ref="E16:H16"/>
    <mergeCell ref="E17:H17"/>
    <mergeCell ref="E18:H18"/>
    <mergeCell ref="E19:H19"/>
    <mergeCell ref="E20:H20"/>
    <mergeCell ref="E21:H21"/>
    <mergeCell ref="E35:H35"/>
    <mergeCell ref="E37:H37"/>
    <mergeCell ref="E38:H38"/>
    <mergeCell ref="E39:H39"/>
    <mergeCell ref="E40:H40"/>
    <mergeCell ref="E41:H41"/>
    <mergeCell ref="E28:H28"/>
    <mergeCell ref="E29:H29"/>
    <mergeCell ref="E30:H30"/>
    <mergeCell ref="E31:H31"/>
    <mergeCell ref="E32:H32"/>
    <mergeCell ref="E34:H34"/>
    <mergeCell ref="E48:H48"/>
    <mergeCell ref="E49:H49"/>
    <mergeCell ref="E50:H50"/>
    <mergeCell ref="E51:H51"/>
    <mergeCell ref="E52:H52"/>
    <mergeCell ref="E53:H53"/>
    <mergeCell ref="E42:H42"/>
    <mergeCell ref="E43:H43"/>
    <mergeCell ref="E44:H44"/>
    <mergeCell ref="E45:H45"/>
    <mergeCell ref="E46:H46"/>
    <mergeCell ref="E47:H47"/>
    <mergeCell ref="E60:H60"/>
    <mergeCell ref="E61:H61"/>
    <mergeCell ref="E62:H62"/>
    <mergeCell ref="E63:H63"/>
    <mergeCell ref="E64:H64"/>
    <mergeCell ref="E65:H65"/>
    <mergeCell ref="E54:H54"/>
    <mergeCell ref="E55:H55"/>
    <mergeCell ref="E56:H56"/>
    <mergeCell ref="E57:H57"/>
    <mergeCell ref="E58:H58"/>
    <mergeCell ref="E59:H59"/>
    <mergeCell ref="E72:H72"/>
    <mergeCell ref="E73:H73"/>
    <mergeCell ref="E74:H74"/>
    <mergeCell ref="E75:H75"/>
    <mergeCell ref="E76:H76"/>
    <mergeCell ref="E77:H77"/>
    <mergeCell ref="E66:H66"/>
    <mergeCell ref="E67:H67"/>
    <mergeCell ref="E68:H68"/>
    <mergeCell ref="E69:H69"/>
    <mergeCell ref="E70:H70"/>
    <mergeCell ref="E71:H71"/>
    <mergeCell ref="E84:H84"/>
    <mergeCell ref="E85:H85"/>
    <mergeCell ref="E86:H86"/>
    <mergeCell ref="E87:H87"/>
    <mergeCell ref="E88:H88"/>
    <mergeCell ref="E89:H89"/>
    <mergeCell ref="E78:H78"/>
    <mergeCell ref="E79:H79"/>
    <mergeCell ref="E80:H80"/>
    <mergeCell ref="E81:H81"/>
    <mergeCell ref="E82:H82"/>
    <mergeCell ref="E83:H83"/>
    <mergeCell ref="E96:H96"/>
    <mergeCell ref="E97:H97"/>
    <mergeCell ref="E98:H98"/>
    <mergeCell ref="E99:H99"/>
    <mergeCell ref="E100:H100"/>
    <mergeCell ref="E101:H101"/>
    <mergeCell ref="E90:H90"/>
    <mergeCell ref="E91:H91"/>
    <mergeCell ref="E92:H92"/>
    <mergeCell ref="E93:H93"/>
    <mergeCell ref="E94:H94"/>
    <mergeCell ref="E95:H95"/>
    <mergeCell ref="E108:H108"/>
    <mergeCell ref="E109:H109"/>
    <mergeCell ref="E110:H110"/>
    <mergeCell ref="E111:H111"/>
    <mergeCell ref="E112:H112"/>
    <mergeCell ref="E113:H113"/>
    <mergeCell ref="E102:H102"/>
    <mergeCell ref="E103:H103"/>
    <mergeCell ref="E104:H104"/>
    <mergeCell ref="E105:H105"/>
    <mergeCell ref="E106:H106"/>
    <mergeCell ref="E107:H107"/>
    <mergeCell ref="E120:H120"/>
    <mergeCell ref="E121:H121"/>
    <mergeCell ref="E122:H122"/>
    <mergeCell ref="E123:H123"/>
    <mergeCell ref="E124:H124"/>
    <mergeCell ref="E125:H125"/>
    <mergeCell ref="E114:H114"/>
    <mergeCell ref="E115:H115"/>
    <mergeCell ref="E116:H116"/>
    <mergeCell ref="E117:H117"/>
    <mergeCell ref="E118:H118"/>
    <mergeCell ref="E119:H119"/>
    <mergeCell ref="E132:H132"/>
    <mergeCell ref="E133:H133"/>
    <mergeCell ref="E134:H134"/>
    <mergeCell ref="E135:H135"/>
    <mergeCell ref="E136:H136"/>
    <mergeCell ref="E137:H137"/>
    <mergeCell ref="E126:H126"/>
    <mergeCell ref="E127:H127"/>
    <mergeCell ref="E128:H128"/>
    <mergeCell ref="E129:H129"/>
    <mergeCell ref="E130:H130"/>
    <mergeCell ref="E131:H131"/>
    <mergeCell ref="E144:H144"/>
    <mergeCell ref="E145:H145"/>
    <mergeCell ref="E146:H146"/>
    <mergeCell ref="E147:H147"/>
    <mergeCell ref="E148:H148"/>
    <mergeCell ref="E149:H149"/>
    <mergeCell ref="E138:H138"/>
    <mergeCell ref="E139:H139"/>
    <mergeCell ref="E140:H140"/>
    <mergeCell ref="E141:H141"/>
    <mergeCell ref="E142:H142"/>
    <mergeCell ref="E143:H143"/>
    <mergeCell ref="E156:H156"/>
    <mergeCell ref="E157:H157"/>
    <mergeCell ref="E158:H158"/>
    <mergeCell ref="E159:H159"/>
    <mergeCell ref="E160:H160"/>
    <mergeCell ref="E161:H161"/>
    <mergeCell ref="E150:H150"/>
    <mergeCell ref="E151:H151"/>
    <mergeCell ref="E152:H152"/>
    <mergeCell ref="E153:H153"/>
    <mergeCell ref="E154:H154"/>
    <mergeCell ref="E155:H155"/>
    <mergeCell ref="E168:H168"/>
    <mergeCell ref="E169:H169"/>
    <mergeCell ref="E170:H170"/>
    <mergeCell ref="E171:H171"/>
    <mergeCell ref="E172:H172"/>
    <mergeCell ref="E173:H173"/>
    <mergeCell ref="E162:H162"/>
    <mergeCell ref="E163:H163"/>
    <mergeCell ref="E164:H164"/>
    <mergeCell ref="E165:H165"/>
    <mergeCell ref="E166:H166"/>
    <mergeCell ref="E167:H167"/>
    <mergeCell ref="E180:H180"/>
    <mergeCell ref="E181:H181"/>
    <mergeCell ref="E182:H182"/>
    <mergeCell ref="E183:H183"/>
    <mergeCell ref="E184:H184"/>
    <mergeCell ref="E185:H185"/>
    <mergeCell ref="E174:H174"/>
    <mergeCell ref="E175:H175"/>
    <mergeCell ref="E176:H176"/>
    <mergeCell ref="E177:H177"/>
    <mergeCell ref="E178:H178"/>
    <mergeCell ref="E179:H179"/>
    <mergeCell ref="E192:H192"/>
    <mergeCell ref="E193:H193"/>
    <mergeCell ref="E194:H194"/>
    <mergeCell ref="E195:H195"/>
    <mergeCell ref="E196:H196"/>
    <mergeCell ref="E197:H197"/>
    <mergeCell ref="E186:H186"/>
    <mergeCell ref="E187:H187"/>
    <mergeCell ref="E188:H188"/>
    <mergeCell ref="E189:H189"/>
    <mergeCell ref="E190:H190"/>
    <mergeCell ref="E191:H191"/>
    <mergeCell ref="E204:H204"/>
    <mergeCell ref="E205:H205"/>
    <mergeCell ref="E206:H206"/>
    <mergeCell ref="E207:H207"/>
    <mergeCell ref="E208:H208"/>
    <mergeCell ref="E209:H209"/>
    <mergeCell ref="E198:H198"/>
    <mergeCell ref="E199:H199"/>
    <mergeCell ref="E200:H200"/>
    <mergeCell ref="E201:H201"/>
    <mergeCell ref="E202:H202"/>
    <mergeCell ref="E203:H203"/>
    <mergeCell ref="B221:H221"/>
    <mergeCell ref="B222:H222"/>
    <mergeCell ref="I222:M222"/>
    <mergeCell ref="E216:H216"/>
    <mergeCell ref="E217:H217"/>
    <mergeCell ref="E218:H218"/>
    <mergeCell ref="E219:H219"/>
    <mergeCell ref="E220:H220"/>
    <mergeCell ref="E210:H210"/>
    <mergeCell ref="E211:H211"/>
    <mergeCell ref="E212:H212"/>
    <mergeCell ref="E213:H213"/>
    <mergeCell ref="E214:H214"/>
    <mergeCell ref="E215:H215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opLeftCell="A93" workbookViewId="0">
      <selection activeCell="C51" sqref="C51:C54"/>
    </sheetView>
  </sheetViews>
  <sheetFormatPr baseColWidth="10" defaultColWidth="11.6640625" defaultRowHeight="12" x14ac:dyDescent="0.2"/>
  <cols>
    <col min="1" max="1" width="11.6640625" style="172" customWidth="1"/>
    <col min="2" max="5" width="21.6640625" style="172" customWidth="1"/>
    <col min="6" max="16384" width="11.6640625" style="172"/>
  </cols>
  <sheetData>
    <row r="1" spans="1:5" ht="30" customHeight="1" x14ac:dyDescent="0.2">
      <c r="A1" s="430" t="s">
        <v>1702</v>
      </c>
      <c r="B1" s="431"/>
      <c r="C1" s="431"/>
      <c r="D1" s="431"/>
      <c r="E1" s="432"/>
    </row>
    <row r="2" spans="1:5" ht="30" customHeight="1" x14ac:dyDescent="0.2">
      <c r="A2" s="173"/>
      <c r="B2" s="433" t="s">
        <v>1703</v>
      </c>
      <c r="C2" s="434"/>
      <c r="D2" s="433" t="s">
        <v>1704</v>
      </c>
      <c r="E2" s="434"/>
    </row>
    <row r="3" spans="1:5" ht="28" customHeight="1" x14ac:dyDescent="0.2">
      <c r="A3" s="435" t="s">
        <v>1144</v>
      </c>
      <c r="B3" s="435" t="s">
        <v>1705</v>
      </c>
      <c r="C3" s="435" t="s">
        <v>1705</v>
      </c>
      <c r="D3" s="435">
        <v>1355</v>
      </c>
      <c r="E3" s="437" t="s">
        <v>1706</v>
      </c>
    </row>
    <row r="4" spans="1:5" ht="19" customHeight="1" x14ac:dyDescent="0.2">
      <c r="A4" s="436"/>
      <c r="B4" s="436"/>
      <c r="C4" s="435"/>
      <c r="D4" s="436"/>
      <c r="E4" s="438"/>
    </row>
    <row r="5" spans="1:5" ht="13" customHeight="1" x14ac:dyDescent="0.2">
      <c r="A5" s="436"/>
      <c r="B5" s="436"/>
      <c r="C5" s="435"/>
      <c r="D5" s="436"/>
      <c r="E5" s="438"/>
    </row>
    <row r="6" spans="1:5" ht="19" customHeight="1" x14ac:dyDescent="0.2">
      <c r="A6" s="436"/>
      <c r="B6" s="436"/>
      <c r="C6" s="435"/>
      <c r="D6" s="436"/>
      <c r="E6" s="438"/>
    </row>
    <row r="7" spans="1:5" ht="33" customHeight="1" x14ac:dyDescent="0.2">
      <c r="A7" s="436"/>
      <c r="B7" s="436"/>
      <c r="C7" s="435"/>
      <c r="D7" s="436"/>
      <c r="E7" s="439"/>
    </row>
    <row r="8" spans="1:5" ht="13" customHeight="1" x14ac:dyDescent="0.2">
      <c r="A8" s="422" t="s">
        <v>1598</v>
      </c>
      <c r="B8" s="422">
        <v>3286.5</v>
      </c>
      <c r="C8" s="412" t="s">
        <v>2244</v>
      </c>
      <c r="D8" s="422" t="s">
        <v>1705</v>
      </c>
      <c r="E8" s="422" t="s">
        <v>1705</v>
      </c>
    </row>
    <row r="9" spans="1:5" ht="13" customHeight="1" x14ac:dyDescent="0.2">
      <c r="A9" s="422"/>
      <c r="B9" s="422"/>
      <c r="C9" s="412"/>
      <c r="D9" s="422"/>
      <c r="E9" s="422"/>
    </row>
    <row r="10" spans="1:5" ht="13" customHeight="1" x14ac:dyDescent="0.2">
      <c r="A10" s="417"/>
      <c r="B10" s="417"/>
      <c r="C10" s="408"/>
      <c r="D10" s="417"/>
      <c r="E10" s="417"/>
    </row>
    <row r="11" spans="1:5" ht="13" customHeight="1" x14ac:dyDescent="0.2">
      <c r="A11" s="413" t="s">
        <v>1707</v>
      </c>
      <c r="B11" s="413" t="s">
        <v>1705</v>
      </c>
      <c r="C11" s="413" t="s">
        <v>1705</v>
      </c>
      <c r="D11" s="413">
        <v>4945.03</v>
      </c>
      <c r="E11" s="407" t="s">
        <v>2243</v>
      </c>
    </row>
    <row r="12" spans="1:5" ht="36" customHeight="1" x14ac:dyDescent="0.2">
      <c r="A12" s="422"/>
      <c r="B12" s="422"/>
      <c r="C12" s="422"/>
      <c r="D12" s="422"/>
      <c r="E12" s="412"/>
    </row>
    <row r="13" spans="1:5" ht="32" customHeight="1" x14ac:dyDescent="0.2">
      <c r="A13" s="422"/>
      <c r="B13" s="422"/>
      <c r="C13" s="422"/>
      <c r="D13" s="422"/>
      <c r="E13" s="412"/>
    </row>
    <row r="14" spans="1:5" ht="29" customHeight="1" x14ac:dyDescent="0.2">
      <c r="A14" s="417"/>
      <c r="B14" s="417"/>
      <c r="C14" s="417"/>
      <c r="D14" s="417"/>
      <c r="E14" s="408"/>
    </row>
    <row r="15" spans="1:5" ht="14" customHeight="1" x14ac:dyDescent="0.2">
      <c r="A15" s="413" t="s">
        <v>1708</v>
      </c>
      <c r="B15" s="413" t="s">
        <v>1705</v>
      </c>
      <c r="C15" s="413" t="s">
        <v>1705</v>
      </c>
      <c r="D15" s="413" t="s">
        <v>1705</v>
      </c>
      <c r="E15" s="413" t="s">
        <v>1705</v>
      </c>
    </row>
    <row r="16" spans="1:5" ht="13" customHeight="1" x14ac:dyDescent="0.2">
      <c r="A16" s="422"/>
      <c r="B16" s="422"/>
      <c r="C16" s="422"/>
      <c r="D16" s="422"/>
      <c r="E16" s="422"/>
    </row>
    <row r="17" spans="1:5" ht="13" customHeight="1" x14ac:dyDescent="0.2">
      <c r="A17" s="422"/>
      <c r="B17" s="422"/>
      <c r="C17" s="422"/>
      <c r="D17" s="422"/>
      <c r="E17" s="422"/>
    </row>
    <row r="18" spans="1:5" ht="13" customHeight="1" x14ac:dyDescent="0.2">
      <c r="A18" s="422"/>
      <c r="B18" s="422"/>
      <c r="C18" s="422"/>
      <c r="D18" s="422"/>
      <c r="E18" s="422"/>
    </row>
    <row r="19" spans="1:5" ht="19" customHeight="1" x14ac:dyDescent="0.2">
      <c r="A19" s="429"/>
      <c r="B19" s="429"/>
      <c r="C19" s="429"/>
      <c r="D19" s="429"/>
      <c r="E19" s="429"/>
    </row>
    <row r="20" spans="1:5" ht="14" customHeight="1" x14ac:dyDescent="0.2">
      <c r="A20" s="413" t="s">
        <v>1709</v>
      </c>
      <c r="B20" s="413" t="s">
        <v>1705</v>
      </c>
      <c r="C20" s="413" t="s">
        <v>1705</v>
      </c>
      <c r="D20" s="413">
        <v>1525.41</v>
      </c>
      <c r="E20" s="407" t="s">
        <v>1710</v>
      </c>
    </row>
    <row r="21" spans="1:5" ht="13" customHeight="1" x14ac:dyDescent="0.2">
      <c r="A21" s="422"/>
      <c r="B21" s="422"/>
      <c r="C21" s="422"/>
      <c r="D21" s="422"/>
      <c r="E21" s="412"/>
    </row>
    <row r="22" spans="1:5" ht="13" customHeight="1" x14ac:dyDescent="0.2">
      <c r="A22" s="417"/>
      <c r="B22" s="417"/>
      <c r="C22" s="417"/>
      <c r="D22" s="417"/>
      <c r="E22" s="408"/>
    </row>
    <row r="23" spans="1:5" ht="13" customHeight="1" x14ac:dyDescent="0.2">
      <c r="A23" s="413" t="s">
        <v>1711</v>
      </c>
      <c r="B23" s="413" t="s">
        <v>1705</v>
      </c>
      <c r="C23" s="413" t="s">
        <v>1705</v>
      </c>
      <c r="D23" s="413" t="s">
        <v>1705</v>
      </c>
      <c r="E23" s="413" t="s">
        <v>1705</v>
      </c>
    </row>
    <row r="24" spans="1:5" ht="13" customHeight="1" x14ac:dyDescent="0.2">
      <c r="A24" s="422"/>
      <c r="B24" s="422"/>
      <c r="C24" s="422"/>
      <c r="D24" s="422"/>
      <c r="E24" s="422"/>
    </row>
    <row r="25" spans="1:5" ht="13" customHeight="1" x14ac:dyDescent="0.2">
      <c r="A25" s="422"/>
      <c r="B25" s="422"/>
      <c r="C25" s="422"/>
      <c r="D25" s="422"/>
      <c r="E25" s="422"/>
    </row>
    <row r="26" spans="1:5" ht="13" customHeight="1" x14ac:dyDescent="0.2">
      <c r="A26" s="422"/>
      <c r="B26" s="422"/>
      <c r="C26" s="422"/>
      <c r="D26" s="422"/>
      <c r="E26" s="422"/>
    </row>
    <row r="27" spans="1:5" ht="13" customHeight="1" x14ac:dyDescent="0.2">
      <c r="A27" s="417"/>
      <c r="B27" s="417"/>
      <c r="C27" s="417"/>
      <c r="D27" s="417"/>
      <c r="E27" s="417"/>
    </row>
    <row r="28" spans="1:5" ht="14" customHeight="1" x14ac:dyDescent="0.2">
      <c r="A28" s="413" t="s">
        <v>1712</v>
      </c>
      <c r="B28" s="413" t="s">
        <v>1705</v>
      </c>
      <c r="C28" s="413" t="s">
        <v>1705</v>
      </c>
      <c r="D28" s="413" t="s">
        <v>1705</v>
      </c>
      <c r="E28" s="413" t="s">
        <v>1705</v>
      </c>
    </row>
    <row r="29" spans="1:5" ht="13" customHeight="1" x14ac:dyDescent="0.2">
      <c r="A29" s="412"/>
      <c r="B29" s="412"/>
      <c r="C29" s="412"/>
      <c r="D29" s="412"/>
      <c r="E29" s="412"/>
    </row>
    <row r="30" spans="1:5" ht="13" customHeight="1" x14ac:dyDescent="0.2">
      <c r="A30" s="412"/>
      <c r="B30" s="412"/>
      <c r="C30" s="412"/>
      <c r="D30" s="412"/>
      <c r="E30" s="412"/>
    </row>
    <row r="31" spans="1:5" ht="13" customHeight="1" x14ac:dyDescent="0.2">
      <c r="A31" s="408"/>
      <c r="B31" s="408"/>
      <c r="C31" s="408"/>
      <c r="D31" s="408"/>
      <c r="E31" s="408"/>
    </row>
    <row r="32" spans="1:5" ht="13" customHeight="1" x14ac:dyDescent="0.2">
      <c r="A32" s="423" t="s">
        <v>1713</v>
      </c>
      <c r="B32" s="423" t="s">
        <v>1705</v>
      </c>
      <c r="C32" s="423" t="s">
        <v>1705</v>
      </c>
      <c r="D32" s="423">
        <v>6729.87</v>
      </c>
      <c r="E32" s="426" t="s">
        <v>1714</v>
      </c>
    </row>
    <row r="33" spans="1:5" ht="27" customHeight="1" x14ac:dyDescent="0.2">
      <c r="A33" s="424"/>
      <c r="B33" s="424"/>
      <c r="C33" s="424"/>
      <c r="D33" s="424"/>
      <c r="E33" s="427"/>
    </row>
    <row r="34" spans="1:5" ht="23" customHeight="1" x14ac:dyDescent="0.2">
      <c r="A34" s="424"/>
      <c r="B34" s="424"/>
      <c r="C34" s="424"/>
      <c r="D34" s="424"/>
      <c r="E34" s="427"/>
    </row>
    <row r="35" spans="1:5" ht="13" customHeight="1" x14ac:dyDescent="0.2">
      <c r="A35" s="424"/>
      <c r="B35" s="424"/>
      <c r="C35" s="424"/>
      <c r="D35" s="424"/>
      <c r="E35" s="427"/>
    </row>
    <row r="36" spans="1:5" ht="23" customHeight="1" x14ac:dyDescent="0.2">
      <c r="A36" s="424"/>
      <c r="B36" s="424"/>
      <c r="C36" s="424"/>
      <c r="D36" s="424"/>
      <c r="E36" s="427"/>
    </row>
    <row r="37" spans="1:5" x14ac:dyDescent="0.2">
      <c r="A37" s="425"/>
      <c r="B37" s="425"/>
      <c r="C37" s="425"/>
      <c r="D37" s="425"/>
      <c r="E37" s="428"/>
    </row>
    <row r="38" spans="1:5" ht="40" customHeight="1" x14ac:dyDescent="0.2">
      <c r="A38" s="413" t="s">
        <v>1715</v>
      </c>
      <c r="B38" s="413" t="s">
        <v>1705</v>
      </c>
      <c r="C38" s="413" t="s">
        <v>1705</v>
      </c>
      <c r="D38" s="413">
        <v>1756.33</v>
      </c>
      <c r="E38" s="407" t="s">
        <v>1716</v>
      </c>
    </row>
    <row r="39" spans="1:5" ht="24" customHeight="1" x14ac:dyDescent="0.2">
      <c r="A39" s="422"/>
      <c r="B39" s="422"/>
      <c r="C39" s="422"/>
      <c r="D39" s="422"/>
      <c r="E39" s="412"/>
    </row>
    <row r="40" spans="1:5" ht="23" customHeight="1" x14ac:dyDescent="0.2">
      <c r="A40" s="417"/>
      <c r="B40" s="417"/>
      <c r="C40" s="417"/>
      <c r="D40" s="417"/>
      <c r="E40" s="408"/>
    </row>
    <row r="41" spans="1:5" ht="13" customHeight="1" x14ac:dyDescent="0.2">
      <c r="A41" s="407" t="s">
        <v>1453</v>
      </c>
      <c r="B41" s="407">
        <v>1645.5</v>
      </c>
      <c r="C41" s="407" t="s">
        <v>2048</v>
      </c>
      <c r="D41" s="407">
        <v>338</v>
      </c>
      <c r="E41" s="407" t="s">
        <v>1717</v>
      </c>
    </row>
    <row r="42" spans="1:5" ht="17" customHeight="1" x14ac:dyDescent="0.2">
      <c r="A42" s="412"/>
      <c r="B42" s="412"/>
      <c r="C42" s="412"/>
      <c r="D42" s="412"/>
      <c r="E42" s="412"/>
    </row>
    <row r="43" spans="1:5" ht="13" customHeight="1" x14ac:dyDescent="0.2">
      <c r="A43" s="412"/>
      <c r="B43" s="412"/>
      <c r="C43" s="412"/>
      <c r="D43" s="412"/>
      <c r="E43" s="412"/>
    </row>
    <row r="44" spans="1:5" ht="13" customHeight="1" x14ac:dyDescent="0.2">
      <c r="A44" s="412"/>
      <c r="B44" s="412"/>
      <c r="C44" s="412"/>
      <c r="D44" s="412"/>
      <c r="E44" s="412"/>
    </row>
    <row r="45" spans="1:5" ht="22" customHeight="1" x14ac:dyDescent="0.2">
      <c r="A45" s="408"/>
      <c r="B45" s="408"/>
      <c r="C45" s="408"/>
      <c r="D45" s="408"/>
      <c r="E45" s="408"/>
    </row>
    <row r="46" spans="1:5" ht="13" customHeight="1" x14ac:dyDescent="0.2">
      <c r="A46" s="407" t="s">
        <v>1253</v>
      </c>
      <c r="B46" s="407">
        <v>4224</v>
      </c>
      <c r="C46" s="407" t="s">
        <v>1718</v>
      </c>
      <c r="D46" s="407">
        <v>1118</v>
      </c>
      <c r="E46" s="407" t="s">
        <v>1719</v>
      </c>
    </row>
    <row r="47" spans="1:5" ht="13" customHeight="1" x14ac:dyDescent="0.2">
      <c r="A47" s="412"/>
      <c r="B47" s="412"/>
      <c r="C47" s="412"/>
      <c r="D47" s="412"/>
      <c r="E47" s="412"/>
    </row>
    <row r="48" spans="1:5" ht="13" customHeight="1" x14ac:dyDescent="0.2">
      <c r="A48" s="412"/>
      <c r="B48" s="412"/>
      <c r="C48" s="412"/>
      <c r="D48" s="412"/>
      <c r="E48" s="412"/>
    </row>
    <row r="49" spans="1:5" ht="13" customHeight="1" x14ac:dyDescent="0.2">
      <c r="A49" s="412"/>
      <c r="B49" s="412"/>
      <c r="C49" s="412"/>
      <c r="D49" s="412"/>
      <c r="E49" s="412"/>
    </row>
    <row r="50" spans="1:5" ht="13" customHeight="1" x14ac:dyDescent="0.2">
      <c r="A50" s="408"/>
      <c r="B50" s="408"/>
      <c r="C50" s="408"/>
      <c r="D50" s="408"/>
      <c r="E50" s="408"/>
    </row>
    <row r="51" spans="1:5" ht="14" customHeight="1" x14ac:dyDescent="0.2">
      <c r="A51" s="413" t="s">
        <v>1720</v>
      </c>
      <c r="B51" s="413">
        <v>1174.5</v>
      </c>
      <c r="C51" s="407" t="s">
        <v>2246</v>
      </c>
      <c r="D51" s="413">
        <v>772.39</v>
      </c>
      <c r="E51" s="413" t="s">
        <v>1721</v>
      </c>
    </row>
    <row r="52" spans="1:5" ht="13" customHeight="1" x14ac:dyDescent="0.2">
      <c r="A52" s="412"/>
      <c r="B52" s="412"/>
      <c r="C52" s="412"/>
      <c r="D52" s="412"/>
      <c r="E52" s="412"/>
    </row>
    <row r="53" spans="1:5" ht="13" customHeight="1" x14ac:dyDescent="0.2">
      <c r="A53" s="412"/>
      <c r="B53" s="412"/>
      <c r="C53" s="412"/>
      <c r="D53" s="412"/>
      <c r="E53" s="412"/>
    </row>
    <row r="54" spans="1:5" ht="13" customHeight="1" x14ac:dyDescent="0.2">
      <c r="A54" s="408"/>
      <c r="B54" s="408"/>
      <c r="C54" s="408"/>
      <c r="D54" s="408"/>
      <c r="E54" s="408"/>
    </row>
    <row r="55" spans="1:5" ht="13" customHeight="1" x14ac:dyDescent="0.2">
      <c r="A55" s="407" t="s">
        <v>1722</v>
      </c>
      <c r="B55" s="407" t="s">
        <v>1705</v>
      </c>
      <c r="C55" s="407" t="s">
        <v>1705</v>
      </c>
      <c r="D55" s="407">
        <v>1937.7</v>
      </c>
      <c r="E55" s="407" t="s">
        <v>1723</v>
      </c>
    </row>
    <row r="56" spans="1:5" ht="13" customHeight="1" x14ac:dyDescent="0.2">
      <c r="A56" s="412"/>
      <c r="B56" s="412"/>
      <c r="C56" s="412"/>
      <c r="D56" s="412"/>
      <c r="E56" s="412"/>
    </row>
    <row r="57" spans="1:5" ht="13" customHeight="1" x14ac:dyDescent="0.2">
      <c r="A57" s="412"/>
      <c r="B57" s="412"/>
      <c r="C57" s="412"/>
      <c r="D57" s="412"/>
      <c r="E57" s="412"/>
    </row>
    <row r="58" spans="1:5" ht="13" customHeight="1" x14ac:dyDescent="0.2">
      <c r="A58" s="408"/>
      <c r="B58" s="408"/>
      <c r="C58" s="408"/>
      <c r="D58" s="408"/>
      <c r="E58" s="408"/>
    </row>
    <row r="59" spans="1:5" ht="13" customHeight="1" x14ac:dyDescent="0.2">
      <c r="A59" s="407" t="s">
        <v>1724</v>
      </c>
      <c r="B59" s="407">
        <v>617</v>
      </c>
      <c r="C59" s="407" t="s">
        <v>2241</v>
      </c>
      <c r="D59" s="407" t="s">
        <v>1705</v>
      </c>
      <c r="E59" s="407" t="s">
        <v>1705</v>
      </c>
    </row>
    <row r="60" spans="1:5" ht="13" customHeight="1" x14ac:dyDescent="0.2">
      <c r="A60" s="412"/>
      <c r="B60" s="412"/>
      <c r="C60" s="412"/>
      <c r="D60" s="412"/>
      <c r="E60" s="412"/>
    </row>
    <row r="61" spans="1:5" ht="13" customHeight="1" x14ac:dyDescent="0.2">
      <c r="A61" s="412"/>
      <c r="B61" s="412"/>
      <c r="C61" s="412"/>
      <c r="D61" s="412"/>
      <c r="E61" s="412"/>
    </row>
    <row r="62" spans="1:5" ht="13" customHeight="1" x14ac:dyDescent="0.2">
      <c r="A62" s="408"/>
      <c r="B62" s="408"/>
      <c r="C62" s="408"/>
      <c r="D62" s="408"/>
      <c r="E62" s="408"/>
    </row>
    <row r="63" spans="1:5" ht="13" customHeight="1" x14ac:dyDescent="0.2">
      <c r="A63" s="407" t="s">
        <v>1725</v>
      </c>
      <c r="B63" s="407" t="s">
        <v>1705</v>
      </c>
      <c r="C63" s="407" t="s">
        <v>1705</v>
      </c>
      <c r="D63" s="407" t="s">
        <v>1705</v>
      </c>
      <c r="E63" s="407" t="s">
        <v>1705</v>
      </c>
    </row>
    <row r="64" spans="1:5" ht="13" customHeight="1" x14ac:dyDescent="0.2">
      <c r="A64" s="412"/>
      <c r="B64" s="412"/>
      <c r="C64" s="412"/>
      <c r="D64" s="412"/>
      <c r="E64" s="412"/>
    </row>
    <row r="65" spans="1:5" ht="13" customHeight="1" x14ac:dyDescent="0.2">
      <c r="A65" s="412"/>
      <c r="B65" s="412"/>
      <c r="C65" s="412"/>
      <c r="D65" s="412"/>
      <c r="E65" s="412"/>
    </row>
    <row r="66" spans="1:5" ht="13" customHeight="1" x14ac:dyDescent="0.2">
      <c r="A66" s="408"/>
      <c r="B66" s="408"/>
      <c r="C66" s="408"/>
      <c r="D66" s="408"/>
      <c r="E66" s="408"/>
    </row>
    <row r="67" spans="1:5" ht="13" customHeight="1" x14ac:dyDescent="0.2">
      <c r="A67" s="407" t="s">
        <v>1246</v>
      </c>
      <c r="B67" s="407" t="s">
        <v>1705</v>
      </c>
      <c r="C67" s="407" t="s">
        <v>1705</v>
      </c>
      <c r="D67" s="407">
        <v>242.94</v>
      </c>
      <c r="E67" s="407" t="s">
        <v>1726</v>
      </c>
    </row>
    <row r="68" spans="1:5" ht="13" customHeight="1" x14ac:dyDescent="0.2">
      <c r="A68" s="412"/>
      <c r="B68" s="412"/>
      <c r="C68" s="412"/>
      <c r="D68" s="412"/>
      <c r="E68" s="412"/>
    </row>
    <row r="69" spans="1:5" ht="13" customHeight="1" x14ac:dyDescent="0.2">
      <c r="A69" s="412"/>
      <c r="B69" s="412"/>
      <c r="C69" s="412"/>
      <c r="D69" s="412"/>
      <c r="E69" s="412"/>
    </row>
    <row r="70" spans="1:5" ht="13" customHeight="1" x14ac:dyDescent="0.2">
      <c r="A70" s="412"/>
      <c r="B70" s="412"/>
      <c r="C70" s="412"/>
      <c r="D70" s="412"/>
      <c r="E70" s="412"/>
    </row>
    <row r="71" spans="1:5" ht="13" customHeight="1" x14ac:dyDescent="0.2">
      <c r="A71" s="408"/>
      <c r="B71" s="408"/>
      <c r="C71" s="408"/>
      <c r="D71" s="408"/>
      <c r="E71" s="408"/>
    </row>
    <row r="72" spans="1:5" ht="14" customHeight="1" x14ac:dyDescent="0.2">
      <c r="A72" s="413" t="s">
        <v>1727</v>
      </c>
      <c r="B72" s="413" t="s">
        <v>1705</v>
      </c>
      <c r="C72" s="413" t="s">
        <v>1705</v>
      </c>
      <c r="D72" s="413">
        <v>709.73</v>
      </c>
      <c r="E72" s="407" t="s">
        <v>1728</v>
      </c>
    </row>
    <row r="73" spans="1:5" ht="13" customHeight="1" x14ac:dyDescent="0.2">
      <c r="A73" s="422"/>
      <c r="B73" s="422"/>
      <c r="C73" s="422"/>
      <c r="D73" s="422"/>
      <c r="E73" s="412"/>
    </row>
    <row r="74" spans="1:5" ht="13" customHeight="1" x14ac:dyDescent="0.2">
      <c r="A74" s="422"/>
      <c r="B74" s="422"/>
      <c r="C74" s="422"/>
      <c r="D74" s="422"/>
      <c r="E74" s="412"/>
    </row>
    <row r="75" spans="1:5" ht="13" customHeight="1" x14ac:dyDescent="0.2">
      <c r="A75" s="422"/>
      <c r="B75" s="422"/>
      <c r="C75" s="422"/>
      <c r="D75" s="422"/>
      <c r="E75" s="412"/>
    </row>
    <row r="76" spans="1:5" ht="13" customHeight="1" x14ac:dyDescent="0.2">
      <c r="A76" s="422"/>
      <c r="B76" s="422"/>
      <c r="C76" s="422"/>
      <c r="D76" s="422"/>
      <c r="E76" s="412"/>
    </row>
    <row r="77" spans="1:5" ht="13" customHeight="1" x14ac:dyDescent="0.2">
      <c r="A77" s="422"/>
      <c r="B77" s="422"/>
      <c r="C77" s="422"/>
      <c r="D77" s="422"/>
      <c r="E77" s="412"/>
    </row>
    <row r="78" spans="1:5" ht="19" customHeight="1" x14ac:dyDescent="0.2">
      <c r="A78" s="417"/>
      <c r="B78" s="417"/>
      <c r="C78" s="417"/>
      <c r="D78" s="417"/>
      <c r="E78" s="408"/>
    </row>
    <row r="79" spans="1:5" ht="28" customHeight="1" x14ac:dyDescent="0.2">
      <c r="A79" s="407" t="s">
        <v>1729</v>
      </c>
      <c r="B79" s="407" t="s">
        <v>1705</v>
      </c>
      <c r="C79" s="407" t="s">
        <v>1705</v>
      </c>
      <c r="D79" s="407" t="s">
        <v>1705</v>
      </c>
      <c r="E79" s="407" t="s">
        <v>1705</v>
      </c>
    </row>
    <row r="80" spans="1:5" ht="13" customHeight="1" x14ac:dyDescent="0.2">
      <c r="A80" s="412"/>
      <c r="B80" s="412"/>
      <c r="C80" s="412"/>
      <c r="D80" s="412"/>
      <c r="E80" s="412"/>
    </row>
    <row r="81" spans="1:5" ht="13" customHeight="1" x14ac:dyDescent="0.2">
      <c r="A81" s="412"/>
      <c r="B81" s="412"/>
      <c r="C81" s="412"/>
      <c r="D81" s="412"/>
      <c r="E81" s="412"/>
    </row>
    <row r="82" spans="1:5" ht="13" customHeight="1" x14ac:dyDescent="0.2">
      <c r="A82" s="412"/>
      <c r="B82" s="412"/>
      <c r="C82" s="412"/>
      <c r="D82" s="412"/>
      <c r="E82" s="412"/>
    </row>
    <row r="83" spans="1:5" ht="13" customHeight="1" x14ac:dyDescent="0.2">
      <c r="A83" s="408"/>
      <c r="B83" s="408"/>
      <c r="C83" s="408"/>
      <c r="D83" s="408"/>
      <c r="E83" s="408"/>
    </row>
    <row r="84" spans="1:5" ht="14" customHeight="1" x14ac:dyDescent="0.2">
      <c r="A84" s="407" t="s">
        <v>1730</v>
      </c>
      <c r="B84" s="407">
        <v>850</v>
      </c>
      <c r="C84" s="407" t="s">
        <v>2247</v>
      </c>
      <c r="D84" s="407">
        <v>287</v>
      </c>
      <c r="E84" s="407" t="s">
        <v>1755</v>
      </c>
    </row>
    <row r="85" spans="1:5" ht="13" customHeight="1" x14ac:dyDescent="0.2">
      <c r="A85" s="412"/>
      <c r="B85" s="412"/>
      <c r="C85" s="412"/>
      <c r="D85" s="412"/>
      <c r="E85" s="412"/>
    </row>
    <row r="86" spans="1:5" ht="13" customHeight="1" x14ac:dyDescent="0.2">
      <c r="A86" s="412"/>
      <c r="B86" s="412"/>
      <c r="C86" s="412"/>
      <c r="D86" s="412"/>
      <c r="E86" s="412"/>
    </row>
    <row r="87" spans="1:5" ht="13" customHeight="1" x14ac:dyDescent="0.2">
      <c r="A87" s="412"/>
      <c r="B87" s="412"/>
      <c r="C87" s="412"/>
      <c r="D87" s="412"/>
      <c r="E87" s="412"/>
    </row>
    <row r="88" spans="1:5" ht="13" customHeight="1" x14ac:dyDescent="0.2">
      <c r="A88" s="412"/>
      <c r="B88" s="412"/>
      <c r="C88" s="412"/>
      <c r="D88" s="412"/>
      <c r="E88" s="412"/>
    </row>
    <row r="89" spans="1:5" ht="13" customHeight="1" x14ac:dyDescent="0.2">
      <c r="A89" s="408"/>
      <c r="B89" s="408"/>
      <c r="C89" s="408"/>
      <c r="D89" s="408"/>
      <c r="E89" s="408"/>
    </row>
    <row r="90" spans="1:5" ht="14" customHeight="1" x14ac:dyDescent="0.2">
      <c r="A90" s="407" t="s">
        <v>1731</v>
      </c>
      <c r="B90" s="407" t="s">
        <v>1705</v>
      </c>
      <c r="C90" s="407" t="s">
        <v>1705</v>
      </c>
      <c r="D90" s="407">
        <v>521</v>
      </c>
      <c r="E90" s="407" t="s">
        <v>1756</v>
      </c>
    </row>
    <row r="91" spans="1:5" ht="13" customHeight="1" x14ac:dyDescent="0.2">
      <c r="A91" s="412"/>
      <c r="B91" s="412"/>
      <c r="C91" s="412"/>
      <c r="D91" s="412"/>
      <c r="E91" s="412"/>
    </row>
    <row r="92" spans="1:5" ht="13" customHeight="1" x14ac:dyDescent="0.2">
      <c r="A92" s="412"/>
      <c r="B92" s="412"/>
      <c r="C92" s="412"/>
      <c r="D92" s="412"/>
      <c r="E92" s="412"/>
    </row>
    <row r="93" spans="1:5" ht="13" customHeight="1" x14ac:dyDescent="0.2">
      <c r="A93" s="412"/>
      <c r="B93" s="412"/>
      <c r="C93" s="412"/>
      <c r="D93" s="412"/>
      <c r="E93" s="412"/>
    </row>
    <row r="94" spans="1:5" ht="13" customHeight="1" x14ac:dyDescent="0.2">
      <c r="A94" s="408"/>
      <c r="B94" s="408"/>
      <c r="C94" s="408"/>
      <c r="D94" s="408"/>
      <c r="E94" s="408"/>
    </row>
    <row r="95" spans="1:5" ht="28" customHeight="1" x14ac:dyDescent="0.2">
      <c r="A95" s="407" t="s">
        <v>1350</v>
      </c>
      <c r="B95" s="407" t="s">
        <v>1705</v>
      </c>
      <c r="C95" s="407" t="s">
        <v>1705</v>
      </c>
      <c r="D95" s="407">
        <v>1240</v>
      </c>
      <c r="E95" s="407" t="s">
        <v>1732</v>
      </c>
    </row>
    <row r="96" spans="1:5" ht="13" customHeight="1" x14ac:dyDescent="0.2">
      <c r="A96" s="412"/>
      <c r="B96" s="412"/>
      <c r="C96" s="412"/>
      <c r="D96" s="412"/>
      <c r="E96" s="412"/>
    </row>
    <row r="97" spans="1:5" ht="13" customHeight="1" x14ac:dyDescent="0.2">
      <c r="A97" s="412"/>
      <c r="B97" s="412"/>
      <c r="C97" s="412"/>
      <c r="D97" s="412"/>
      <c r="E97" s="412"/>
    </row>
    <row r="98" spans="1:5" ht="13" customHeight="1" x14ac:dyDescent="0.2">
      <c r="A98" s="412"/>
      <c r="B98" s="412"/>
      <c r="C98" s="412"/>
      <c r="D98" s="412"/>
      <c r="E98" s="412"/>
    </row>
    <row r="99" spans="1:5" ht="13" customHeight="1" x14ac:dyDescent="0.2">
      <c r="A99" s="412"/>
      <c r="B99" s="412"/>
      <c r="C99" s="412"/>
      <c r="D99" s="412"/>
      <c r="E99" s="412"/>
    </row>
    <row r="100" spans="1:5" ht="13" customHeight="1" x14ac:dyDescent="0.2">
      <c r="A100" s="412"/>
      <c r="B100" s="412"/>
      <c r="C100" s="412"/>
      <c r="D100" s="412"/>
      <c r="E100" s="412"/>
    </row>
    <row r="101" spans="1:5" ht="13" customHeight="1" x14ac:dyDescent="0.2">
      <c r="A101" s="412"/>
      <c r="B101" s="412"/>
      <c r="C101" s="412"/>
      <c r="D101" s="412"/>
      <c r="E101" s="412"/>
    </row>
    <row r="102" spans="1:5" ht="13" customHeight="1" x14ac:dyDescent="0.2">
      <c r="A102" s="412"/>
      <c r="B102" s="412"/>
      <c r="C102" s="412"/>
      <c r="D102" s="412"/>
      <c r="E102" s="412"/>
    </row>
    <row r="103" spans="1:5" ht="13" customHeight="1" x14ac:dyDescent="0.2">
      <c r="A103" s="412"/>
      <c r="B103" s="412"/>
      <c r="C103" s="412"/>
      <c r="D103" s="412"/>
      <c r="E103" s="412"/>
    </row>
    <row r="104" spans="1:5" ht="13" customHeight="1" x14ac:dyDescent="0.2">
      <c r="A104" s="412"/>
      <c r="B104" s="412"/>
      <c r="C104" s="412"/>
      <c r="D104" s="412"/>
      <c r="E104" s="412"/>
    </row>
    <row r="105" spans="1:5" ht="13" customHeight="1" x14ac:dyDescent="0.2">
      <c r="A105" s="412"/>
      <c r="B105" s="412"/>
      <c r="C105" s="412"/>
      <c r="D105" s="412"/>
      <c r="E105" s="412"/>
    </row>
    <row r="106" spans="1:5" ht="13" customHeight="1" x14ac:dyDescent="0.2">
      <c r="A106" s="408"/>
      <c r="B106" s="408"/>
      <c r="C106" s="408"/>
      <c r="D106" s="408"/>
      <c r="E106" s="408"/>
    </row>
    <row r="107" spans="1:5" ht="19" customHeight="1" x14ac:dyDescent="0.2">
      <c r="A107" s="174" t="s">
        <v>1733</v>
      </c>
      <c r="B107" s="174" t="s">
        <v>1705</v>
      </c>
      <c r="C107" s="174" t="s">
        <v>1705</v>
      </c>
      <c r="D107" s="174" t="s">
        <v>1705</v>
      </c>
      <c r="E107" s="174" t="s">
        <v>1705</v>
      </c>
    </row>
    <row r="108" spans="1:5" ht="13" customHeight="1" x14ac:dyDescent="0.2">
      <c r="A108" s="413" t="s">
        <v>1734</v>
      </c>
      <c r="B108" s="413" t="s">
        <v>1705</v>
      </c>
      <c r="C108" s="413" t="s">
        <v>1705</v>
      </c>
      <c r="D108" s="413">
        <v>1664</v>
      </c>
      <c r="E108" s="407" t="s">
        <v>1735</v>
      </c>
    </row>
    <row r="109" spans="1:5" ht="36" customHeight="1" x14ac:dyDescent="0.2">
      <c r="A109" s="417"/>
      <c r="B109" s="417"/>
      <c r="C109" s="417"/>
      <c r="D109" s="417"/>
      <c r="E109" s="408"/>
    </row>
    <row r="110" spans="1:5" ht="13" customHeight="1" x14ac:dyDescent="0.2">
      <c r="A110" s="407" t="s">
        <v>1736</v>
      </c>
      <c r="B110" s="407" t="s">
        <v>1705</v>
      </c>
      <c r="C110" s="407" t="s">
        <v>1705</v>
      </c>
      <c r="D110" s="407">
        <v>4420.88</v>
      </c>
      <c r="E110" s="407" t="s">
        <v>1737</v>
      </c>
    </row>
    <row r="111" spans="1:5" ht="19" customHeight="1" x14ac:dyDescent="0.2">
      <c r="A111" s="412"/>
      <c r="B111" s="412"/>
      <c r="C111" s="412"/>
      <c r="D111" s="412"/>
      <c r="E111" s="412"/>
    </row>
    <row r="112" spans="1:5" ht="13" customHeight="1" x14ac:dyDescent="0.2">
      <c r="A112" s="412"/>
      <c r="B112" s="412"/>
      <c r="C112" s="412"/>
      <c r="D112" s="412"/>
      <c r="E112" s="412"/>
    </row>
    <row r="113" spans="1:5" ht="19" customHeight="1" x14ac:dyDescent="0.2">
      <c r="A113" s="408"/>
      <c r="B113" s="408"/>
      <c r="C113" s="408"/>
      <c r="D113" s="408"/>
      <c r="E113" s="408"/>
    </row>
    <row r="114" spans="1:5" ht="36" x14ac:dyDescent="0.2">
      <c r="A114" s="175" t="s">
        <v>1738</v>
      </c>
      <c r="B114" s="174">
        <v>1518</v>
      </c>
      <c r="C114" s="175" t="s">
        <v>1739</v>
      </c>
      <c r="D114" s="174" t="s">
        <v>1705</v>
      </c>
      <c r="E114" s="174" t="s">
        <v>1705</v>
      </c>
    </row>
    <row r="115" spans="1:5" x14ac:dyDescent="0.2">
      <c r="A115" s="175" t="s">
        <v>1740</v>
      </c>
      <c r="B115" s="174" t="s">
        <v>1705</v>
      </c>
      <c r="C115" s="174" t="s">
        <v>1705</v>
      </c>
      <c r="D115" s="174" t="s">
        <v>1705</v>
      </c>
      <c r="E115" s="174" t="s">
        <v>1705</v>
      </c>
    </row>
    <row r="116" spans="1:5" ht="13" customHeight="1" x14ac:dyDescent="0.2">
      <c r="A116" s="407" t="s">
        <v>1741</v>
      </c>
      <c r="B116" s="407" t="s">
        <v>1705</v>
      </c>
      <c r="C116" s="407" t="s">
        <v>1705</v>
      </c>
      <c r="D116" s="407">
        <v>1704</v>
      </c>
      <c r="E116" s="407" t="s">
        <v>1742</v>
      </c>
    </row>
    <row r="117" spans="1:5" ht="19" customHeight="1" x14ac:dyDescent="0.2">
      <c r="A117" s="408"/>
      <c r="B117" s="408"/>
      <c r="C117" s="408"/>
      <c r="D117" s="408"/>
      <c r="E117" s="408"/>
    </row>
    <row r="118" spans="1:5" ht="13" customHeight="1" x14ac:dyDescent="0.2">
      <c r="A118" s="407" t="s">
        <v>1743</v>
      </c>
      <c r="B118" s="407">
        <v>3308</v>
      </c>
      <c r="C118" s="407" t="s">
        <v>2245</v>
      </c>
      <c r="D118" s="407">
        <v>1696</v>
      </c>
      <c r="E118" s="407" t="s">
        <v>1744</v>
      </c>
    </row>
    <row r="119" spans="1:5" ht="13" customHeight="1" x14ac:dyDescent="0.2">
      <c r="A119" s="412"/>
      <c r="B119" s="412"/>
      <c r="C119" s="412"/>
      <c r="D119" s="412"/>
      <c r="E119" s="412"/>
    </row>
    <row r="120" spans="1:5" ht="13" customHeight="1" x14ac:dyDescent="0.2">
      <c r="A120" s="412"/>
      <c r="B120" s="412"/>
      <c r="C120" s="412"/>
      <c r="D120" s="412"/>
      <c r="E120" s="412"/>
    </row>
    <row r="121" spans="1:5" ht="29" customHeight="1" x14ac:dyDescent="0.2">
      <c r="A121" s="420"/>
      <c r="B121" s="420"/>
      <c r="C121" s="420"/>
      <c r="D121" s="420"/>
      <c r="E121" s="420"/>
    </row>
    <row r="122" spans="1:5" ht="13" customHeight="1" x14ac:dyDescent="0.2">
      <c r="A122" s="420"/>
      <c r="B122" s="420"/>
      <c r="C122" s="420"/>
      <c r="D122" s="420"/>
      <c r="E122" s="420"/>
    </row>
    <row r="123" spans="1:5" ht="19" customHeight="1" x14ac:dyDescent="0.2">
      <c r="A123" s="421"/>
      <c r="B123" s="421"/>
      <c r="C123" s="421"/>
      <c r="D123" s="421"/>
      <c r="E123" s="421"/>
    </row>
    <row r="124" spans="1:5" ht="13" customHeight="1" x14ac:dyDescent="0.2">
      <c r="A124" s="407" t="s">
        <v>1745</v>
      </c>
      <c r="B124" s="407" t="s">
        <v>1705</v>
      </c>
      <c r="C124" s="407" t="s">
        <v>1705</v>
      </c>
      <c r="D124" s="407">
        <v>797</v>
      </c>
      <c r="E124" s="407" t="s">
        <v>2242</v>
      </c>
    </row>
    <row r="125" spans="1:5" ht="19" customHeight="1" x14ac:dyDescent="0.2">
      <c r="A125" s="408"/>
      <c r="B125" s="408"/>
      <c r="C125" s="408"/>
      <c r="D125" s="408"/>
      <c r="E125" s="408"/>
    </row>
    <row r="126" spans="1:5" ht="28" customHeight="1" x14ac:dyDescent="0.2">
      <c r="A126" s="407" t="s">
        <v>1746</v>
      </c>
      <c r="B126" s="407" t="s">
        <v>1705</v>
      </c>
      <c r="C126" s="407" t="s">
        <v>1705</v>
      </c>
      <c r="D126" s="407">
        <v>1696</v>
      </c>
      <c r="E126" s="407" t="s">
        <v>1747</v>
      </c>
    </row>
    <row r="127" spans="1:5" ht="13" customHeight="1" x14ac:dyDescent="0.2">
      <c r="A127" s="408"/>
      <c r="B127" s="408"/>
      <c r="C127" s="408"/>
      <c r="D127" s="408"/>
      <c r="E127" s="408"/>
    </row>
    <row r="128" spans="1:5" ht="13" customHeight="1" x14ac:dyDescent="0.2">
      <c r="A128" s="407" t="s">
        <v>1748</v>
      </c>
      <c r="B128" s="407">
        <v>1520</v>
      </c>
      <c r="C128" s="407" t="s">
        <v>1749</v>
      </c>
      <c r="D128" s="413">
        <v>1691</v>
      </c>
      <c r="E128" s="407" t="s">
        <v>1750</v>
      </c>
    </row>
    <row r="129" spans="1:5" ht="13" customHeight="1" x14ac:dyDescent="0.2">
      <c r="A129" s="412"/>
      <c r="B129" s="412"/>
      <c r="C129" s="412"/>
      <c r="D129" s="412"/>
      <c r="E129" s="412"/>
    </row>
    <row r="130" spans="1:5" ht="13" customHeight="1" x14ac:dyDescent="0.2">
      <c r="A130" s="412"/>
      <c r="B130" s="408"/>
      <c r="C130" s="408"/>
      <c r="D130" s="408"/>
      <c r="E130" s="408"/>
    </row>
    <row r="131" spans="1:5" ht="23" customHeight="1" x14ac:dyDescent="0.2">
      <c r="A131" s="414" t="s">
        <v>1751</v>
      </c>
      <c r="B131" s="416" t="s">
        <v>1705</v>
      </c>
      <c r="C131" s="416" t="s">
        <v>1705</v>
      </c>
      <c r="D131" s="413">
        <v>6063.52</v>
      </c>
      <c r="E131" s="419" t="s">
        <v>1752</v>
      </c>
    </row>
    <row r="132" spans="1:5" ht="30" customHeight="1" x14ac:dyDescent="0.2">
      <c r="A132" s="415"/>
      <c r="B132" s="417"/>
      <c r="C132" s="418"/>
      <c r="D132" s="408"/>
      <c r="E132" s="408"/>
    </row>
    <row r="133" spans="1:5" x14ac:dyDescent="0.2">
      <c r="A133" s="174" t="s">
        <v>1753</v>
      </c>
      <c r="B133" s="176">
        <f>SUM(B3:B132)</f>
        <v>18143.5</v>
      </c>
      <c r="C133" s="176"/>
      <c r="D133" s="176">
        <f>SUM(D3:D132)</f>
        <v>43210.8</v>
      </c>
      <c r="E133" s="177"/>
    </row>
    <row r="134" spans="1:5" x14ac:dyDescent="0.2">
      <c r="A134" s="178" t="s">
        <v>1754</v>
      </c>
      <c r="B134" s="409">
        <f>B133+D133</f>
        <v>61354.3</v>
      </c>
      <c r="C134" s="410"/>
      <c r="D134" s="410"/>
      <c r="E134" s="411"/>
    </row>
  </sheetData>
  <mergeCells count="149">
    <mergeCell ref="A1:E1"/>
    <mergeCell ref="B2:C2"/>
    <mergeCell ref="D2:E2"/>
    <mergeCell ref="A3:A7"/>
    <mergeCell ref="B3:B7"/>
    <mergeCell ref="C3:C7"/>
    <mergeCell ref="D3:D7"/>
    <mergeCell ref="E3:E7"/>
    <mergeCell ref="A8:A10"/>
    <mergeCell ref="B8:B10"/>
    <mergeCell ref="C8:C10"/>
    <mergeCell ref="D8:D10"/>
    <mergeCell ref="E8:E10"/>
    <mergeCell ref="A11:A14"/>
    <mergeCell ref="B11:B14"/>
    <mergeCell ref="C11:C14"/>
    <mergeCell ref="D11:D14"/>
    <mergeCell ref="E11:E14"/>
    <mergeCell ref="A15:A19"/>
    <mergeCell ref="B15:B19"/>
    <mergeCell ref="C15:C19"/>
    <mergeCell ref="D15:D19"/>
    <mergeCell ref="E15:E19"/>
    <mergeCell ref="A20:A22"/>
    <mergeCell ref="B20:B22"/>
    <mergeCell ref="C20:C22"/>
    <mergeCell ref="D20:D22"/>
    <mergeCell ref="E20:E22"/>
    <mergeCell ref="A23:A27"/>
    <mergeCell ref="B23:B27"/>
    <mergeCell ref="C23:C27"/>
    <mergeCell ref="D23:D27"/>
    <mergeCell ref="E23:E27"/>
    <mergeCell ref="A28:A31"/>
    <mergeCell ref="B28:B31"/>
    <mergeCell ref="C28:C31"/>
    <mergeCell ref="D28:D31"/>
    <mergeCell ref="E28:E31"/>
    <mergeCell ref="A32:A37"/>
    <mergeCell ref="B32:B37"/>
    <mergeCell ref="C32:C37"/>
    <mergeCell ref="D32:D37"/>
    <mergeCell ref="E32:E37"/>
    <mergeCell ref="A38:A40"/>
    <mergeCell ref="B38:B40"/>
    <mergeCell ref="C38:C40"/>
    <mergeCell ref="D38:D40"/>
    <mergeCell ref="E38:E40"/>
    <mergeCell ref="A41:A45"/>
    <mergeCell ref="B41:B45"/>
    <mergeCell ref="C41:C45"/>
    <mergeCell ref="D41:D45"/>
    <mergeCell ref="E41:E45"/>
    <mergeCell ref="A46:A50"/>
    <mergeCell ref="B46:B50"/>
    <mergeCell ref="C46:C50"/>
    <mergeCell ref="D46:D50"/>
    <mergeCell ref="E46:E50"/>
    <mergeCell ref="A51:A54"/>
    <mergeCell ref="B51:B54"/>
    <mergeCell ref="C51:C54"/>
    <mergeCell ref="D51:D54"/>
    <mergeCell ref="E51:E54"/>
    <mergeCell ref="A55:A58"/>
    <mergeCell ref="B55:B58"/>
    <mergeCell ref="C55:C58"/>
    <mergeCell ref="D55:D58"/>
    <mergeCell ref="E55:E58"/>
    <mergeCell ref="A59:A62"/>
    <mergeCell ref="B59:B62"/>
    <mergeCell ref="C59:C62"/>
    <mergeCell ref="D59:D62"/>
    <mergeCell ref="E59:E62"/>
    <mergeCell ref="A63:A66"/>
    <mergeCell ref="B63:B66"/>
    <mergeCell ref="C63:C66"/>
    <mergeCell ref="D63:D66"/>
    <mergeCell ref="E63:E66"/>
    <mergeCell ref="A67:A71"/>
    <mergeCell ref="B67:B71"/>
    <mergeCell ref="C67:C71"/>
    <mergeCell ref="D67:D71"/>
    <mergeCell ref="E67:E71"/>
    <mergeCell ref="A72:A78"/>
    <mergeCell ref="B72:B78"/>
    <mergeCell ref="C72:C78"/>
    <mergeCell ref="D72:D78"/>
    <mergeCell ref="E72:E78"/>
    <mergeCell ref="A79:A83"/>
    <mergeCell ref="B79:B83"/>
    <mergeCell ref="C79:C83"/>
    <mergeCell ref="D79:D83"/>
    <mergeCell ref="E79:E83"/>
    <mergeCell ref="A84:A89"/>
    <mergeCell ref="B84:B89"/>
    <mergeCell ref="C84:C89"/>
    <mergeCell ref="D84:D89"/>
    <mergeCell ref="E84:E89"/>
    <mergeCell ref="A90:A94"/>
    <mergeCell ref="B90:B94"/>
    <mergeCell ref="C90:C94"/>
    <mergeCell ref="D90:D94"/>
    <mergeCell ref="E90:E94"/>
    <mergeCell ref="A95:A106"/>
    <mergeCell ref="B95:B106"/>
    <mergeCell ref="C95:C106"/>
    <mergeCell ref="D95:D106"/>
    <mergeCell ref="E95:E106"/>
    <mergeCell ref="A108:A109"/>
    <mergeCell ref="B108:B109"/>
    <mergeCell ref="C108:C109"/>
    <mergeCell ref="D108:D109"/>
    <mergeCell ref="E108:E109"/>
    <mergeCell ref="A110:A113"/>
    <mergeCell ref="B110:B113"/>
    <mergeCell ref="C110:C113"/>
    <mergeCell ref="D110:D113"/>
    <mergeCell ref="E110:E113"/>
    <mergeCell ref="A116:A117"/>
    <mergeCell ref="B116:B117"/>
    <mergeCell ref="C116:C117"/>
    <mergeCell ref="D116:D117"/>
    <mergeCell ref="E116:E117"/>
    <mergeCell ref="A118:A123"/>
    <mergeCell ref="B118:B123"/>
    <mergeCell ref="C118:C123"/>
    <mergeCell ref="D118:D123"/>
    <mergeCell ref="E118:E123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B134:E134"/>
    <mergeCell ref="A128:A130"/>
    <mergeCell ref="B128:B130"/>
    <mergeCell ref="C128:C130"/>
    <mergeCell ref="D128:D130"/>
    <mergeCell ref="E128:E130"/>
    <mergeCell ref="A131:A132"/>
    <mergeCell ref="B131:B132"/>
    <mergeCell ref="C131:C132"/>
    <mergeCell ref="D131:D132"/>
    <mergeCell ref="E131:E132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O165"/>
  <sheetViews>
    <sheetView workbookViewId="0">
      <selection activeCell="AR27" sqref="AR27"/>
    </sheetView>
  </sheetViews>
  <sheetFormatPr baseColWidth="10" defaultColWidth="8.83203125" defaultRowHeight="12" x14ac:dyDescent="0.15"/>
  <cols>
    <col min="1" max="1" width="2.1640625" style="171" bestFit="1" customWidth="1"/>
    <col min="2" max="2" width="0.1640625" style="171" bestFit="1" customWidth="1"/>
    <col min="3" max="3" width="0.33203125" style="171" bestFit="1" customWidth="1"/>
    <col min="4" max="4" width="0.5" style="171" bestFit="1" customWidth="1"/>
    <col min="5" max="5" width="6.6640625" style="171" bestFit="1" customWidth="1"/>
    <col min="6" max="6" width="0.83203125" style="171" bestFit="1" customWidth="1"/>
    <col min="7" max="7" width="0.1640625" style="171" bestFit="1" customWidth="1"/>
    <col min="8" max="8" width="1.83203125" style="171" bestFit="1" customWidth="1"/>
    <col min="9" max="9" width="1" style="171" bestFit="1" customWidth="1"/>
    <col min="10" max="10" width="0.33203125" style="171" bestFit="1" customWidth="1"/>
    <col min="11" max="11" width="14.5" style="171" bestFit="1" customWidth="1"/>
    <col min="12" max="12" width="2.1640625" style="171" bestFit="1" customWidth="1"/>
    <col min="13" max="13" width="0.5" style="171" bestFit="1" customWidth="1"/>
    <col min="14" max="14" width="3.5" style="171" bestFit="1" customWidth="1"/>
    <col min="15" max="15" width="14.6640625" style="171" bestFit="1" customWidth="1"/>
    <col min="16" max="16" width="7.5" style="171" bestFit="1" customWidth="1"/>
    <col min="17" max="18" width="0.5" style="171" bestFit="1" customWidth="1"/>
    <col min="19" max="19" width="5.6640625" style="171" bestFit="1" customWidth="1"/>
    <col min="20" max="20" width="3.6640625" style="171" bestFit="1" customWidth="1"/>
    <col min="21" max="21" width="4.83203125" style="171" bestFit="1" customWidth="1"/>
    <col min="22" max="22" width="2" style="171" bestFit="1" customWidth="1"/>
    <col min="23" max="23" width="0.1640625" style="171" bestFit="1" customWidth="1"/>
    <col min="24" max="25" width="0.33203125" style="171" bestFit="1" customWidth="1"/>
    <col min="26" max="26" width="0.6640625" style="171" bestFit="1" customWidth="1"/>
    <col min="27" max="27" width="5.33203125" style="171" bestFit="1" customWidth="1"/>
    <col min="28" max="28" width="0.33203125" style="171" bestFit="1" customWidth="1"/>
    <col min="29" max="29" width="0.1640625" style="171" bestFit="1" customWidth="1"/>
    <col min="30" max="30" width="1.5" style="171" bestFit="1" customWidth="1"/>
    <col min="31" max="31" width="0.1640625" style="171" bestFit="1" customWidth="1"/>
    <col min="32" max="32" width="4.33203125" style="171" bestFit="1" customWidth="1"/>
    <col min="33" max="33" width="5.5" style="171" bestFit="1" customWidth="1"/>
    <col min="34" max="34" width="0.1640625" style="171" bestFit="1" customWidth="1"/>
    <col min="35" max="35" width="2.6640625" style="171" bestFit="1" customWidth="1"/>
    <col min="36" max="36" width="0.5" style="171" bestFit="1" customWidth="1"/>
    <col min="37" max="37" width="0.33203125" style="171" bestFit="1" customWidth="1"/>
    <col min="38" max="38" width="8.33203125" style="171" bestFit="1" customWidth="1"/>
    <col min="39" max="39" width="1" style="171" bestFit="1" customWidth="1"/>
    <col min="40" max="41" width="0.5" style="171" bestFit="1" customWidth="1"/>
    <col min="42" max="16384" width="8.83203125" style="171"/>
  </cols>
  <sheetData>
    <row r="4" spans="3:40" ht="13" x14ac:dyDescent="0.15">
      <c r="AF4" s="440" t="s">
        <v>1757</v>
      </c>
      <c r="AG4" s="441"/>
      <c r="AH4" s="441"/>
      <c r="AI4" s="441"/>
      <c r="AJ4" s="441"/>
      <c r="AK4" s="441"/>
      <c r="AL4" s="441"/>
    </row>
    <row r="6" spans="3:40" ht="13" x14ac:dyDescent="0.15">
      <c r="G6" s="440" t="s">
        <v>1758</v>
      </c>
      <c r="H6" s="441"/>
      <c r="I6" s="440" t="s">
        <v>1759</v>
      </c>
      <c r="J6" s="441"/>
      <c r="K6" s="441"/>
      <c r="L6" s="441"/>
      <c r="M6" s="441"/>
      <c r="N6" s="441"/>
      <c r="O6" s="441"/>
      <c r="T6" s="440" t="s">
        <v>1760</v>
      </c>
      <c r="U6" s="441"/>
      <c r="V6" s="167" t="s">
        <v>1758</v>
      </c>
      <c r="X6" s="440" t="s">
        <v>1761</v>
      </c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</row>
    <row r="8" spans="3:40" ht="13" x14ac:dyDescent="0.15">
      <c r="G8" s="440" t="s">
        <v>1758</v>
      </c>
      <c r="H8" s="441"/>
      <c r="I8" s="440" t="s">
        <v>1762</v>
      </c>
      <c r="J8" s="441"/>
      <c r="K8" s="441"/>
      <c r="L8" s="441"/>
      <c r="M8" s="441"/>
      <c r="N8" s="441"/>
      <c r="T8" s="440" t="s">
        <v>1763</v>
      </c>
      <c r="U8" s="441"/>
      <c r="V8" s="167" t="s">
        <v>1758</v>
      </c>
      <c r="X8" s="440" t="s">
        <v>1764</v>
      </c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</row>
    <row r="10" spans="3:40" ht="13" x14ac:dyDescent="0.15">
      <c r="G10" s="440" t="s">
        <v>1758</v>
      </c>
      <c r="H10" s="441"/>
      <c r="I10" s="440" t="s">
        <v>1765</v>
      </c>
      <c r="J10" s="441"/>
      <c r="K10" s="441"/>
      <c r="T10" s="440" t="s">
        <v>1766</v>
      </c>
      <c r="U10" s="441"/>
      <c r="V10" s="167" t="s">
        <v>1758</v>
      </c>
      <c r="X10" s="440" t="s">
        <v>1767</v>
      </c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</row>
    <row r="11" spans="3:40" x14ac:dyDescent="0.15">
      <c r="G11" s="441"/>
      <c r="H11" s="441"/>
      <c r="I11" s="441"/>
      <c r="J11" s="441"/>
      <c r="K11" s="441"/>
      <c r="T11" s="441"/>
      <c r="U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</row>
    <row r="13" spans="3:40" ht="13" x14ac:dyDescent="0.15">
      <c r="G13" s="440" t="s">
        <v>1758</v>
      </c>
      <c r="H13" s="441"/>
      <c r="I13" s="440" t="s">
        <v>1768</v>
      </c>
      <c r="J13" s="441"/>
      <c r="K13" s="441"/>
      <c r="L13" s="441"/>
      <c r="M13" s="441"/>
      <c r="N13" s="441"/>
      <c r="O13" s="441"/>
      <c r="T13" s="440" t="s">
        <v>1769</v>
      </c>
      <c r="U13" s="441"/>
      <c r="V13" s="167" t="s">
        <v>1758</v>
      </c>
      <c r="X13" s="440" t="s">
        <v>1770</v>
      </c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</row>
    <row r="15" spans="3:40" ht="13" x14ac:dyDescent="0.15">
      <c r="C15" s="442" t="s">
        <v>1771</v>
      </c>
      <c r="D15" s="442"/>
      <c r="E15" s="442"/>
      <c r="F15" s="442"/>
      <c r="G15" s="442"/>
      <c r="H15" s="442"/>
      <c r="I15" s="442"/>
      <c r="J15" s="442"/>
      <c r="AB15" s="442" t="s">
        <v>1772</v>
      </c>
      <c r="AC15" s="442"/>
      <c r="AD15" s="442"/>
      <c r="AE15" s="442"/>
      <c r="AF15" s="442"/>
      <c r="AG15" s="442"/>
      <c r="AH15" s="442"/>
      <c r="AI15" s="442" t="s">
        <v>1773</v>
      </c>
      <c r="AJ15" s="442"/>
      <c r="AK15" s="442"/>
      <c r="AL15" s="442"/>
      <c r="AM15" s="442"/>
      <c r="AN15" s="442"/>
    </row>
    <row r="17" spans="2:41" ht="15.25" customHeight="1" x14ac:dyDescent="0.15">
      <c r="B17" s="443" t="s">
        <v>1761</v>
      </c>
      <c r="C17" s="441"/>
      <c r="D17" s="441"/>
      <c r="E17" s="441"/>
      <c r="F17" s="441"/>
      <c r="G17" s="441"/>
      <c r="H17" s="441"/>
      <c r="I17" s="441"/>
      <c r="J17" s="440" t="s">
        <v>1774</v>
      </c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4" t="s">
        <v>1775</v>
      </c>
      <c r="AD17" s="441"/>
      <c r="AE17" s="441"/>
      <c r="AF17" s="441"/>
      <c r="AG17" s="441"/>
      <c r="AH17" s="444" t="s">
        <v>1776</v>
      </c>
      <c r="AI17" s="441"/>
      <c r="AJ17" s="441"/>
      <c r="AK17" s="441"/>
      <c r="AL17" s="441"/>
      <c r="AM17" s="441"/>
      <c r="AN17" s="441"/>
      <c r="AO17" s="441"/>
    </row>
    <row r="18" spans="2:41" ht="15.25" customHeight="1" x14ac:dyDescent="0.15">
      <c r="B18" s="443" t="s">
        <v>1761</v>
      </c>
      <c r="C18" s="441"/>
      <c r="D18" s="441"/>
      <c r="E18" s="441"/>
      <c r="F18" s="441"/>
      <c r="G18" s="441"/>
      <c r="H18" s="441"/>
      <c r="I18" s="441"/>
      <c r="J18" s="440" t="s">
        <v>1777</v>
      </c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4" t="s">
        <v>1778</v>
      </c>
      <c r="AD18" s="441"/>
      <c r="AE18" s="441"/>
      <c r="AF18" s="441"/>
      <c r="AG18" s="441"/>
      <c r="AH18" s="444" t="s">
        <v>1776</v>
      </c>
      <c r="AI18" s="441"/>
      <c r="AJ18" s="441"/>
      <c r="AK18" s="441"/>
      <c r="AL18" s="441"/>
      <c r="AM18" s="441"/>
      <c r="AN18" s="441"/>
      <c r="AO18" s="441"/>
    </row>
    <row r="19" spans="2:41" ht="15.25" customHeight="1" x14ac:dyDescent="0.15">
      <c r="B19" s="443" t="s">
        <v>1761</v>
      </c>
      <c r="C19" s="441"/>
      <c r="D19" s="441"/>
      <c r="E19" s="441"/>
      <c r="F19" s="441"/>
      <c r="G19" s="441"/>
      <c r="H19" s="441"/>
      <c r="I19" s="441"/>
      <c r="J19" s="440" t="s">
        <v>1779</v>
      </c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4" t="s">
        <v>1780</v>
      </c>
      <c r="AD19" s="441"/>
      <c r="AE19" s="441"/>
      <c r="AF19" s="441"/>
      <c r="AG19" s="441"/>
      <c r="AH19" s="444" t="s">
        <v>1776</v>
      </c>
      <c r="AI19" s="441"/>
      <c r="AJ19" s="441"/>
      <c r="AK19" s="441"/>
      <c r="AL19" s="441"/>
      <c r="AM19" s="441"/>
      <c r="AN19" s="441"/>
      <c r="AO19" s="441"/>
    </row>
    <row r="20" spans="2:41" ht="15.25" customHeight="1" x14ac:dyDescent="0.15">
      <c r="B20" s="443" t="s">
        <v>1761</v>
      </c>
      <c r="C20" s="441"/>
      <c r="D20" s="441"/>
      <c r="E20" s="441"/>
      <c r="F20" s="441"/>
      <c r="G20" s="441"/>
      <c r="H20" s="441"/>
      <c r="I20" s="441"/>
      <c r="J20" s="440" t="s">
        <v>1781</v>
      </c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4" t="s">
        <v>1775</v>
      </c>
      <c r="AD20" s="441"/>
      <c r="AE20" s="441"/>
      <c r="AF20" s="441"/>
      <c r="AG20" s="441"/>
      <c r="AH20" s="444" t="s">
        <v>1776</v>
      </c>
      <c r="AI20" s="441"/>
      <c r="AJ20" s="441"/>
      <c r="AK20" s="441"/>
      <c r="AL20" s="441"/>
      <c r="AM20" s="441"/>
      <c r="AN20" s="441"/>
      <c r="AO20" s="441"/>
    </row>
    <row r="21" spans="2:41" ht="15.25" customHeight="1" x14ac:dyDescent="0.15">
      <c r="B21" s="443" t="s">
        <v>1761</v>
      </c>
      <c r="C21" s="441"/>
      <c r="D21" s="441"/>
      <c r="E21" s="441"/>
      <c r="F21" s="441"/>
      <c r="G21" s="441"/>
      <c r="H21" s="441"/>
      <c r="I21" s="441"/>
      <c r="J21" s="440" t="s">
        <v>1782</v>
      </c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4" t="s">
        <v>1783</v>
      </c>
      <c r="AD21" s="441"/>
      <c r="AE21" s="441"/>
      <c r="AF21" s="441"/>
      <c r="AG21" s="441"/>
      <c r="AH21" s="444" t="s">
        <v>1776</v>
      </c>
      <c r="AI21" s="441"/>
      <c r="AJ21" s="441"/>
      <c r="AK21" s="441"/>
      <c r="AL21" s="441"/>
      <c r="AM21" s="441"/>
      <c r="AN21" s="441"/>
      <c r="AO21" s="441"/>
    </row>
    <row r="22" spans="2:41" ht="15.25" customHeight="1" x14ac:dyDescent="0.15">
      <c r="B22" s="443" t="s">
        <v>1761</v>
      </c>
      <c r="C22" s="441"/>
      <c r="D22" s="441"/>
      <c r="E22" s="441"/>
      <c r="F22" s="441"/>
      <c r="G22" s="441"/>
      <c r="H22" s="441"/>
      <c r="I22" s="441"/>
      <c r="J22" s="440" t="s">
        <v>1784</v>
      </c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4" t="s">
        <v>1775</v>
      </c>
      <c r="AD22" s="441"/>
      <c r="AE22" s="441"/>
      <c r="AF22" s="441"/>
      <c r="AG22" s="441"/>
      <c r="AH22" s="444" t="s">
        <v>1776</v>
      </c>
      <c r="AI22" s="441"/>
      <c r="AJ22" s="441"/>
      <c r="AK22" s="441"/>
      <c r="AL22" s="441"/>
      <c r="AM22" s="441"/>
      <c r="AN22" s="441"/>
      <c r="AO22" s="441"/>
    </row>
    <row r="23" spans="2:41" ht="15.25" customHeight="1" x14ac:dyDescent="0.15">
      <c r="B23" s="443" t="s">
        <v>1761</v>
      </c>
      <c r="C23" s="441"/>
      <c r="D23" s="441"/>
      <c r="E23" s="441"/>
      <c r="F23" s="441"/>
      <c r="G23" s="441"/>
      <c r="H23" s="441"/>
      <c r="I23" s="441"/>
      <c r="J23" s="440" t="s">
        <v>1785</v>
      </c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4" t="s">
        <v>1775</v>
      </c>
      <c r="AD23" s="441"/>
      <c r="AE23" s="441"/>
      <c r="AF23" s="441"/>
      <c r="AG23" s="441"/>
      <c r="AH23" s="444" t="s">
        <v>1776</v>
      </c>
      <c r="AI23" s="441"/>
      <c r="AJ23" s="441"/>
      <c r="AK23" s="441"/>
      <c r="AL23" s="441"/>
      <c r="AM23" s="441"/>
      <c r="AN23" s="441"/>
      <c r="AO23" s="441"/>
    </row>
    <row r="24" spans="2:41" ht="15.25" customHeight="1" x14ac:dyDescent="0.15">
      <c r="B24" s="443" t="s">
        <v>1761</v>
      </c>
      <c r="C24" s="441"/>
      <c r="D24" s="441"/>
      <c r="E24" s="441"/>
      <c r="F24" s="441"/>
      <c r="G24" s="441"/>
      <c r="H24" s="441"/>
      <c r="I24" s="441"/>
      <c r="J24" s="440" t="s">
        <v>1786</v>
      </c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4" t="s">
        <v>1783</v>
      </c>
      <c r="AD24" s="441"/>
      <c r="AE24" s="441"/>
      <c r="AF24" s="441"/>
      <c r="AG24" s="441"/>
      <c r="AH24" s="444" t="s">
        <v>1776</v>
      </c>
      <c r="AI24" s="441"/>
      <c r="AJ24" s="441"/>
      <c r="AK24" s="441"/>
      <c r="AL24" s="441"/>
      <c r="AM24" s="441"/>
      <c r="AN24" s="441"/>
      <c r="AO24" s="441"/>
    </row>
    <row r="25" spans="2:41" ht="15.25" customHeight="1" x14ac:dyDescent="0.15">
      <c r="B25" s="443" t="s">
        <v>1761</v>
      </c>
      <c r="C25" s="441"/>
      <c r="D25" s="441"/>
      <c r="E25" s="441"/>
      <c r="F25" s="441"/>
      <c r="G25" s="441"/>
      <c r="H25" s="441"/>
      <c r="I25" s="441"/>
      <c r="J25" s="440" t="s">
        <v>1787</v>
      </c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4" t="s">
        <v>1788</v>
      </c>
      <c r="AD25" s="441"/>
      <c r="AE25" s="441"/>
      <c r="AF25" s="441"/>
      <c r="AG25" s="441"/>
      <c r="AH25" s="444" t="s">
        <v>1776</v>
      </c>
      <c r="AI25" s="441"/>
      <c r="AJ25" s="441"/>
      <c r="AK25" s="441"/>
      <c r="AL25" s="441"/>
      <c r="AM25" s="441"/>
      <c r="AN25" s="441"/>
      <c r="AO25" s="441"/>
    </row>
    <row r="26" spans="2:41" ht="15.25" customHeight="1" x14ac:dyDescent="0.15">
      <c r="B26" s="443" t="s">
        <v>1761</v>
      </c>
      <c r="C26" s="441"/>
      <c r="D26" s="441"/>
      <c r="E26" s="441"/>
      <c r="F26" s="441"/>
      <c r="G26" s="441"/>
      <c r="H26" s="441"/>
      <c r="I26" s="441"/>
      <c r="J26" s="440" t="s">
        <v>1789</v>
      </c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4" t="s">
        <v>1775</v>
      </c>
      <c r="AD26" s="441"/>
      <c r="AE26" s="441"/>
      <c r="AF26" s="441"/>
      <c r="AG26" s="441"/>
      <c r="AH26" s="444" t="s">
        <v>1776</v>
      </c>
      <c r="AI26" s="441"/>
      <c r="AJ26" s="441"/>
      <c r="AK26" s="441"/>
      <c r="AL26" s="441"/>
      <c r="AM26" s="441"/>
      <c r="AN26" s="441"/>
      <c r="AO26" s="441"/>
    </row>
    <row r="27" spans="2:41" ht="15.25" customHeight="1" x14ac:dyDescent="0.15">
      <c r="B27" s="443" t="s">
        <v>1761</v>
      </c>
      <c r="C27" s="441"/>
      <c r="D27" s="441"/>
      <c r="E27" s="441"/>
      <c r="F27" s="441"/>
      <c r="G27" s="441"/>
      <c r="H27" s="441"/>
      <c r="I27" s="441"/>
      <c r="J27" s="440" t="s">
        <v>1790</v>
      </c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4" t="s">
        <v>1783</v>
      </c>
      <c r="AD27" s="441"/>
      <c r="AE27" s="441"/>
      <c r="AF27" s="441"/>
      <c r="AG27" s="441"/>
      <c r="AH27" s="444" t="s">
        <v>1776</v>
      </c>
      <c r="AI27" s="441"/>
      <c r="AJ27" s="441"/>
      <c r="AK27" s="441"/>
      <c r="AL27" s="441"/>
      <c r="AM27" s="441"/>
      <c r="AN27" s="441"/>
      <c r="AO27" s="441"/>
    </row>
    <row r="28" spans="2:41" ht="15.25" customHeight="1" x14ac:dyDescent="0.15">
      <c r="B28" s="443" t="s">
        <v>1761</v>
      </c>
      <c r="C28" s="441"/>
      <c r="D28" s="441"/>
      <c r="E28" s="441"/>
      <c r="F28" s="441"/>
      <c r="G28" s="441"/>
      <c r="H28" s="441"/>
      <c r="I28" s="441"/>
      <c r="J28" s="440" t="s">
        <v>1791</v>
      </c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4" t="s">
        <v>1783</v>
      </c>
      <c r="AD28" s="441"/>
      <c r="AE28" s="441"/>
      <c r="AF28" s="441"/>
      <c r="AG28" s="441"/>
      <c r="AH28" s="444" t="s">
        <v>1776</v>
      </c>
      <c r="AI28" s="441"/>
      <c r="AJ28" s="441"/>
      <c r="AK28" s="441"/>
      <c r="AL28" s="441"/>
      <c r="AM28" s="441"/>
      <c r="AN28" s="441"/>
      <c r="AO28" s="441"/>
    </row>
    <row r="29" spans="2:41" ht="15.25" customHeight="1" x14ac:dyDescent="0.15">
      <c r="B29" s="443" t="s">
        <v>1761</v>
      </c>
      <c r="C29" s="441"/>
      <c r="D29" s="441"/>
      <c r="E29" s="441"/>
      <c r="F29" s="441"/>
      <c r="G29" s="441"/>
      <c r="H29" s="441"/>
      <c r="I29" s="441"/>
      <c r="J29" s="440" t="s">
        <v>1792</v>
      </c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4" t="s">
        <v>1793</v>
      </c>
      <c r="AD29" s="441"/>
      <c r="AE29" s="441"/>
      <c r="AF29" s="441"/>
      <c r="AG29" s="441"/>
      <c r="AH29" s="444" t="s">
        <v>1776</v>
      </c>
      <c r="AI29" s="441"/>
      <c r="AJ29" s="441"/>
      <c r="AK29" s="441"/>
      <c r="AL29" s="441"/>
      <c r="AM29" s="441"/>
      <c r="AN29" s="441"/>
      <c r="AO29" s="441"/>
    </row>
    <row r="30" spans="2:41" ht="15.25" customHeight="1" x14ac:dyDescent="0.15">
      <c r="B30" s="443" t="s">
        <v>1761</v>
      </c>
      <c r="C30" s="441"/>
      <c r="D30" s="441"/>
      <c r="E30" s="441"/>
      <c r="F30" s="441"/>
      <c r="G30" s="441"/>
      <c r="H30" s="441"/>
      <c r="I30" s="441"/>
      <c r="J30" s="440" t="s">
        <v>1794</v>
      </c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4" t="s">
        <v>1795</v>
      </c>
      <c r="AD30" s="441"/>
      <c r="AE30" s="441"/>
      <c r="AF30" s="441"/>
      <c r="AG30" s="441"/>
      <c r="AH30" s="444" t="s">
        <v>1776</v>
      </c>
      <c r="AI30" s="441"/>
      <c r="AJ30" s="441"/>
      <c r="AK30" s="441"/>
      <c r="AL30" s="441"/>
      <c r="AM30" s="441"/>
      <c r="AN30" s="441"/>
      <c r="AO30" s="441"/>
    </row>
    <row r="31" spans="2:41" ht="15.25" customHeight="1" x14ac:dyDescent="0.15">
      <c r="B31" s="443" t="s">
        <v>1761</v>
      </c>
      <c r="C31" s="441"/>
      <c r="D31" s="441"/>
      <c r="E31" s="441"/>
      <c r="F31" s="441"/>
      <c r="G31" s="441"/>
      <c r="H31" s="441"/>
      <c r="I31" s="441"/>
      <c r="J31" s="440" t="s">
        <v>1796</v>
      </c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4" t="s">
        <v>1775</v>
      </c>
      <c r="AD31" s="441"/>
      <c r="AE31" s="441"/>
      <c r="AF31" s="441"/>
      <c r="AG31" s="441"/>
      <c r="AH31" s="444" t="s">
        <v>1776</v>
      </c>
      <c r="AI31" s="441"/>
      <c r="AJ31" s="441"/>
      <c r="AK31" s="441"/>
      <c r="AL31" s="441"/>
      <c r="AM31" s="441"/>
      <c r="AN31" s="441"/>
      <c r="AO31" s="441"/>
    </row>
    <row r="32" spans="2:41" ht="15.25" customHeight="1" x14ac:dyDescent="0.15">
      <c r="B32" s="443" t="s">
        <v>1761</v>
      </c>
      <c r="C32" s="441"/>
      <c r="D32" s="441"/>
      <c r="E32" s="441"/>
      <c r="F32" s="441"/>
      <c r="G32" s="441"/>
      <c r="H32" s="441"/>
      <c r="I32" s="441"/>
      <c r="J32" s="440" t="s">
        <v>1797</v>
      </c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4" t="s">
        <v>1793</v>
      </c>
      <c r="AD32" s="441"/>
      <c r="AE32" s="441"/>
      <c r="AF32" s="441"/>
      <c r="AG32" s="441"/>
      <c r="AH32" s="444" t="s">
        <v>1776</v>
      </c>
      <c r="AI32" s="441"/>
      <c r="AJ32" s="441"/>
      <c r="AK32" s="441"/>
      <c r="AL32" s="441"/>
      <c r="AM32" s="441"/>
      <c r="AN32" s="441"/>
      <c r="AO32" s="441"/>
    </row>
    <row r="33" spans="2:41" ht="15.25" customHeight="1" x14ac:dyDescent="0.15">
      <c r="B33" s="443" t="s">
        <v>1761</v>
      </c>
      <c r="C33" s="441"/>
      <c r="D33" s="441"/>
      <c r="E33" s="441"/>
      <c r="F33" s="441"/>
      <c r="G33" s="441"/>
      <c r="H33" s="441"/>
      <c r="I33" s="441"/>
      <c r="J33" s="440" t="s">
        <v>1798</v>
      </c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4" t="s">
        <v>1775</v>
      </c>
      <c r="AD33" s="441"/>
      <c r="AE33" s="441"/>
      <c r="AF33" s="441"/>
      <c r="AG33" s="441"/>
      <c r="AH33" s="444" t="s">
        <v>1776</v>
      </c>
      <c r="AI33" s="441"/>
      <c r="AJ33" s="441"/>
      <c r="AK33" s="441"/>
      <c r="AL33" s="441"/>
      <c r="AM33" s="441"/>
      <c r="AN33" s="441"/>
      <c r="AO33" s="441"/>
    </row>
    <row r="34" spans="2:41" ht="15.25" customHeight="1" x14ac:dyDescent="0.15">
      <c r="B34" s="443" t="s">
        <v>1761</v>
      </c>
      <c r="C34" s="441"/>
      <c r="D34" s="441"/>
      <c r="E34" s="441"/>
      <c r="F34" s="441"/>
      <c r="G34" s="441"/>
      <c r="H34" s="441"/>
      <c r="I34" s="441"/>
      <c r="J34" s="440" t="s">
        <v>1799</v>
      </c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4" t="s">
        <v>1800</v>
      </c>
      <c r="AD34" s="441"/>
      <c r="AE34" s="441"/>
      <c r="AF34" s="441"/>
      <c r="AG34" s="441"/>
      <c r="AH34" s="444" t="s">
        <v>1776</v>
      </c>
      <c r="AI34" s="441"/>
      <c r="AJ34" s="441"/>
      <c r="AK34" s="441"/>
      <c r="AL34" s="441"/>
      <c r="AM34" s="441"/>
      <c r="AN34" s="441"/>
      <c r="AO34" s="441"/>
    </row>
    <row r="35" spans="2:41" ht="15.25" customHeight="1" x14ac:dyDescent="0.15">
      <c r="B35" s="443" t="s">
        <v>1761</v>
      </c>
      <c r="C35" s="441"/>
      <c r="D35" s="441"/>
      <c r="E35" s="441"/>
      <c r="F35" s="441"/>
      <c r="G35" s="441"/>
      <c r="H35" s="441"/>
      <c r="I35" s="441"/>
      <c r="J35" s="440" t="s">
        <v>1801</v>
      </c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4" t="s">
        <v>1775</v>
      </c>
      <c r="AD35" s="441"/>
      <c r="AE35" s="441"/>
      <c r="AF35" s="441"/>
      <c r="AG35" s="441"/>
      <c r="AH35" s="444" t="s">
        <v>1776</v>
      </c>
      <c r="AI35" s="441"/>
      <c r="AJ35" s="441"/>
      <c r="AK35" s="441"/>
      <c r="AL35" s="441"/>
      <c r="AM35" s="441"/>
      <c r="AN35" s="441"/>
      <c r="AO35" s="441"/>
    </row>
    <row r="36" spans="2:41" ht="15.25" customHeight="1" x14ac:dyDescent="0.15">
      <c r="B36" s="443" t="s">
        <v>1761</v>
      </c>
      <c r="C36" s="441"/>
      <c r="D36" s="441"/>
      <c r="E36" s="441"/>
      <c r="F36" s="441"/>
      <c r="G36" s="441"/>
      <c r="H36" s="441"/>
      <c r="I36" s="441"/>
      <c r="J36" s="440" t="s">
        <v>1802</v>
      </c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4" t="s">
        <v>1788</v>
      </c>
      <c r="AD36" s="441"/>
      <c r="AE36" s="441"/>
      <c r="AF36" s="441"/>
      <c r="AG36" s="441"/>
      <c r="AH36" s="444" t="s">
        <v>1776</v>
      </c>
      <c r="AI36" s="441"/>
      <c r="AJ36" s="441"/>
      <c r="AK36" s="441"/>
      <c r="AL36" s="441"/>
      <c r="AM36" s="441"/>
      <c r="AN36" s="441"/>
      <c r="AO36" s="441"/>
    </row>
    <row r="37" spans="2:41" ht="15.25" customHeight="1" x14ac:dyDescent="0.15">
      <c r="B37" s="443" t="s">
        <v>1761</v>
      </c>
      <c r="C37" s="441"/>
      <c r="D37" s="441"/>
      <c r="E37" s="441"/>
      <c r="F37" s="441"/>
      <c r="G37" s="441"/>
      <c r="H37" s="441"/>
      <c r="I37" s="441"/>
      <c r="J37" s="440" t="s">
        <v>1803</v>
      </c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4" t="s">
        <v>1800</v>
      </c>
      <c r="AD37" s="441"/>
      <c r="AE37" s="441"/>
      <c r="AF37" s="441"/>
      <c r="AG37" s="441"/>
      <c r="AH37" s="444" t="s">
        <v>1776</v>
      </c>
      <c r="AI37" s="441"/>
      <c r="AJ37" s="441"/>
      <c r="AK37" s="441"/>
      <c r="AL37" s="441"/>
      <c r="AM37" s="441"/>
      <c r="AN37" s="441"/>
      <c r="AO37" s="441"/>
    </row>
    <row r="38" spans="2:41" ht="15.25" customHeight="1" x14ac:dyDescent="0.15">
      <c r="B38" s="443" t="s">
        <v>1761</v>
      </c>
      <c r="C38" s="441"/>
      <c r="D38" s="441"/>
      <c r="E38" s="441"/>
      <c r="F38" s="441"/>
      <c r="G38" s="441"/>
      <c r="H38" s="441"/>
      <c r="I38" s="441"/>
      <c r="J38" s="440" t="s">
        <v>1804</v>
      </c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4" t="s">
        <v>1775</v>
      </c>
      <c r="AD38" s="441"/>
      <c r="AE38" s="441"/>
      <c r="AF38" s="441"/>
      <c r="AG38" s="441"/>
      <c r="AH38" s="444" t="s">
        <v>1776</v>
      </c>
      <c r="AI38" s="441"/>
      <c r="AJ38" s="441"/>
      <c r="AK38" s="441"/>
      <c r="AL38" s="441"/>
      <c r="AM38" s="441"/>
      <c r="AN38" s="441"/>
      <c r="AO38" s="441"/>
    </row>
    <row r="39" spans="2:41" ht="15.25" customHeight="1" x14ac:dyDescent="0.15">
      <c r="B39" s="443" t="s">
        <v>1761</v>
      </c>
      <c r="C39" s="441"/>
      <c r="D39" s="441"/>
      <c r="E39" s="441"/>
      <c r="F39" s="441"/>
      <c r="G39" s="441"/>
      <c r="H39" s="441"/>
      <c r="I39" s="441"/>
      <c r="J39" s="440" t="s">
        <v>1805</v>
      </c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4" t="s">
        <v>1806</v>
      </c>
      <c r="AD39" s="441"/>
      <c r="AE39" s="441"/>
      <c r="AF39" s="441"/>
      <c r="AG39" s="441"/>
      <c r="AH39" s="444" t="s">
        <v>1776</v>
      </c>
      <c r="AI39" s="441"/>
      <c r="AJ39" s="441"/>
      <c r="AK39" s="441"/>
      <c r="AL39" s="441"/>
      <c r="AM39" s="441"/>
      <c r="AN39" s="441"/>
      <c r="AO39" s="441"/>
    </row>
    <row r="40" spans="2:41" ht="15.25" customHeight="1" x14ac:dyDescent="0.15">
      <c r="B40" s="443" t="s">
        <v>1761</v>
      </c>
      <c r="C40" s="441"/>
      <c r="D40" s="441"/>
      <c r="E40" s="441"/>
      <c r="F40" s="441"/>
      <c r="G40" s="441"/>
      <c r="H40" s="441"/>
      <c r="I40" s="441"/>
      <c r="J40" s="440" t="s">
        <v>1807</v>
      </c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4" t="s">
        <v>1800</v>
      </c>
      <c r="AD40" s="441"/>
      <c r="AE40" s="441"/>
      <c r="AF40" s="441"/>
      <c r="AG40" s="441"/>
      <c r="AH40" s="444" t="s">
        <v>1776</v>
      </c>
      <c r="AI40" s="441"/>
      <c r="AJ40" s="441"/>
      <c r="AK40" s="441"/>
      <c r="AL40" s="441"/>
      <c r="AM40" s="441"/>
      <c r="AN40" s="441"/>
      <c r="AO40" s="441"/>
    </row>
    <row r="41" spans="2:41" ht="15.25" customHeight="1" x14ac:dyDescent="0.15">
      <c r="B41" s="443" t="s">
        <v>1761</v>
      </c>
      <c r="C41" s="441"/>
      <c r="D41" s="441"/>
      <c r="E41" s="441"/>
      <c r="F41" s="441"/>
      <c r="G41" s="441"/>
      <c r="H41" s="441"/>
      <c r="I41" s="441"/>
      <c r="J41" s="440" t="s">
        <v>1808</v>
      </c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4" t="s">
        <v>1776</v>
      </c>
      <c r="AD41" s="441"/>
      <c r="AE41" s="441"/>
      <c r="AF41" s="441"/>
      <c r="AG41" s="441"/>
      <c r="AH41" s="444" t="s">
        <v>1776</v>
      </c>
      <c r="AI41" s="441"/>
      <c r="AJ41" s="441"/>
      <c r="AK41" s="441"/>
      <c r="AL41" s="441"/>
      <c r="AM41" s="441"/>
      <c r="AN41" s="441"/>
      <c r="AO41" s="441"/>
    </row>
    <row r="42" spans="2:41" ht="15.25" customHeight="1" x14ac:dyDescent="0.15">
      <c r="B42" s="443" t="s">
        <v>1761</v>
      </c>
      <c r="C42" s="441"/>
      <c r="D42" s="441"/>
      <c r="E42" s="441"/>
      <c r="F42" s="441"/>
      <c r="G42" s="441"/>
      <c r="H42" s="441"/>
      <c r="I42" s="441"/>
      <c r="J42" s="440" t="s">
        <v>1809</v>
      </c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4" t="s">
        <v>1775</v>
      </c>
      <c r="AD42" s="441"/>
      <c r="AE42" s="441"/>
      <c r="AF42" s="441"/>
      <c r="AG42" s="441"/>
      <c r="AH42" s="444" t="s">
        <v>1776</v>
      </c>
      <c r="AI42" s="441"/>
      <c r="AJ42" s="441"/>
      <c r="AK42" s="441"/>
      <c r="AL42" s="441"/>
      <c r="AM42" s="441"/>
      <c r="AN42" s="441"/>
      <c r="AO42" s="441"/>
    </row>
    <row r="43" spans="2:41" ht="15.25" customHeight="1" x14ac:dyDescent="0.15">
      <c r="B43" s="443" t="s">
        <v>1761</v>
      </c>
      <c r="C43" s="441"/>
      <c r="D43" s="441"/>
      <c r="E43" s="441"/>
      <c r="F43" s="441"/>
      <c r="G43" s="441"/>
      <c r="H43" s="441"/>
      <c r="I43" s="441"/>
      <c r="J43" s="440" t="s">
        <v>1810</v>
      </c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4" t="s">
        <v>1783</v>
      </c>
      <c r="AD43" s="441"/>
      <c r="AE43" s="441"/>
      <c r="AF43" s="441"/>
      <c r="AG43" s="441"/>
      <c r="AH43" s="444" t="s">
        <v>1776</v>
      </c>
      <c r="AI43" s="441"/>
      <c r="AJ43" s="441"/>
      <c r="AK43" s="441"/>
      <c r="AL43" s="441"/>
      <c r="AM43" s="441"/>
      <c r="AN43" s="441"/>
      <c r="AO43" s="441"/>
    </row>
    <row r="44" spans="2:41" ht="15.25" customHeight="1" x14ac:dyDescent="0.15">
      <c r="B44" s="443" t="s">
        <v>1761</v>
      </c>
      <c r="C44" s="441"/>
      <c r="D44" s="441"/>
      <c r="E44" s="441"/>
      <c r="F44" s="441"/>
      <c r="G44" s="441"/>
      <c r="H44" s="441"/>
      <c r="I44" s="441"/>
      <c r="J44" s="440" t="s">
        <v>1811</v>
      </c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4" t="s">
        <v>1775</v>
      </c>
      <c r="AD44" s="441"/>
      <c r="AE44" s="441"/>
      <c r="AF44" s="441"/>
      <c r="AG44" s="441"/>
      <c r="AH44" s="444" t="s">
        <v>1776</v>
      </c>
      <c r="AI44" s="441"/>
      <c r="AJ44" s="441"/>
      <c r="AK44" s="441"/>
      <c r="AL44" s="441"/>
      <c r="AM44" s="441"/>
      <c r="AN44" s="441"/>
      <c r="AO44" s="441"/>
    </row>
    <row r="45" spans="2:41" ht="15.25" customHeight="1" x14ac:dyDescent="0.15">
      <c r="B45" s="443" t="s">
        <v>1761</v>
      </c>
      <c r="C45" s="441"/>
      <c r="D45" s="441"/>
      <c r="E45" s="441"/>
      <c r="F45" s="441"/>
      <c r="G45" s="441"/>
      <c r="H45" s="441"/>
      <c r="I45" s="441"/>
      <c r="J45" s="440" t="s">
        <v>1812</v>
      </c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4" t="s">
        <v>1783</v>
      </c>
      <c r="AD45" s="441"/>
      <c r="AE45" s="441"/>
      <c r="AF45" s="441"/>
      <c r="AG45" s="441"/>
      <c r="AH45" s="444" t="s">
        <v>1776</v>
      </c>
      <c r="AI45" s="441"/>
      <c r="AJ45" s="441"/>
      <c r="AK45" s="441"/>
      <c r="AL45" s="441"/>
      <c r="AM45" s="441"/>
      <c r="AN45" s="441"/>
      <c r="AO45" s="441"/>
    </row>
    <row r="46" spans="2:41" ht="15.25" customHeight="1" x14ac:dyDescent="0.15">
      <c r="B46" s="443" t="s">
        <v>1761</v>
      </c>
      <c r="C46" s="441"/>
      <c r="D46" s="441"/>
      <c r="E46" s="441"/>
      <c r="F46" s="441"/>
      <c r="G46" s="441"/>
      <c r="H46" s="441"/>
      <c r="I46" s="441"/>
      <c r="J46" s="440" t="s">
        <v>1813</v>
      </c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4" t="s">
        <v>1780</v>
      </c>
      <c r="AD46" s="441"/>
      <c r="AE46" s="441"/>
      <c r="AF46" s="441"/>
      <c r="AG46" s="441"/>
      <c r="AH46" s="444" t="s">
        <v>1776</v>
      </c>
      <c r="AI46" s="441"/>
      <c r="AJ46" s="441"/>
      <c r="AK46" s="441"/>
      <c r="AL46" s="441"/>
      <c r="AM46" s="441"/>
      <c r="AN46" s="441"/>
      <c r="AO46" s="441"/>
    </row>
    <row r="47" spans="2:41" ht="15.25" customHeight="1" x14ac:dyDescent="0.15">
      <c r="B47" s="443" t="s">
        <v>1761</v>
      </c>
      <c r="C47" s="441"/>
      <c r="D47" s="441"/>
      <c r="E47" s="441"/>
      <c r="F47" s="441"/>
      <c r="G47" s="441"/>
      <c r="H47" s="441"/>
      <c r="I47" s="441"/>
      <c r="J47" s="440" t="s">
        <v>1814</v>
      </c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4" t="s">
        <v>1778</v>
      </c>
      <c r="AD47" s="441"/>
      <c r="AE47" s="441"/>
      <c r="AF47" s="441"/>
      <c r="AG47" s="441"/>
      <c r="AH47" s="444" t="s">
        <v>1776</v>
      </c>
      <c r="AI47" s="441"/>
      <c r="AJ47" s="441"/>
      <c r="AK47" s="441"/>
      <c r="AL47" s="441"/>
      <c r="AM47" s="441"/>
      <c r="AN47" s="441"/>
      <c r="AO47" s="441"/>
    </row>
    <row r="48" spans="2:41" ht="15.25" customHeight="1" x14ac:dyDescent="0.15">
      <c r="B48" s="443" t="s">
        <v>1761</v>
      </c>
      <c r="C48" s="441"/>
      <c r="D48" s="441"/>
      <c r="E48" s="441"/>
      <c r="F48" s="441"/>
      <c r="G48" s="441"/>
      <c r="H48" s="441"/>
      <c r="I48" s="441"/>
      <c r="J48" s="440" t="s">
        <v>1815</v>
      </c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4" t="s">
        <v>1816</v>
      </c>
      <c r="AD48" s="441"/>
      <c r="AE48" s="441"/>
      <c r="AF48" s="441"/>
      <c r="AG48" s="441"/>
      <c r="AH48" s="444" t="s">
        <v>1776</v>
      </c>
      <c r="AI48" s="441"/>
      <c r="AJ48" s="441"/>
      <c r="AK48" s="441"/>
      <c r="AL48" s="441"/>
      <c r="AM48" s="441"/>
      <c r="AN48" s="441"/>
      <c r="AO48" s="441"/>
    </row>
    <row r="49" spans="2:41" ht="15.25" customHeight="1" x14ac:dyDescent="0.15">
      <c r="B49" s="443" t="s">
        <v>1761</v>
      </c>
      <c r="C49" s="441"/>
      <c r="D49" s="441"/>
      <c r="E49" s="441"/>
      <c r="F49" s="441"/>
      <c r="G49" s="441"/>
      <c r="H49" s="441"/>
      <c r="I49" s="441"/>
      <c r="J49" s="440" t="s">
        <v>1817</v>
      </c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4" t="s">
        <v>1818</v>
      </c>
      <c r="AD49" s="441"/>
      <c r="AE49" s="441"/>
      <c r="AF49" s="441"/>
      <c r="AG49" s="441"/>
      <c r="AH49" s="444" t="s">
        <v>1776</v>
      </c>
      <c r="AI49" s="441"/>
      <c r="AJ49" s="441"/>
      <c r="AK49" s="441"/>
      <c r="AL49" s="441"/>
      <c r="AM49" s="441"/>
      <c r="AN49" s="441"/>
      <c r="AO49" s="441"/>
    </row>
    <row r="50" spans="2:41" ht="15.25" customHeight="1" x14ac:dyDescent="0.15">
      <c r="B50" s="443" t="s">
        <v>1761</v>
      </c>
      <c r="C50" s="441"/>
      <c r="D50" s="441"/>
      <c r="E50" s="441"/>
      <c r="F50" s="441"/>
      <c r="G50" s="441"/>
      <c r="H50" s="441"/>
      <c r="I50" s="441"/>
      <c r="J50" s="440" t="s">
        <v>1819</v>
      </c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4" t="s">
        <v>1783</v>
      </c>
      <c r="AD50" s="441"/>
      <c r="AE50" s="441"/>
      <c r="AF50" s="441"/>
      <c r="AG50" s="441"/>
      <c r="AH50" s="444" t="s">
        <v>1776</v>
      </c>
      <c r="AI50" s="441"/>
      <c r="AJ50" s="441"/>
      <c r="AK50" s="441"/>
      <c r="AL50" s="441"/>
      <c r="AM50" s="441"/>
      <c r="AN50" s="441"/>
      <c r="AO50" s="441"/>
    </row>
    <row r="51" spans="2:41" ht="15.25" customHeight="1" x14ac:dyDescent="0.15">
      <c r="B51" s="443" t="s">
        <v>1761</v>
      </c>
      <c r="C51" s="441"/>
      <c r="D51" s="441"/>
      <c r="E51" s="441"/>
      <c r="F51" s="441"/>
      <c r="G51" s="441"/>
      <c r="H51" s="441"/>
      <c r="I51" s="441"/>
      <c r="J51" s="440" t="s">
        <v>1820</v>
      </c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4" t="s">
        <v>1775</v>
      </c>
      <c r="AD51" s="441"/>
      <c r="AE51" s="441"/>
      <c r="AF51" s="441"/>
      <c r="AG51" s="441"/>
      <c r="AH51" s="444" t="s">
        <v>1776</v>
      </c>
      <c r="AI51" s="441"/>
      <c r="AJ51" s="441"/>
      <c r="AK51" s="441"/>
      <c r="AL51" s="441"/>
      <c r="AM51" s="441"/>
      <c r="AN51" s="441"/>
      <c r="AO51" s="441"/>
    </row>
    <row r="52" spans="2:41" ht="15.25" customHeight="1" x14ac:dyDescent="0.15">
      <c r="B52" s="443" t="s">
        <v>1761</v>
      </c>
      <c r="C52" s="441"/>
      <c r="D52" s="441"/>
      <c r="E52" s="441"/>
      <c r="F52" s="441"/>
      <c r="G52" s="441"/>
      <c r="H52" s="441"/>
      <c r="I52" s="441"/>
      <c r="J52" s="440" t="s">
        <v>1821</v>
      </c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4" t="s">
        <v>1783</v>
      </c>
      <c r="AD52" s="441"/>
      <c r="AE52" s="441"/>
      <c r="AF52" s="441"/>
      <c r="AG52" s="441"/>
      <c r="AH52" s="444" t="s">
        <v>1776</v>
      </c>
      <c r="AI52" s="441"/>
      <c r="AJ52" s="441"/>
      <c r="AK52" s="441"/>
      <c r="AL52" s="441"/>
      <c r="AM52" s="441"/>
      <c r="AN52" s="441"/>
      <c r="AO52" s="441"/>
    </row>
    <row r="53" spans="2:41" ht="15.25" customHeight="1" x14ac:dyDescent="0.15">
      <c r="B53" s="443" t="s">
        <v>1761</v>
      </c>
      <c r="C53" s="441"/>
      <c r="D53" s="441"/>
      <c r="E53" s="441"/>
      <c r="F53" s="441"/>
      <c r="G53" s="441"/>
      <c r="H53" s="441"/>
      <c r="I53" s="441"/>
      <c r="J53" s="440" t="s">
        <v>1822</v>
      </c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4" t="s">
        <v>1775</v>
      </c>
      <c r="AD53" s="441"/>
      <c r="AE53" s="441"/>
      <c r="AF53" s="441"/>
      <c r="AG53" s="441"/>
      <c r="AH53" s="444" t="s">
        <v>1776</v>
      </c>
      <c r="AI53" s="441"/>
      <c r="AJ53" s="441"/>
      <c r="AK53" s="441"/>
      <c r="AL53" s="441"/>
      <c r="AM53" s="441"/>
      <c r="AN53" s="441"/>
      <c r="AO53" s="441"/>
    </row>
    <row r="54" spans="2:41" ht="15.25" customHeight="1" x14ac:dyDescent="0.15">
      <c r="B54" s="443" t="s">
        <v>1761</v>
      </c>
      <c r="C54" s="441"/>
      <c r="D54" s="441"/>
      <c r="E54" s="441"/>
      <c r="F54" s="441"/>
      <c r="G54" s="441"/>
      <c r="H54" s="441"/>
      <c r="I54" s="441"/>
      <c r="J54" s="440" t="s">
        <v>1823</v>
      </c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4" t="s">
        <v>1824</v>
      </c>
      <c r="AD54" s="441"/>
      <c r="AE54" s="441"/>
      <c r="AF54" s="441"/>
      <c r="AG54" s="441"/>
      <c r="AH54" s="444" t="s">
        <v>1776</v>
      </c>
      <c r="AI54" s="441"/>
      <c r="AJ54" s="441"/>
      <c r="AK54" s="441"/>
      <c r="AL54" s="441"/>
      <c r="AM54" s="441"/>
      <c r="AN54" s="441"/>
      <c r="AO54" s="441"/>
    </row>
    <row r="55" spans="2:41" ht="15.25" customHeight="1" x14ac:dyDescent="0.15">
      <c r="B55" s="443" t="s">
        <v>1761</v>
      </c>
      <c r="C55" s="441"/>
      <c r="D55" s="441"/>
      <c r="E55" s="441"/>
      <c r="F55" s="441"/>
      <c r="G55" s="441"/>
      <c r="H55" s="441"/>
      <c r="I55" s="441"/>
      <c r="J55" s="440" t="s">
        <v>1825</v>
      </c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4" t="s">
        <v>1780</v>
      </c>
      <c r="AD55" s="441"/>
      <c r="AE55" s="441"/>
      <c r="AF55" s="441"/>
      <c r="AG55" s="441"/>
      <c r="AH55" s="444" t="s">
        <v>1776</v>
      </c>
      <c r="AI55" s="441"/>
      <c r="AJ55" s="441"/>
      <c r="AK55" s="441"/>
      <c r="AL55" s="441"/>
      <c r="AM55" s="441"/>
      <c r="AN55" s="441"/>
      <c r="AO55" s="441"/>
    </row>
    <row r="56" spans="2:41" ht="15.25" customHeight="1" x14ac:dyDescent="0.15">
      <c r="B56" s="443" t="s">
        <v>1761</v>
      </c>
      <c r="C56" s="441"/>
      <c r="D56" s="441"/>
      <c r="E56" s="441"/>
      <c r="F56" s="441"/>
      <c r="G56" s="441"/>
      <c r="H56" s="441"/>
      <c r="I56" s="441"/>
      <c r="J56" s="440" t="s">
        <v>1826</v>
      </c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4" t="s">
        <v>1775</v>
      </c>
      <c r="AD56" s="441"/>
      <c r="AE56" s="441"/>
      <c r="AF56" s="441"/>
      <c r="AG56" s="441"/>
      <c r="AH56" s="444" t="s">
        <v>1776</v>
      </c>
      <c r="AI56" s="441"/>
      <c r="AJ56" s="441"/>
      <c r="AK56" s="441"/>
      <c r="AL56" s="441"/>
      <c r="AM56" s="441"/>
      <c r="AN56" s="441"/>
      <c r="AO56" s="441"/>
    </row>
    <row r="57" spans="2:41" ht="15.25" customHeight="1" x14ac:dyDescent="0.15">
      <c r="B57" s="443" t="s">
        <v>1761</v>
      </c>
      <c r="C57" s="441"/>
      <c r="D57" s="441"/>
      <c r="E57" s="441"/>
      <c r="F57" s="441"/>
      <c r="G57" s="441"/>
      <c r="H57" s="441"/>
      <c r="I57" s="441"/>
      <c r="J57" s="440" t="s">
        <v>1827</v>
      </c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4" t="s">
        <v>1828</v>
      </c>
      <c r="AD57" s="441"/>
      <c r="AE57" s="441"/>
      <c r="AF57" s="441"/>
      <c r="AG57" s="441"/>
      <c r="AH57" s="444" t="s">
        <v>1776</v>
      </c>
      <c r="AI57" s="441"/>
      <c r="AJ57" s="441"/>
      <c r="AK57" s="441"/>
      <c r="AL57" s="441"/>
      <c r="AM57" s="441"/>
      <c r="AN57" s="441"/>
      <c r="AO57" s="441"/>
    </row>
    <row r="58" spans="2:41" ht="15.25" customHeight="1" x14ac:dyDescent="0.15">
      <c r="B58" s="443" t="s">
        <v>1761</v>
      </c>
      <c r="C58" s="441"/>
      <c r="D58" s="441"/>
      <c r="E58" s="441"/>
      <c r="F58" s="441"/>
      <c r="G58" s="441"/>
      <c r="H58" s="441"/>
      <c r="I58" s="441"/>
      <c r="J58" s="440" t="s">
        <v>1829</v>
      </c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4" t="s">
        <v>1788</v>
      </c>
      <c r="AD58" s="441"/>
      <c r="AE58" s="441"/>
      <c r="AF58" s="441"/>
      <c r="AG58" s="441"/>
      <c r="AH58" s="444" t="s">
        <v>1776</v>
      </c>
      <c r="AI58" s="441"/>
      <c r="AJ58" s="441"/>
      <c r="AK58" s="441"/>
      <c r="AL58" s="441"/>
      <c r="AM58" s="441"/>
      <c r="AN58" s="441"/>
      <c r="AO58" s="441"/>
    </row>
    <row r="59" spans="2:41" ht="15.25" customHeight="1" x14ac:dyDescent="0.15">
      <c r="B59" s="443" t="s">
        <v>1761</v>
      </c>
      <c r="C59" s="441"/>
      <c r="D59" s="441"/>
      <c r="E59" s="441"/>
      <c r="F59" s="441"/>
      <c r="G59" s="441"/>
      <c r="H59" s="441"/>
      <c r="I59" s="441"/>
      <c r="J59" s="440" t="s">
        <v>1830</v>
      </c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4" t="s">
        <v>1783</v>
      </c>
      <c r="AD59" s="441"/>
      <c r="AE59" s="441"/>
      <c r="AF59" s="441"/>
      <c r="AG59" s="441"/>
      <c r="AH59" s="444" t="s">
        <v>1776</v>
      </c>
      <c r="AI59" s="441"/>
      <c r="AJ59" s="441"/>
      <c r="AK59" s="441"/>
      <c r="AL59" s="441"/>
      <c r="AM59" s="441"/>
      <c r="AN59" s="441"/>
      <c r="AO59" s="441"/>
    </row>
    <row r="60" spans="2:41" ht="15.25" customHeight="1" x14ac:dyDescent="0.15">
      <c r="B60" s="443" t="s">
        <v>1761</v>
      </c>
      <c r="C60" s="441"/>
      <c r="D60" s="441"/>
      <c r="E60" s="441"/>
      <c r="F60" s="441"/>
      <c r="G60" s="441"/>
      <c r="H60" s="441"/>
      <c r="I60" s="441"/>
      <c r="J60" s="440" t="s">
        <v>1831</v>
      </c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4" t="s">
        <v>1788</v>
      </c>
      <c r="AD60" s="441"/>
      <c r="AE60" s="441"/>
      <c r="AF60" s="441"/>
      <c r="AG60" s="441"/>
      <c r="AH60" s="444" t="s">
        <v>1776</v>
      </c>
      <c r="AI60" s="441"/>
      <c r="AJ60" s="441"/>
      <c r="AK60" s="441"/>
      <c r="AL60" s="441"/>
      <c r="AM60" s="441"/>
      <c r="AN60" s="441"/>
      <c r="AO60" s="441"/>
    </row>
    <row r="61" spans="2:41" ht="15.25" customHeight="1" x14ac:dyDescent="0.15">
      <c r="B61" s="443" t="s">
        <v>1761</v>
      </c>
      <c r="C61" s="441"/>
      <c r="D61" s="441"/>
      <c r="E61" s="441"/>
      <c r="F61" s="441"/>
      <c r="G61" s="441"/>
      <c r="H61" s="441"/>
      <c r="I61" s="441"/>
      <c r="J61" s="440" t="s">
        <v>1832</v>
      </c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4" t="s">
        <v>1783</v>
      </c>
      <c r="AD61" s="441"/>
      <c r="AE61" s="441"/>
      <c r="AF61" s="441"/>
      <c r="AG61" s="441"/>
      <c r="AH61" s="444" t="s">
        <v>1776</v>
      </c>
      <c r="AI61" s="441"/>
      <c r="AJ61" s="441"/>
      <c r="AK61" s="441"/>
      <c r="AL61" s="441"/>
      <c r="AM61" s="441"/>
      <c r="AN61" s="441"/>
      <c r="AO61" s="441"/>
    </row>
    <row r="62" spans="2:41" ht="15.25" customHeight="1" x14ac:dyDescent="0.15">
      <c r="B62" s="443" t="s">
        <v>1761</v>
      </c>
      <c r="C62" s="441"/>
      <c r="D62" s="441"/>
      <c r="E62" s="441"/>
      <c r="F62" s="441"/>
      <c r="G62" s="441"/>
      <c r="H62" s="441"/>
      <c r="I62" s="441"/>
      <c r="J62" s="440" t="s">
        <v>1833</v>
      </c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4" t="s">
        <v>1775</v>
      </c>
      <c r="AD62" s="441"/>
      <c r="AE62" s="441"/>
      <c r="AF62" s="441"/>
      <c r="AG62" s="441"/>
      <c r="AH62" s="444" t="s">
        <v>1776</v>
      </c>
      <c r="AI62" s="441"/>
      <c r="AJ62" s="441"/>
      <c r="AK62" s="441"/>
      <c r="AL62" s="441"/>
      <c r="AM62" s="441"/>
      <c r="AN62" s="441"/>
      <c r="AO62" s="441"/>
    </row>
    <row r="63" spans="2:41" ht="15.25" customHeight="1" x14ac:dyDescent="0.15">
      <c r="B63" s="443" t="s">
        <v>1761</v>
      </c>
      <c r="C63" s="441"/>
      <c r="D63" s="441"/>
      <c r="E63" s="441"/>
      <c r="F63" s="441"/>
      <c r="G63" s="441"/>
      <c r="H63" s="441"/>
      <c r="I63" s="441"/>
      <c r="J63" s="440" t="s">
        <v>1834</v>
      </c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4" t="s">
        <v>1775</v>
      </c>
      <c r="AD63" s="441"/>
      <c r="AE63" s="441"/>
      <c r="AF63" s="441"/>
      <c r="AG63" s="441"/>
      <c r="AH63" s="444" t="s">
        <v>1776</v>
      </c>
      <c r="AI63" s="441"/>
      <c r="AJ63" s="441"/>
      <c r="AK63" s="441"/>
      <c r="AL63" s="441"/>
      <c r="AM63" s="441"/>
      <c r="AN63" s="441"/>
      <c r="AO63" s="441"/>
    </row>
    <row r="64" spans="2:41" ht="15.25" customHeight="1" x14ac:dyDescent="0.15">
      <c r="B64" s="443" t="s">
        <v>1761</v>
      </c>
      <c r="C64" s="441"/>
      <c r="D64" s="441"/>
      <c r="E64" s="441"/>
      <c r="F64" s="441"/>
      <c r="G64" s="441"/>
      <c r="H64" s="441"/>
      <c r="I64" s="441"/>
      <c r="J64" s="440" t="s">
        <v>1835</v>
      </c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4" t="s">
        <v>1775</v>
      </c>
      <c r="AD64" s="441"/>
      <c r="AE64" s="441"/>
      <c r="AF64" s="441"/>
      <c r="AG64" s="441"/>
      <c r="AH64" s="444" t="s">
        <v>1776</v>
      </c>
      <c r="AI64" s="441"/>
      <c r="AJ64" s="441"/>
      <c r="AK64" s="441"/>
      <c r="AL64" s="441"/>
      <c r="AM64" s="441"/>
      <c r="AN64" s="441"/>
      <c r="AO64" s="441"/>
    </row>
    <row r="65" spans="2:41" ht="15.25" customHeight="1" x14ac:dyDescent="0.15">
      <c r="B65" s="443" t="s">
        <v>1761</v>
      </c>
      <c r="C65" s="441"/>
      <c r="D65" s="441"/>
      <c r="E65" s="441"/>
      <c r="F65" s="441"/>
      <c r="G65" s="441"/>
      <c r="H65" s="441"/>
      <c r="I65" s="441"/>
      <c r="J65" s="440" t="s">
        <v>1836</v>
      </c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4" t="s">
        <v>1783</v>
      </c>
      <c r="AD65" s="441"/>
      <c r="AE65" s="441"/>
      <c r="AF65" s="441"/>
      <c r="AG65" s="441"/>
      <c r="AH65" s="444" t="s">
        <v>1776</v>
      </c>
      <c r="AI65" s="441"/>
      <c r="AJ65" s="441"/>
      <c r="AK65" s="441"/>
      <c r="AL65" s="441"/>
      <c r="AM65" s="441"/>
      <c r="AN65" s="441"/>
      <c r="AO65" s="441"/>
    </row>
    <row r="66" spans="2:41" ht="15.25" customHeight="1" x14ac:dyDescent="0.15">
      <c r="B66" s="443" t="s">
        <v>1761</v>
      </c>
      <c r="C66" s="441"/>
      <c r="D66" s="441"/>
      <c r="E66" s="441"/>
      <c r="F66" s="441"/>
      <c r="G66" s="441"/>
      <c r="H66" s="441"/>
      <c r="I66" s="441"/>
      <c r="J66" s="440" t="s">
        <v>1837</v>
      </c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4" t="s">
        <v>1783</v>
      </c>
      <c r="AD66" s="441"/>
      <c r="AE66" s="441"/>
      <c r="AF66" s="441"/>
      <c r="AG66" s="441"/>
      <c r="AH66" s="444" t="s">
        <v>1776</v>
      </c>
      <c r="AI66" s="441"/>
      <c r="AJ66" s="441"/>
      <c r="AK66" s="441"/>
      <c r="AL66" s="441"/>
      <c r="AM66" s="441"/>
      <c r="AN66" s="441"/>
      <c r="AO66" s="441"/>
    </row>
    <row r="67" spans="2:41" ht="15.25" customHeight="1" x14ac:dyDescent="0.15">
      <c r="B67" s="443" t="s">
        <v>1761</v>
      </c>
      <c r="C67" s="441"/>
      <c r="D67" s="441"/>
      <c r="E67" s="441"/>
      <c r="F67" s="441"/>
      <c r="G67" s="441"/>
      <c r="H67" s="441"/>
      <c r="I67" s="441"/>
      <c r="J67" s="440" t="s">
        <v>1838</v>
      </c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4" t="s">
        <v>1839</v>
      </c>
      <c r="AD67" s="441"/>
      <c r="AE67" s="441"/>
      <c r="AF67" s="441"/>
      <c r="AG67" s="441"/>
      <c r="AH67" s="444" t="s">
        <v>1776</v>
      </c>
      <c r="AI67" s="441"/>
      <c r="AJ67" s="441"/>
      <c r="AK67" s="441"/>
      <c r="AL67" s="441"/>
      <c r="AM67" s="441"/>
      <c r="AN67" s="441"/>
      <c r="AO67" s="441"/>
    </row>
    <row r="68" spans="2:41" ht="15.25" customHeight="1" x14ac:dyDescent="0.15">
      <c r="B68" s="443" t="s">
        <v>1761</v>
      </c>
      <c r="C68" s="441"/>
      <c r="D68" s="441"/>
      <c r="E68" s="441"/>
      <c r="F68" s="441"/>
      <c r="G68" s="441"/>
      <c r="H68" s="441"/>
      <c r="I68" s="441"/>
      <c r="J68" s="440" t="s">
        <v>1840</v>
      </c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4" t="s">
        <v>1775</v>
      </c>
      <c r="AD68" s="441"/>
      <c r="AE68" s="441"/>
      <c r="AF68" s="441"/>
      <c r="AG68" s="441"/>
      <c r="AH68" s="444" t="s">
        <v>1776</v>
      </c>
      <c r="AI68" s="441"/>
      <c r="AJ68" s="441"/>
      <c r="AK68" s="441"/>
      <c r="AL68" s="441"/>
      <c r="AM68" s="441"/>
      <c r="AN68" s="441"/>
      <c r="AO68" s="441"/>
    </row>
    <row r="69" spans="2:41" ht="15.25" customHeight="1" x14ac:dyDescent="0.15">
      <c r="B69" s="443" t="s">
        <v>1761</v>
      </c>
      <c r="C69" s="441"/>
      <c r="D69" s="441"/>
      <c r="E69" s="441"/>
      <c r="F69" s="441"/>
      <c r="G69" s="441"/>
      <c r="H69" s="441"/>
      <c r="I69" s="441"/>
      <c r="J69" s="440" t="s">
        <v>1841</v>
      </c>
      <c r="K69" s="441"/>
      <c r="L69" s="441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4" t="s">
        <v>1842</v>
      </c>
      <c r="AD69" s="441"/>
      <c r="AE69" s="441"/>
      <c r="AF69" s="441"/>
      <c r="AG69" s="441"/>
      <c r="AH69" s="444" t="s">
        <v>1776</v>
      </c>
      <c r="AI69" s="441"/>
      <c r="AJ69" s="441"/>
      <c r="AK69" s="441"/>
      <c r="AL69" s="441"/>
      <c r="AM69" s="441"/>
      <c r="AN69" s="441"/>
      <c r="AO69" s="441"/>
    </row>
    <row r="70" spans="2:41" ht="15.25" customHeight="1" x14ac:dyDescent="0.15">
      <c r="B70" s="443" t="s">
        <v>1761</v>
      </c>
      <c r="C70" s="441"/>
      <c r="D70" s="441"/>
      <c r="E70" s="441"/>
      <c r="F70" s="441"/>
      <c r="G70" s="441"/>
      <c r="H70" s="441"/>
      <c r="I70" s="441"/>
      <c r="J70" s="440" t="s">
        <v>1843</v>
      </c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4" t="s">
        <v>1783</v>
      </c>
      <c r="AD70" s="441"/>
      <c r="AE70" s="441"/>
      <c r="AF70" s="441"/>
      <c r="AG70" s="441"/>
      <c r="AH70" s="444" t="s">
        <v>1776</v>
      </c>
      <c r="AI70" s="441"/>
      <c r="AJ70" s="441"/>
      <c r="AK70" s="441"/>
      <c r="AL70" s="441"/>
      <c r="AM70" s="441"/>
      <c r="AN70" s="441"/>
      <c r="AO70" s="441"/>
    </row>
    <row r="71" spans="2:41" ht="15.25" customHeight="1" x14ac:dyDescent="0.15">
      <c r="B71" s="443" t="s">
        <v>1761</v>
      </c>
      <c r="C71" s="441"/>
      <c r="D71" s="441"/>
      <c r="E71" s="441"/>
      <c r="F71" s="441"/>
      <c r="G71" s="441"/>
      <c r="H71" s="441"/>
      <c r="I71" s="441"/>
      <c r="J71" s="440" t="s">
        <v>1844</v>
      </c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4" t="s">
        <v>1775</v>
      </c>
      <c r="AD71" s="441"/>
      <c r="AE71" s="441"/>
      <c r="AF71" s="441"/>
      <c r="AG71" s="441"/>
      <c r="AH71" s="444" t="s">
        <v>1776</v>
      </c>
      <c r="AI71" s="441"/>
      <c r="AJ71" s="441"/>
      <c r="AK71" s="441"/>
      <c r="AL71" s="441"/>
      <c r="AM71" s="441"/>
      <c r="AN71" s="441"/>
      <c r="AO71" s="441"/>
    </row>
    <row r="72" spans="2:41" ht="15.25" customHeight="1" x14ac:dyDescent="0.15">
      <c r="B72" s="443" t="s">
        <v>1761</v>
      </c>
      <c r="C72" s="441"/>
      <c r="D72" s="441"/>
      <c r="E72" s="441"/>
      <c r="F72" s="441"/>
      <c r="G72" s="441"/>
      <c r="H72" s="441"/>
      <c r="I72" s="441"/>
      <c r="J72" s="440" t="s">
        <v>1845</v>
      </c>
      <c r="K72" s="441"/>
      <c r="L72" s="441"/>
      <c r="M72" s="441"/>
      <c r="N72" s="441"/>
      <c r="O72" s="441"/>
      <c r="P72" s="441"/>
      <c r="Q72" s="441"/>
      <c r="R72" s="441"/>
      <c r="S72" s="441"/>
      <c r="T72" s="441"/>
      <c r="U72" s="441"/>
      <c r="V72" s="441"/>
      <c r="W72" s="441"/>
      <c r="X72" s="441"/>
      <c r="Y72" s="441"/>
      <c r="Z72" s="441"/>
      <c r="AA72" s="441"/>
      <c r="AB72" s="441"/>
      <c r="AC72" s="444" t="s">
        <v>1775</v>
      </c>
      <c r="AD72" s="441"/>
      <c r="AE72" s="441"/>
      <c r="AF72" s="441"/>
      <c r="AG72" s="441"/>
      <c r="AH72" s="444" t="s">
        <v>1776</v>
      </c>
      <c r="AI72" s="441"/>
      <c r="AJ72" s="441"/>
      <c r="AK72" s="441"/>
      <c r="AL72" s="441"/>
      <c r="AM72" s="441"/>
      <c r="AN72" s="441"/>
      <c r="AO72" s="441"/>
    </row>
    <row r="73" spans="2:41" ht="15.25" customHeight="1" x14ac:dyDescent="0.15">
      <c r="B73" s="443" t="s">
        <v>1761</v>
      </c>
      <c r="C73" s="441"/>
      <c r="D73" s="441"/>
      <c r="E73" s="441"/>
      <c r="F73" s="441"/>
      <c r="G73" s="441"/>
      <c r="H73" s="441"/>
      <c r="I73" s="441"/>
      <c r="J73" s="440" t="s">
        <v>1846</v>
      </c>
      <c r="K73" s="441"/>
      <c r="L73" s="441"/>
      <c r="M73" s="441"/>
      <c r="N73" s="441"/>
      <c r="O73" s="441"/>
      <c r="P73" s="441"/>
      <c r="Q73" s="441"/>
      <c r="R73" s="441"/>
      <c r="S73" s="441"/>
      <c r="T73" s="441"/>
      <c r="U73" s="441"/>
      <c r="V73" s="441"/>
      <c r="W73" s="441"/>
      <c r="X73" s="441"/>
      <c r="Y73" s="441"/>
      <c r="Z73" s="441"/>
      <c r="AA73" s="441"/>
      <c r="AB73" s="441"/>
      <c r="AC73" s="444" t="s">
        <v>1818</v>
      </c>
      <c r="AD73" s="441"/>
      <c r="AE73" s="441"/>
      <c r="AF73" s="441"/>
      <c r="AG73" s="441"/>
      <c r="AH73" s="444" t="s">
        <v>1776</v>
      </c>
      <c r="AI73" s="441"/>
      <c r="AJ73" s="441"/>
      <c r="AK73" s="441"/>
      <c r="AL73" s="441"/>
      <c r="AM73" s="441"/>
      <c r="AN73" s="441"/>
      <c r="AO73" s="441"/>
    </row>
    <row r="74" spans="2:41" ht="15.25" customHeight="1" x14ac:dyDescent="0.15">
      <c r="B74" s="443" t="s">
        <v>1761</v>
      </c>
      <c r="C74" s="441"/>
      <c r="D74" s="441"/>
      <c r="E74" s="441"/>
      <c r="F74" s="441"/>
      <c r="G74" s="441"/>
      <c r="H74" s="441"/>
      <c r="I74" s="441"/>
      <c r="J74" s="440" t="s">
        <v>1847</v>
      </c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441"/>
      <c r="V74" s="441"/>
      <c r="W74" s="441"/>
      <c r="X74" s="441"/>
      <c r="Y74" s="441"/>
      <c r="Z74" s="441"/>
      <c r="AA74" s="441"/>
      <c r="AB74" s="441"/>
      <c r="AC74" s="444" t="s">
        <v>1775</v>
      </c>
      <c r="AD74" s="441"/>
      <c r="AE74" s="441"/>
      <c r="AF74" s="441"/>
      <c r="AG74" s="441"/>
      <c r="AH74" s="444" t="s">
        <v>1776</v>
      </c>
      <c r="AI74" s="441"/>
      <c r="AJ74" s="441"/>
      <c r="AK74" s="441"/>
      <c r="AL74" s="441"/>
      <c r="AM74" s="441"/>
      <c r="AN74" s="441"/>
      <c r="AO74" s="441"/>
    </row>
    <row r="75" spans="2:41" ht="15.25" customHeight="1" x14ac:dyDescent="0.15">
      <c r="B75" s="443" t="s">
        <v>1761</v>
      </c>
      <c r="C75" s="441"/>
      <c r="D75" s="441"/>
      <c r="E75" s="441"/>
      <c r="F75" s="441"/>
      <c r="G75" s="441"/>
      <c r="H75" s="441"/>
      <c r="I75" s="441"/>
      <c r="J75" s="440" t="s">
        <v>1848</v>
      </c>
      <c r="K75" s="441"/>
      <c r="L75" s="441"/>
      <c r="M75" s="441"/>
      <c r="N75" s="441"/>
      <c r="O75" s="441"/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  <c r="AB75" s="441"/>
      <c r="AC75" s="444" t="s">
        <v>1849</v>
      </c>
      <c r="AD75" s="441"/>
      <c r="AE75" s="441"/>
      <c r="AF75" s="441"/>
      <c r="AG75" s="441"/>
      <c r="AH75" s="444" t="s">
        <v>1776</v>
      </c>
      <c r="AI75" s="441"/>
      <c r="AJ75" s="441"/>
      <c r="AK75" s="441"/>
      <c r="AL75" s="441"/>
      <c r="AM75" s="441"/>
      <c r="AN75" s="441"/>
      <c r="AO75" s="441"/>
    </row>
    <row r="76" spans="2:41" ht="15.25" customHeight="1" x14ac:dyDescent="0.15">
      <c r="B76" s="443" t="s">
        <v>1761</v>
      </c>
      <c r="C76" s="441"/>
      <c r="D76" s="441"/>
      <c r="E76" s="441"/>
      <c r="F76" s="441"/>
      <c r="G76" s="441"/>
      <c r="H76" s="441"/>
      <c r="I76" s="441"/>
      <c r="J76" s="440" t="s">
        <v>1850</v>
      </c>
      <c r="K76" s="441"/>
      <c r="L76" s="441"/>
      <c r="M76" s="441"/>
      <c r="N76" s="441"/>
      <c r="O76" s="441"/>
      <c r="P76" s="441"/>
      <c r="Q76" s="441"/>
      <c r="R76" s="441"/>
      <c r="S76" s="441"/>
      <c r="T76" s="441"/>
      <c r="U76" s="441"/>
      <c r="V76" s="441"/>
      <c r="W76" s="441"/>
      <c r="X76" s="441"/>
      <c r="Y76" s="441"/>
      <c r="Z76" s="441"/>
      <c r="AA76" s="441"/>
      <c r="AB76" s="441"/>
      <c r="AC76" s="444" t="s">
        <v>1783</v>
      </c>
      <c r="AD76" s="441"/>
      <c r="AE76" s="441"/>
      <c r="AF76" s="441"/>
      <c r="AG76" s="441"/>
      <c r="AH76" s="444" t="s">
        <v>1776</v>
      </c>
      <c r="AI76" s="441"/>
      <c r="AJ76" s="441"/>
      <c r="AK76" s="441"/>
      <c r="AL76" s="441"/>
      <c r="AM76" s="441"/>
      <c r="AN76" s="441"/>
      <c r="AO76" s="441"/>
    </row>
    <row r="77" spans="2:41" ht="15.25" customHeight="1" x14ac:dyDescent="0.15">
      <c r="B77" s="443" t="s">
        <v>1761</v>
      </c>
      <c r="C77" s="441"/>
      <c r="D77" s="441"/>
      <c r="E77" s="441"/>
      <c r="F77" s="441"/>
      <c r="G77" s="441"/>
      <c r="H77" s="441"/>
      <c r="I77" s="441"/>
      <c r="J77" s="440" t="s">
        <v>1851</v>
      </c>
      <c r="K77" s="441"/>
      <c r="L77" s="441"/>
      <c r="M77" s="441"/>
      <c r="N77" s="441"/>
      <c r="O77" s="441"/>
      <c r="P77" s="441"/>
      <c r="Q77" s="441"/>
      <c r="R77" s="441"/>
      <c r="S77" s="441"/>
      <c r="T77" s="441"/>
      <c r="U77" s="441"/>
      <c r="V77" s="441"/>
      <c r="W77" s="441"/>
      <c r="X77" s="441"/>
      <c r="Y77" s="441"/>
      <c r="Z77" s="441"/>
      <c r="AA77" s="441"/>
      <c r="AB77" s="441"/>
      <c r="AC77" s="444" t="s">
        <v>1775</v>
      </c>
      <c r="AD77" s="441"/>
      <c r="AE77" s="441"/>
      <c r="AF77" s="441"/>
      <c r="AG77" s="441"/>
      <c r="AH77" s="444" t="s">
        <v>1776</v>
      </c>
      <c r="AI77" s="441"/>
      <c r="AJ77" s="441"/>
      <c r="AK77" s="441"/>
      <c r="AL77" s="441"/>
      <c r="AM77" s="441"/>
      <c r="AN77" s="441"/>
      <c r="AO77" s="441"/>
    </row>
    <row r="78" spans="2:41" ht="15.25" customHeight="1" x14ac:dyDescent="0.15">
      <c r="B78" s="443" t="s">
        <v>1761</v>
      </c>
      <c r="C78" s="441"/>
      <c r="D78" s="441"/>
      <c r="E78" s="441"/>
      <c r="F78" s="441"/>
      <c r="G78" s="441"/>
      <c r="H78" s="441"/>
      <c r="I78" s="441"/>
      <c r="J78" s="440" t="s">
        <v>1852</v>
      </c>
      <c r="K78" s="441"/>
      <c r="L78" s="441"/>
      <c r="M78" s="441"/>
      <c r="N78" s="441"/>
      <c r="O78" s="441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4" t="s">
        <v>1775</v>
      </c>
      <c r="AD78" s="441"/>
      <c r="AE78" s="441"/>
      <c r="AF78" s="441"/>
      <c r="AG78" s="441"/>
      <c r="AH78" s="444" t="s">
        <v>1776</v>
      </c>
      <c r="AI78" s="441"/>
      <c r="AJ78" s="441"/>
      <c r="AK78" s="441"/>
      <c r="AL78" s="441"/>
      <c r="AM78" s="441"/>
      <c r="AN78" s="441"/>
      <c r="AO78" s="441"/>
    </row>
    <row r="79" spans="2:41" ht="15.25" customHeight="1" x14ac:dyDescent="0.15">
      <c r="B79" s="443" t="s">
        <v>1761</v>
      </c>
      <c r="C79" s="441"/>
      <c r="D79" s="441"/>
      <c r="E79" s="441"/>
      <c r="F79" s="441"/>
      <c r="G79" s="441"/>
      <c r="H79" s="441"/>
      <c r="I79" s="441"/>
      <c r="J79" s="440" t="s">
        <v>1853</v>
      </c>
      <c r="K79" s="441"/>
      <c r="L79" s="441"/>
      <c r="M79" s="441"/>
      <c r="N79" s="441"/>
      <c r="O79" s="441"/>
      <c r="P79" s="441"/>
      <c r="Q79" s="441"/>
      <c r="R79" s="441"/>
      <c r="S79" s="441"/>
      <c r="T79" s="441"/>
      <c r="U79" s="441"/>
      <c r="V79" s="441"/>
      <c r="W79" s="441"/>
      <c r="X79" s="441"/>
      <c r="Y79" s="441"/>
      <c r="Z79" s="441"/>
      <c r="AA79" s="441"/>
      <c r="AB79" s="441"/>
      <c r="AC79" s="444" t="s">
        <v>1788</v>
      </c>
      <c r="AD79" s="441"/>
      <c r="AE79" s="441"/>
      <c r="AF79" s="441"/>
      <c r="AG79" s="441"/>
      <c r="AH79" s="444" t="s">
        <v>1776</v>
      </c>
      <c r="AI79" s="441"/>
      <c r="AJ79" s="441"/>
      <c r="AK79" s="441"/>
      <c r="AL79" s="441"/>
      <c r="AM79" s="441"/>
      <c r="AN79" s="441"/>
      <c r="AO79" s="441"/>
    </row>
    <row r="80" spans="2:41" ht="15.25" customHeight="1" x14ac:dyDescent="0.15">
      <c r="B80" s="443" t="s">
        <v>1761</v>
      </c>
      <c r="C80" s="441"/>
      <c r="D80" s="441"/>
      <c r="E80" s="441"/>
      <c r="F80" s="441"/>
      <c r="G80" s="441"/>
      <c r="H80" s="441"/>
      <c r="I80" s="441"/>
      <c r="J80" s="440" t="s">
        <v>1854</v>
      </c>
      <c r="K80" s="441"/>
      <c r="L80" s="441"/>
      <c r="M80" s="441"/>
      <c r="N80" s="441"/>
      <c r="O80" s="441"/>
      <c r="P80" s="441"/>
      <c r="Q80" s="441"/>
      <c r="R80" s="441"/>
      <c r="S80" s="441"/>
      <c r="T80" s="441"/>
      <c r="U80" s="441"/>
      <c r="V80" s="441"/>
      <c r="W80" s="441"/>
      <c r="X80" s="441"/>
      <c r="Y80" s="441"/>
      <c r="Z80" s="441"/>
      <c r="AA80" s="441"/>
      <c r="AB80" s="441"/>
      <c r="AC80" s="444" t="s">
        <v>1775</v>
      </c>
      <c r="AD80" s="441"/>
      <c r="AE80" s="441"/>
      <c r="AF80" s="441"/>
      <c r="AG80" s="441"/>
      <c r="AH80" s="444" t="s">
        <v>1776</v>
      </c>
      <c r="AI80" s="441"/>
      <c r="AJ80" s="441"/>
      <c r="AK80" s="441"/>
      <c r="AL80" s="441"/>
      <c r="AM80" s="441"/>
      <c r="AN80" s="441"/>
      <c r="AO80" s="441"/>
    </row>
    <row r="81" spans="2:41" ht="15.25" customHeight="1" x14ac:dyDescent="0.15">
      <c r="B81" s="443" t="s">
        <v>1761</v>
      </c>
      <c r="C81" s="441"/>
      <c r="D81" s="441"/>
      <c r="E81" s="441"/>
      <c r="F81" s="441"/>
      <c r="G81" s="441"/>
      <c r="H81" s="441"/>
      <c r="I81" s="441"/>
      <c r="J81" s="440" t="s">
        <v>1855</v>
      </c>
      <c r="K81" s="441"/>
      <c r="L81" s="441"/>
      <c r="M81" s="441"/>
      <c r="N81" s="441"/>
      <c r="O81" s="441"/>
      <c r="P81" s="441"/>
      <c r="Q81" s="441"/>
      <c r="R81" s="441"/>
      <c r="S81" s="441"/>
      <c r="T81" s="441"/>
      <c r="U81" s="441"/>
      <c r="V81" s="441"/>
      <c r="W81" s="441"/>
      <c r="X81" s="441"/>
      <c r="Y81" s="441"/>
      <c r="Z81" s="441"/>
      <c r="AA81" s="441"/>
      <c r="AB81" s="441"/>
      <c r="AC81" s="444" t="s">
        <v>1775</v>
      </c>
      <c r="AD81" s="441"/>
      <c r="AE81" s="441"/>
      <c r="AF81" s="441"/>
      <c r="AG81" s="441"/>
      <c r="AH81" s="444" t="s">
        <v>1776</v>
      </c>
      <c r="AI81" s="441"/>
      <c r="AJ81" s="441"/>
      <c r="AK81" s="441"/>
      <c r="AL81" s="441"/>
      <c r="AM81" s="441"/>
      <c r="AN81" s="441"/>
      <c r="AO81" s="441"/>
    </row>
    <row r="82" spans="2:41" ht="15.25" customHeight="1" x14ac:dyDescent="0.15">
      <c r="B82" s="443" t="s">
        <v>1761</v>
      </c>
      <c r="C82" s="441"/>
      <c r="D82" s="441"/>
      <c r="E82" s="441"/>
      <c r="F82" s="441"/>
      <c r="G82" s="441"/>
      <c r="H82" s="441"/>
      <c r="I82" s="441"/>
      <c r="J82" s="440" t="s">
        <v>1856</v>
      </c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441"/>
      <c r="AB82" s="441"/>
      <c r="AC82" s="444" t="s">
        <v>1783</v>
      </c>
      <c r="AD82" s="441"/>
      <c r="AE82" s="441"/>
      <c r="AF82" s="441"/>
      <c r="AG82" s="441"/>
      <c r="AH82" s="444" t="s">
        <v>1776</v>
      </c>
      <c r="AI82" s="441"/>
      <c r="AJ82" s="441"/>
      <c r="AK82" s="441"/>
      <c r="AL82" s="441"/>
      <c r="AM82" s="441"/>
      <c r="AN82" s="441"/>
      <c r="AO82" s="441"/>
    </row>
    <row r="83" spans="2:41" ht="15.25" customHeight="1" x14ac:dyDescent="0.15">
      <c r="B83" s="443" t="s">
        <v>1761</v>
      </c>
      <c r="C83" s="441"/>
      <c r="D83" s="441"/>
      <c r="E83" s="441"/>
      <c r="F83" s="441"/>
      <c r="G83" s="441"/>
      <c r="H83" s="441"/>
      <c r="I83" s="441"/>
      <c r="J83" s="440" t="s">
        <v>1857</v>
      </c>
      <c r="K83" s="441"/>
      <c r="L83" s="441"/>
      <c r="M83" s="441"/>
      <c r="N83" s="441"/>
      <c r="O83" s="441"/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4" t="s">
        <v>1778</v>
      </c>
      <c r="AD83" s="441"/>
      <c r="AE83" s="441"/>
      <c r="AF83" s="441"/>
      <c r="AG83" s="441"/>
      <c r="AH83" s="444" t="s">
        <v>1776</v>
      </c>
      <c r="AI83" s="441"/>
      <c r="AJ83" s="441"/>
      <c r="AK83" s="441"/>
      <c r="AL83" s="441"/>
      <c r="AM83" s="441"/>
      <c r="AN83" s="441"/>
      <c r="AO83" s="441"/>
    </row>
    <row r="84" spans="2:41" ht="15.25" customHeight="1" x14ac:dyDescent="0.15">
      <c r="B84" s="443" t="s">
        <v>1761</v>
      </c>
      <c r="C84" s="441"/>
      <c r="D84" s="441"/>
      <c r="E84" s="441"/>
      <c r="F84" s="441"/>
      <c r="G84" s="441"/>
      <c r="H84" s="441"/>
      <c r="I84" s="441"/>
      <c r="J84" s="440" t="s">
        <v>1858</v>
      </c>
      <c r="K84" s="441"/>
      <c r="L84" s="441"/>
      <c r="M84" s="441"/>
      <c r="N84" s="441"/>
      <c r="O84" s="441"/>
      <c r="P84" s="441"/>
      <c r="Q84" s="441"/>
      <c r="R84" s="441"/>
      <c r="S84" s="441"/>
      <c r="T84" s="441"/>
      <c r="U84" s="441"/>
      <c r="V84" s="441"/>
      <c r="W84" s="441"/>
      <c r="X84" s="441"/>
      <c r="Y84" s="441"/>
      <c r="Z84" s="441"/>
      <c r="AA84" s="441"/>
      <c r="AB84" s="441"/>
      <c r="AC84" s="444" t="s">
        <v>1775</v>
      </c>
      <c r="AD84" s="441"/>
      <c r="AE84" s="441"/>
      <c r="AF84" s="441"/>
      <c r="AG84" s="441"/>
      <c r="AH84" s="444" t="s">
        <v>1776</v>
      </c>
      <c r="AI84" s="441"/>
      <c r="AJ84" s="441"/>
      <c r="AK84" s="441"/>
      <c r="AL84" s="441"/>
      <c r="AM84" s="441"/>
      <c r="AN84" s="441"/>
      <c r="AO84" s="441"/>
    </row>
    <row r="85" spans="2:41" ht="15.25" customHeight="1" x14ac:dyDescent="0.15">
      <c r="B85" s="443" t="s">
        <v>1761</v>
      </c>
      <c r="C85" s="441"/>
      <c r="D85" s="441"/>
      <c r="E85" s="441"/>
      <c r="F85" s="441"/>
      <c r="G85" s="441"/>
      <c r="H85" s="441"/>
      <c r="I85" s="441"/>
      <c r="J85" s="440" t="s">
        <v>1859</v>
      </c>
      <c r="K85" s="441"/>
      <c r="L85" s="441"/>
      <c r="M85" s="441"/>
      <c r="N85" s="441"/>
      <c r="O85" s="441"/>
      <c r="P85" s="441"/>
      <c r="Q85" s="441"/>
      <c r="R85" s="441"/>
      <c r="S85" s="441"/>
      <c r="T85" s="441"/>
      <c r="U85" s="441"/>
      <c r="V85" s="441"/>
      <c r="W85" s="441"/>
      <c r="X85" s="441"/>
      <c r="Y85" s="441"/>
      <c r="Z85" s="441"/>
      <c r="AA85" s="441"/>
      <c r="AB85" s="441"/>
      <c r="AC85" s="444" t="s">
        <v>1775</v>
      </c>
      <c r="AD85" s="441"/>
      <c r="AE85" s="441"/>
      <c r="AF85" s="441"/>
      <c r="AG85" s="441"/>
      <c r="AH85" s="444" t="s">
        <v>1776</v>
      </c>
      <c r="AI85" s="441"/>
      <c r="AJ85" s="441"/>
      <c r="AK85" s="441"/>
      <c r="AL85" s="441"/>
      <c r="AM85" s="441"/>
      <c r="AN85" s="441"/>
      <c r="AO85" s="441"/>
    </row>
    <row r="86" spans="2:41" ht="15.25" customHeight="1" x14ac:dyDescent="0.15">
      <c r="B86" s="443" t="s">
        <v>1761</v>
      </c>
      <c r="C86" s="441"/>
      <c r="D86" s="441"/>
      <c r="E86" s="441"/>
      <c r="F86" s="441"/>
      <c r="G86" s="441"/>
      <c r="H86" s="441"/>
      <c r="I86" s="441"/>
      <c r="J86" s="440" t="s">
        <v>1860</v>
      </c>
      <c r="K86" s="441"/>
      <c r="L86" s="441"/>
      <c r="M86" s="441"/>
      <c r="N86" s="441"/>
      <c r="O86" s="441"/>
      <c r="P86" s="441"/>
      <c r="Q86" s="441"/>
      <c r="R86" s="441"/>
      <c r="S86" s="441"/>
      <c r="T86" s="441"/>
      <c r="U86" s="441"/>
      <c r="V86" s="441"/>
      <c r="W86" s="441"/>
      <c r="X86" s="441"/>
      <c r="Y86" s="441"/>
      <c r="Z86" s="441"/>
      <c r="AA86" s="441"/>
      <c r="AB86" s="441"/>
      <c r="AC86" s="444" t="s">
        <v>1861</v>
      </c>
      <c r="AD86" s="441"/>
      <c r="AE86" s="441"/>
      <c r="AF86" s="441"/>
      <c r="AG86" s="441"/>
      <c r="AH86" s="444" t="s">
        <v>1776</v>
      </c>
      <c r="AI86" s="441"/>
      <c r="AJ86" s="441"/>
      <c r="AK86" s="441"/>
      <c r="AL86" s="441"/>
      <c r="AM86" s="441"/>
      <c r="AN86" s="441"/>
      <c r="AO86" s="441"/>
    </row>
    <row r="87" spans="2:41" ht="15.25" customHeight="1" x14ac:dyDescent="0.15">
      <c r="B87" s="443" t="s">
        <v>1761</v>
      </c>
      <c r="C87" s="441"/>
      <c r="D87" s="441"/>
      <c r="E87" s="441"/>
      <c r="F87" s="441"/>
      <c r="G87" s="441"/>
      <c r="H87" s="441"/>
      <c r="I87" s="441"/>
      <c r="J87" s="440" t="s">
        <v>1862</v>
      </c>
      <c r="K87" s="441"/>
      <c r="L87" s="441"/>
      <c r="M87" s="441"/>
      <c r="N87" s="441"/>
      <c r="O87" s="441"/>
      <c r="P87" s="441"/>
      <c r="Q87" s="441"/>
      <c r="R87" s="441"/>
      <c r="S87" s="441"/>
      <c r="T87" s="441"/>
      <c r="U87" s="441"/>
      <c r="V87" s="441"/>
      <c r="W87" s="441"/>
      <c r="X87" s="441"/>
      <c r="Y87" s="441"/>
      <c r="Z87" s="441"/>
      <c r="AA87" s="441"/>
      <c r="AB87" s="441"/>
      <c r="AC87" s="444" t="s">
        <v>1775</v>
      </c>
      <c r="AD87" s="441"/>
      <c r="AE87" s="441"/>
      <c r="AF87" s="441"/>
      <c r="AG87" s="441"/>
      <c r="AH87" s="444" t="s">
        <v>1776</v>
      </c>
      <c r="AI87" s="441"/>
      <c r="AJ87" s="441"/>
      <c r="AK87" s="441"/>
      <c r="AL87" s="441"/>
      <c r="AM87" s="441"/>
      <c r="AN87" s="441"/>
      <c r="AO87" s="441"/>
    </row>
    <row r="88" spans="2:41" ht="15.25" customHeight="1" x14ac:dyDescent="0.15">
      <c r="B88" s="443" t="s">
        <v>1761</v>
      </c>
      <c r="C88" s="441"/>
      <c r="D88" s="441"/>
      <c r="E88" s="441"/>
      <c r="F88" s="441"/>
      <c r="G88" s="441"/>
      <c r="H88" s="441"/>
      <c r="I88" s="441"/>
      <c r="J88" s="440" t="s">
        <v>1863</v>
      </c>
      <c r="K88" s="441"/>
      <c r="L88" s="441"/>
      <c r="M88" s="441"/>
      <c r="N88" s="441"/>
      <c r="O88" s="441"/>
      <c r="P88" s="441"/>
      <c r="Q88" s="441"/>
      <c r="R88" s="441"/>
      <c r="S88" s="441"/>
      <c r="T88" s="441"/>
      <c r="U88" s="441"/>
      <c r="V88" s="441"/>
      <c r="W88" s="441"/>
      <c r="X88" s="441"/>
      <c r="Y88" s="441"/>
      <c r="Z88" s="441"/>
      <c r="AA88" s="441"/>
      <c r="AB88" s="441"/>
      <c r="AC88" s="444" t="s">
        <v>1776</v>
      </c>
      <c r="AD88" s="441"/>
      <c r="AE88" s="441"/>
      <c r="AF88" s="441"/>
      <c r="AG88" s="441"/>
      <c r="AH88" s="444" t="s">
        <v>1776</v>
      </c>
      <c r="AI88" s="441"/>
      <c r="AJ88" s="441"/>
      <c r="AK88" s="441"/>
      <c r="AL88" s="441"/>
      <c r="AM88" s="441"/>
      <c r="AN88" s="441"/>
      <c r="AO88" s="441"/>
    </row>
    <row r="89" spans="2:41" ht="15.25" customHeight="1" x14ac:dyDescent="0.15">
      <c r="B89" s="443" t="s">
        <v>1761</v>
      </c>
      <c r="C89" s="441"/>
      <c r="D89" s="441"/>
      <c r="E89" s="441"/>
      <c r="F89" s="441"/>
      <c r="G89" s="441"/>
      <c r="H89" s="441"/>
      <c r="I89" s="441"/>
      <c r="J89" s="440" t="s">
        <v>1864</v>
      </c>
      <c r="K89" s="441"/>
      <c r="L89" s="441"/>
      <c r="M89" s="441"/>
      <c r="N89" s="441"/>
      <c r="O89" s="441"/>
      <c r="P89" s="441"/>
      <c r="Q89" s="441"/>
      <c r="R89" s="441"/>
      <c r="S89" s="441"/>
      <c r="T89" s="441"/>
      <c r="U89" s="441"/>
      <c r="V89" s="441"/>
      <c r="W89" s="441"/>
      <c r="X89" s="441"/>
      <c r="Y89" s="441"/>
      <c r="Z89" s="441"/>
      <c r="AA89" s="441"/>
      <c r="AB89" s="441"/>
      <c r="AC89" s="444" t="s">
        <v>1775</v>
      </c>
      <c r="AD89" s="441"/>
      <c r="AE89" s="441"/>
      <c r="AF89" s="441"/>
      <c r="AG89" s="441"/>
      <c r="AH89" s="444" t="s">
        <v>1776</v>
      </c>
      <c r="AI89" s="441"/>
      <c r="AJ89" s="441"/>
      <c r="AK89" s="441"/>
      <c r="AL89" s="441"/>
      <c r="AM89" s="441"/>
      <c r="AN89" s="441"/>
      <c r="AO89" s="441"/>
    </row>
    <row r="90" spans="2:41" ht="15.25" customHeight="1" x14ac:dyDescent="0.15">
      <c r="B90" s="443" t="s">
        <v>1761</v>
      </c>
      <c r="C90" s="441"/>
      <c r="D90" s="441"/>
      <c r="E90" s="441"/>
      <c r="F90" s="441"/>
      <c r="G90" s="441"/>
      <c r="H90" s="441"/>
      <c r="I90" s="441"/>
      <c r="J90" s="440" t="s">
        <v>1865</v>
      </c>
      <c r="K90" s="441"/>
      <c r="L90" s="441"/>
      <c r="M90" s="441"/>
      <c r="N90" s="441"/>
      <c r="O90" s="441"/>
      <c r="P90" s="441"/>
      <c r="Q90" s="441"/>
      <c r="R90" s="441"/>
      <c r="S90" s="441"/>
      <c r="T90" s="441"/>
      <c r="U90" s="441"/>
      <c r="V90" s="441"/>
      <c r="W90" s="441"/>
      <c r="X90" s="441"/>
      <c r="Y90" s="441"/>
      <c r="Z90" s="441"/>
      <c r="AA90" s="441"/>
      <c r="AB90" s="441"/>
      <c r="AC90" s="444" t="s">
        <v>1778</v>
      </c>
      <c r="AD90" s="441"/>
      <c r="AE90" s="441"/>
      <c r="AF90" s="441"/>
      <c r="AG90" s="441"/>
      <c r="AH90" s="444" t="s">
        <v>1776</v>
      </c>
      <c r="AI90" s="441"/>
      <c r="AJ90" s="441"/>
      <c r="AK90" s="441"/>
      <c r="AL90" s="441"/>
      <c r="AM90" s="441"/>
      <c r="AN90" s="441"/>
      <c r="AO90" s="441"/>
    </row>
    <row r="91" spans="2:41" ht="15.25" customHeight="1" x14ac:dyDescent="0.15">
      <c r="B91" s="443" t="s">
        <v>1761</v>
      </c>
      <c r="C91" s="441"/>
      <c r="D91" s="441"/>
      <c r="E91" s="441"/>
      <c r="F91" s="441"/>
      <c r="G91" s="441"/>
      <c r="H91" s="441"/>
      <c r="I91" s="441"/>
      <c r="J91" s="440" t="s">
        <v>1866</v>
      </c>
      <c r="K91" s="441"/>
      <c r="L91" s="441"/>
      <c r="M91" s="441"/>
      <c r="N91" s="441"/>
      <c r="O91" s="441"/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1"/>
      <c r="AC91" s="444" t="s">
        <v>1867</v>
      </c>
      <c r="AD91" s="441"/>
      <c r="AE91" s="441"/>
      <c r="AF91" s="441"/>
      <c r="AG91" s="441"/>
      <c r="AH91" s="444" t="s">
        <v>1776</v>
      </c>
      <c r="AI91" s="441"/>
      <c r="AJ91" s="441"/>
      <c r="AK91" s="441"/>
      <c r="AL91" s="441"/>
      <c r="AM91" s="441"/>
      <c r="AN91" s="441"/>
      <c r="AO91" s="441"/>
    </row>
    <row r="92" spans="2:41" ht="15.25" customHeight="1" x14ac:dyDescent="0.15">
      <c r="B92" s="443" t="s">
        <v>1761</v>
      </c>
      <c r="C92" s="441"/>
      <c r="D92" s="441"/>
      <c r="E92" s="441"/>
      <c r="F92" s="441"/>
      <c r="G92" s="441"/>
      <c r="H92" s="441"/>
      <c r="I92" s="441"/>
      <c r="J92" s="440" t="s">
        <v>1868</v>
      </c>
      <c r="K92" s="441"/>
      <c r="L92" s="441"/>
      <c r="M92" s="441"/>
      <c r="N92" s="441"/>
      <c r="O92" s="441"/>
      <c r="P92" s="441"/>
      <c r="Q92" s="441"/>
      <c r="R92" s="441"/>
      <c r="S92" s="441"/>
      <c r="T92" s="441"/>
      <c r="U92" s="441"/>
      <c r="V92" s="441"/>
      <c r="W92" s="441"/>
      <c r="X92" s="441"/>
      <c r="Y92" s="441"/>
      <c r="Z92" s="441"/>
      <c r="AA92" s="441"/>
      <c r="AB92" s="441"/>
      <c r="AC92" s="444" t="s">
        <v>1775</v>
      </c>
      <c r="AD92" s="441"/>
      <c r="AE92" s="441"/>
      <c r="AF92" s="441"/>
      <c r="AG92" s="441"/>
      <c r="AH92" s="444" t="s">
        <v>1776</v>
      </c>
      <c r="AI92" s="441"/>
      <c r="AJ92" s="441"/>
      <c r="AK92" s="441"/>
      <c r="AL92" s="441"/>
      <c r="AM92" s="441"/>
      <c r="AN92" s="441"/>
      <c r="AO92" s="441"/>
    </row>
    <row r="93" spans="2:41" ht="15.25" customHeight="1" x14ac:dyDescent="0.15">
      <c r="B93" s="443" t="s">
        <v>1761</v>
      </c>
      <c r="C93" s="441"/>
      <c r="D93" s="441"/>
      <c r="E93" s="441"/>
      <c r="F93" s="441"/>
      <c r="G93" s="441"/>
      <c r="H93" s="441"/>
      <c r="I93" s="441"/>
      <c r="J93" s="440" t="s">
        <v>1869</v>
      </c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441"/>
      <c r="V93" s="441"/>
      <c r="W93" s="441"/>
      <c r="X93" s="441"/>
      <c r="Y93" s="441"/>
      <c r="Z93" s="441"/>
      <c r="AA93" s="441"/>
      <c r="AB93" s="441"/>
      <c r="AC93" s="444" t="s">
        <v>1775</v>
      </c>
      <c r="AD93" s="441"/>
      <c r="AE93" s="441"/>
      <c r="AF93" s="441"/>
      <c r="AG93" s="441"/>
      <c r="AH93" s="444" t="s">
        <v>1776</v>
      </c>
      <c r="AI93" s="441"/>
      <c r="AJ93" s="441"/>
      <c r="AK93" s="441"/>
      <c r="AL93" s="441"/>
      <c r="AM93" s="441"/>
      <c r="AN93" s="441"/>
      <c r="AO93" s="441"/>
    </row>
    <row r="94" spans="2:41" ht="15.25" customHeight="1" x14ac:dyDescent="0.15">
      <c r="B94" s="443" t="s">
        <v>1761</v>
      </c>
      <c r="C94" s="441"/>
      <c r="D94" s="441"/>
      <c r="E94" s="441"/>
      <c r="F94" s="441"/>
      <c r="G94" s="441"/>
      <c r="H94" s="441"/>
      <c r="I94" s="441"/>
      <c r="J94" s="440" t="s">
        <v>1870</v>
      </c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441"/>
      <c r="V94" s="441"/>
      <c r="W94" s="441"/>
      <c r="X94" s="441"/>
      <c r="Y94" s="441"/>
      <c r="Z94" s="441"/>
      <c r="AA94" s="441"/>
      <c r="AB94" s="441"/>
      <c r="AC94" s="444" t="s">
        <v>1783</v>
      </c>
      <c r="AD94" s="441"/>
      <c r="AE94" s="441"/>
      <c r="AF94" s="441"/>
      <c r="AG94" s="441"/>
      <c r="AH94" s="444" t="s">
        <v>1776</v>
      </c>
      <c r="AI94" s="441"/>
      <c r="AJ94" s="441"/>
      <c r="AK94" s="441"/>
      <c r="AL94" s="441"/>
      <c r="AM94" s="441"/>
      <c r="AN94" s="441"/>
      <c r="AO94" s="441"/>
    </row>
    <row r="95" spans="2:41" ht="15.25" customHeight="1" x14ac:dyDescent="0.15">
      <c r="B95" s="443" t="s">
        <v>1761</v>
      </c>
      <c r="C95" s="441"/>
      <c r="D95" s="441"/>
      <c r="E95" s="441"/>
      <c r="F95" s="441"/>
      <c r="G95" s="441"/>
      <c r="H95" s="441"/>
      <c r="I95" s="441"/>
      <c r="J95" s="440" t="s">
        <v>1871</v>
      </c>
      <c r="K95" s="441"/>
      <c r="L95" s="441"/>
      <c r="M95" s="441"/>
      <c r="N95" s="441"/>
      <c r="O95" s="441"/>
      <c r="P95" s="441"/>
      <c r="Q95" s="441"/>
      <c r="R95" s="441"/>
      <c r="S95" s="441"/>
      <c r="T95" s="441"/>
      <c r="U95" s="441"/>
      <c r="V95" s="441"/>
      <c r="W95" s="441"/>
      <c r="X95" s="441"/>
      <c r="Y95" s="441"/>
      <c r="Z95" s="441"/>
      <c r="AA95" s="441"/>
      <c r="AB95" s="441"/>
      <c r="AC95" s="444" t="s">
        <v>1788</v>
      </c>
      <c r="AD95" s="441"/>
      <c r="AE95" s="441"/>
      <c r="AF95" s="441"/>
      <c r="AG95" s="441"/>
      <c r="AH95" s="444" t="s">
        <v>1776</v>
      </c>
      <c r="AI95" s="441"/>
      <c r="AJ95" s="441"/>
      <c r="AK95" s="441"/>
      <c r="AL95" s="441"/>
      <c r="AM95" s="441"/>
      <c r="AN95" s="441"/>
      <c r="AO95" s="441"/>
    </row>
    <row r="96" spans="2:41" ht="15.25" customHeight="1" x14ac:dyDescent="0.15">
      <c r="B96" s="443" t="s">
        <v>1761</v>
      </c>
      <c r="C96" s="441"/>
      <c r="D96" s="441"/>
      <c r="E96" s="441"/>
      <c r="F96" s="441"/>
      <c r="G96" s="441"/>
      <c r="H96" s="441"/>
      <c r="I96" s="441"/>
      <c r="J96" s="440" t="s">
        <v>1872</v>
      </c>
      <c r="K96" s="441"/>
      <c r="L96" s="441"/>
      <c r="M96" s="441"/>
      <c r="N96" s="441"/>
      <c r="O96" s="441"/>
      <c r="P96" s="441"/>
      <c r="Q96" s="441"/>
      <c r="R96" s="441"/>
      <c r="S96" s="441"/>
      <c r="T96" s="441"/>
      <c r="U96" s="441"/>
      <c r="V96" s="441"/>
      <c r="W96" s="441"/>
      <c r="X96" s="441"/>
      <c r="Y96" s="441"/>
      <c r="Z96" s="441"/>
      <c r="AA96" s="441"/>
      <c r="AB96" s="441"/>
      <c r="AC96" s="444" t="s">
        <v>1818</v>
      </c>
      <c r="AD96" s="441"/>
      <c r="AE96" s="441"/>
      <c r="AF96" s="441"/>
      <c r="AG96" s="441"/>
      <c r="AH96" s="444" t="s">
        <v>1776</v>
      </c>
      <c r="AI96" s="441"/>
      <c r="AJ96" s="441"/>
      <c r="AK96" s="441"/>
      <c r="AL96" s="441"/>
      <c r="AM96" s="441"/>
      <c r="AN96" s="441"/>
      <c r="AO96" s="441"/>
    </row>
    <row r="97" spans="2:41" ht="15.25" customHeight="1" x14ac:dyDescent="0.15">
      <c r="B97" s="443" t="s">
        <v>1761</v>
      </c>
      <c r="C97" s="441"/>
      <c r="D97" s="441"/>
      <c r="E97" s="441"/>
      <c r="F97" s="441"/>
      <c r="G97" s="441"/>
      <c r="H97" s="441"/>
      <c r="I97" s="441"/>
      <c r="J97" s="440" t="s">
        <v>1873</v>
      </c>
      <c r="K97" s="441"/>
      <c r="L97" s="441"/>
      <c r="M97" s="441"/>
      <c r="N97" s="441"/>
      <c r="O97" s="441"/>
      <c r="P97" s="441"/>
      <c r="Q97" s="441"/>
      <c r="R97" s="441"/>
      <c r="S97" s="441"/>
      <c r="T97" s="441"/>
      <c r="U97" s="441"/>
      <c r="V97" s="441"/>
      <c r="W97" s="441"/>
      <c r="X97" s="441"/>
      <c r="Y97" s="441"/>
      <c r="Z97" s="441"/>
      <c r="AA97" s="441"/>
      <c r="AB97" s="441"/>
      <c r="AC97" s="444" t="s">
        <v>1775</v>
      </c>
      <c r="AD97" s="441"/>
      <c r="AE97" s="441"/>
      <c r="AF97" s="441"/>
      <c r="AG97" s="441"/>
      <c r="AH97" s="444" t="s">
        <v>1776</v>
      </c>
      <c r="AI97" s="441"/>
      <c r="AJ97" s="441"/>
      <c r="AK97" s="441"/>
      <c r="AL97" s="441"/>
      <c r="AM97" s="441"/>
      <c r="AN97" s="441"/>
      <c r="AO97" s="441"/>
    </row>
    <row r="98" spans="2:41" ht="15.25" customHeight="1" x14ac:dyDescent="0.15">
      <c r="B98" s="443" t="s">
        <v>1761</v>
      </c>
      <c r="C98" s="441"/>
      <c r="D98" s="441"/>
      <c r="E98" s="441"/>
      <c r="F98" s="441"/>
      <c r="G98" s="441"/>
      <c r="H98" s="441"/>
      <c r="I98" s="441"/>
      <c r="J98" s="440" t="s">
        <v>1874</v>
      </c>
      <c r="K98" s="441"/>
      <c r="L98" s="441"/>
      <c r="M98" s="441"/>
      <c r="N98" s="441"/>
      <c r="O98" s="441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4" t="s">
        <v>1783</v>
      </c>
      <c r="AD98" s="441"/>
      <c r="AE98" s="441"/>
      <c r="AF98" s="441"/>
      <c r="AG98" s="441"/>
      <c r="AH98" s="444" t="s">
        <v>1776</v>
      </c>
      <c r="AI98" s="441"/>
      <c r="AJ98" s="441"/>
      <c r="AK98" s="441"/>
      <c r="AL98" s="441"/>
      <c r="AM98" s="441"/>
      <c r="AN98" s="441"/>
      <c r="AO98" s="441"/>
    </row>
    <row r="99" spans="2:41" ht="15.25" customHeight="1" x14ac:dyDescent="0.15">
      <c r="B99" s="443" t="s">
        <v>1761</v>
      </c>
      <c r="C99" s="441"/>
      <c r="D99" s="441"/>
      <c r="E99" s="441"/>
      <c r="F99" s="441"/>
      <c r="G99" s="441"/>
      <c r="H99" s="441"/>
      <c r="I99" s="441"/>
      <c r="J99" s="440" t="s">
        <v>1875</v>
      </c>
      <c r="K99" s="441"/>
      <c r="L99" s="441"/>
      <c r="M99" s="441"/>
      <c r="N99" s="441"/>
      <c r="O99" s="441"/>
      <c r="P99" s="441"/>
      <c r="Q99" s="441"/>
      <c r="R99" s="441"/>
      <c r="S99" s="441"/>
      <c r="T99" s="441"/>
      <c r="U99" s="441"/>
      <c r="V99" s="441"/>
      <c r="W99" s="441"/>
      <c r="X99" s="441"/>
      <c r="Y99" s="441"/>
      <c r="Z99" s="441"/>
      <c r="AA99" s="441"/>
      <c r="AB99" s="441"/>
      <c r="AC99" s="444" t="s">
        <v>1783</v>
      </c>
      <c r="AD99" s="441"/>
      <c r="AE99" s="441"/>
      <c r="AF99" s="441"/>
      <c r="AG99" s="441"/>
      <c r="AH99" s="444" t="s">
        <v>1776</v>
      </c>
      <c r="AI99" s="441"/>
      <c r="AJ99" s="441"/>
      <c r="AK99" s="441"/>
      <c r="AL99" s="441"/>
      <c r="AM99" s="441"/>
      <c r="AN99" s="441"/>
      <c r="AO99" s="441"/>
    </row>
    <row r="100" spans="2:41" ht="15.25" customHeight="1" x14ac:dyDescent="0.15">
      <c r="B100" s="443" t="s">
        <v>1761</v>
      </c>
      <c r="C100" s="441"/>
      <c r="D100" s="441"/>
      <c r="E100" s="441"/>
      <c r="F100" s="441"/>
      <c r="G100" s="441"/>
      <c r="H100" s="441"/>
      <c r="I100" s="441"/>
      <c r="J100" s="440" t="s">
        <v>1876</v>
      </c>
      <c r="K100" s="441"/>
      <c r="L100" s="441"/>
      <c r="M100" s="441"/>
      <c r="N100" s="441"/>
      <c r="O100" s="441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4" t="s">
        <v>1788</v>
      </c>
      <c r="AD100" s="441"/>
      <c r="AE100" s="441"/>
      <c r="AF100" s="441"/>
      <c r="AG100" s="441"/>
      <c r="AH100" s="444" t="s">
        <v>1776</v>
      </c>
      <c r="AI100" s="441"/>
      <c r="AJ100" s="441"/>
      <c r="AK100" s="441"/>
      <c r="AL100" s="441"/>
      <c r="AM100" s="441"/>
      <c r="AN100" s="441"/>
      <c r="AO100" s="441"/>
    </row>
    <row r="101" spans="2:41" ht="15.25" customHeight="1" x14ac:dyDescent="0.15">
      <c r="B101" s="443" t="s">
        <v>1761</v>
      </c>
      <c r="C101" s="441"/>
      <c r="D101" s="441"/>
      <c r="E101" s="441"/>
      <c r="F101" s="441"/>
      <c r="G101" s="441"/>
      <c r="H101" s="441"/>
      <c r="I101" s="441"/>
      <c r="J101" s="440" t="s">
        <v>1877</v>
      </c>
      <c r="K101" s="441"/>
      <c r="L101" s="441"/>
      <c r="M101" s="441"/>
      <c r="N101" s="441"/>
      <c r="O101" s="441"/>
      <c r="P101" s="441"/>
      <c r="Q101" s="441"/>
      <c r="R101" s="441"/>
      <c r="S101" s="441"/>
      <c r="T101" s="441"/>
      <c r="U101" s="441"/>
      <c r="V101" s="441"/>
      <c r="W101" s="441"/>
      <c r="X101" s="441"/>
      <c r="Y101" s="441"/>
      <c r="Z101" s="441"/>
      <c r="AA101" s="441"/>
      <c r="AB101" s="441"/>
      <c r="AC101" s="444" t="s">
        <v>1775</v>
      </c>
      <c r="AD101" s="441"/>
      <c r="AE101" s="441"/>
      <c r="AF101" s="441"/>
      <c r="AG101" s="441"/>
      <c r="AH101" s="444" t="s">
        <v>1776</v>
      </c>
      <c r="AI101" s="441"/>
      <c r="AJ101" s="441"/>
      <c r="AK101" s="441"/>
      <c r="AL101" s="441"/>
      <c r="AM101" s="441"/>
      <c r="AN101" s="441"/>
      <c r="AO101" s="441"/>
    </row>
    <row r="102" spans="2:41" ht="15.25" customHeight="1" x14ac:dyDescent="0.15">
      <c r="B102" s="443" t="s">
        <v>1761</v>
      </c>
      <c r="C102" s="441"/>
      <c r="D102" s="441"/>
      <c r="E102" s="441"/>
      <c r="F102" s="441"/>
      <c r="G102" s="441"/>
      <c r="H102" s="441"/>
      <c r="I102" s="441"/>
      <c r="J102" s="440" t="s">
        <v>1878</v>
      </c>
      <c r="K102" s="441"/>
      <c r="L102" s="441"/>
      <c r="M102" s="441"/>
      <c r="N102" s="441"/>
      <c r="O102" s="441"/>
      <c r="P102" s="441"/>
      <c r="Q102" s="441"/>
      <c r="R102" s="441"/>
      <c r="S102" s="441"/>
      <c r="T102" s="441"/>
      <c r="U102" s="441"/>
      <c r="V102" s="441"/>
      <c r="W102" s="441"/>
      <c r="X102" s="441"/>
      <c r="Y102" s="441"/>
      <c r="Z102" s="441"/>
      <c r="AA102" s="441"/>
      <c r="AB102" s="441"/>
      <c r="AC102" s="444" t="s">
        <v>1788</v>
      </c>
      <c r="AD102" s="441"/>
      <c r="AE102" s="441"/>
      <c r="AF102" s="441"/>
      <c r="AG102" s="441"/>
      <c r="AH102" s="444" t="s">
        <v>1776</v>
      </c>
      <c r="AI102" s="441"/>
      <c r="AJ102" s="441"/>
      <c r="AK102" s="441"/>
      <c r="AL102" s="441"/>
      <c r="AM102" s="441"/>
      <c r="AN102" s="441"/>
      <c r="AO102" s="441"/>
    </row>
    <row r="103" spans="2:41" ht="15.25" customHeight="1" x14ac:dyDescent="0.15">
      <c r="B103" s="443" t="s">
        <v>1761</v>
      </c>
      <c r="C103" s="441"/>
      <c r="D103" s="441"/>
      <c r="E103" s="441"/>
      <c r="F103" s="441"/>
      <c r="G103" s="441"/>
      <c r="H103" s="441"/>
      <c r="I103" s="441"/>
      <c r="J103" s="440" t="s">
        <v>1879</v>
      </c>
      <c r="K103" s="441"/>
      <c r="L103" s="441"/>
      <c r="M103" s="441"/>
      <c r="N103" s="441"/>
      <c r="O103" s="441"/>
      <c r="P103" s="441"/>
      <c r="Q103" s="441"/>
      <c r="R103" s="441"/>
      <c r="S103" s="441"/>
      <c r="T103" s="441"/>
      <c r="U103" s="441"/>
      <c r="V103" s="441"/>
      <c r="W103" s="441"/>
      <c r="X103" s="441"/>
      <c r="Y103" s="441"/>
      <c r="Z103" s="441"/>
      <c r="AA103" s="441"/>
      <c r="AB103" s="441"/>
      <c r="AC103" s="444" t="s">
        <v>1783</v>
      </c>
      <c r="AD103" s="441"/>
      <c r="AE103" s="441"/>
      <c r="AF103" s="441"/>
      <c r="AG103" s="441"/>
      <c r="AH103" s="444" t="s">
        <v>1776</v>
      </c>
      <c r="AI103" s="441"/>
      <c r="AJ103" s="441"/>
      <c r="AK103" s="441"/>
      <c r="AL103" s="441"/>
      <c r="AM103" s="441"/>
      <c r="AN103" s="441"/>
      <c r="AO103" s="441"/>
    </row>
    <row r="104" spans="2:41" ht="15.25" customHeight="1" x14ac:dyDescent="0.15">
      <c r="B104" s="443" t="s">
        <v>1761</v>
      </c>
      <c r="C104" s="441"/>
      <c r="D104" s="441"/>
      <c r="E104" s="441"/>
      <c r="F104" s="441"/>
      <c r="G104" s="441"/>
      <c r="H104" s="441"/>
      <c r="I104" s="441"/>
      <c r="J104" s="440" t="s">
        <v>1880</v>
      </c>
      <c r="K104" s="441"/>
      <c r="L104" s="441"/>
      <c r="M104" s="441"/>
      <c r="N104" s="441"/>
      <c r="O104" s="441"/>
      <c r="P104" s="441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  <c r="AA104" s="441"/>
      <c r="AB104" s="441"/>
      <c r="AC104" s="444" t="s">
        <v>1775</v>
      </c>
      <c r="AD104" s="441"/>
      <c r="AE104" s="441"/>
      <c r="AF104" s="441"/>
      <c r="AG104" s="441"/>
      <c r="AH104" s="444" t="s">
        <v>1776</v>
      </c>
      <c r="AI104" s="441"/>
      <c r="AJ104" s="441"/>
      <c r="AK104" s="441"/>
      <c r="AL104" s="441"/>
      <c r="AM104" s="441"/>
      <c r="AN104" s="441"/>
      <c r="AO104" s="441"/>
    </row>
    <row r="105" spans="2:41" ht="15.25" customHeight="1" x14ac:dyDescent="0.15">
      <c r="B105" s="443" t="s">
        <v>1761</v>
      </c>
      <c r="C105" s="441"/>
      <c r="D105" s="441"/>
      <c r="E105" s="441"/>
      <c r="F105" s="441"/>
      <c r="G105" s="441"/>
      <c r="H105" s="441"/>
      <c r="I105" s="441"/>
      <c r="J105" s="440" t="s">
        <v>1881</v>
      </c>
      <c r="K105" s="441"/>
      <c r="L105" s="441"/>
      <c r="M105" s="441"/>
      <c r="N105" s="441"/>
      <c r="O105" s="441"/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  <c r="AA105" s="441"/>
      <c r="AB105" s="441"/>
      <c r="AC105" s="444" t="s">
        <v>1793</v>
      </c>
      <c r="AD105" s="441"/>
      <c r="AE105" s="441"/>
      <c r="AF105" s="441"/>
      <c r="AG105" s="441"/>
      <c r="AH105" s="444" t="s">
        <v>1776</v>
      </c>
      <c r="AI105" s="441"/>
      <c r="AJ105" s="441"/>
      <c r="AK105" s="441"/>
      <c r="AL105" s="441"/>
      <c r="AM105" s="441"/>
      <c r="AN105" s="441"/>
      <c r="AO105" s="441"/>
    </row>
    <row r="106" spans="2:41" ht="15.25" customHeight="1" x14ac:dyDescent="0.15">
      <c r="B106" s="443" t="s">
        <v>1761</v>
      </c>
      <c r="C106" s="441"/>
      <c r="D106" s="441"/>
      <c r="E106" s="441"/>
      <c r="F106" s="441"/>
      <c r="G106" s="441"/>
      <c r="H106" s="441"/>
      <c r="I106" s="441"/>
      <c r="J106" s="440" t="s">
        <v>1882</v>
      </c>
      <c r="K106" s="441"/>
      <c r="L106" s="441"/>
      <c r="M106" s="441"/>
      <c r="N106" s="441"/>
      <c r="O106" s="441"/>
      <c r="P106" s="441"/>
      <c r="Q106" s="441"/>
      <c r="R106" s="441"/>
      <c r="S106" s="441"/>
      <c r="T106" s="441"/>
      <c r="U106" s="441"/>
      <c r="V106" s="441"/>
      <c r="W106" s="441"/>
      <c r="X106" s="441"/>
      <c r="Y106" s="441"/>
      <c r="Z106" s="441"/>
      <c r="AA106" s="441"/>
      <c r="AB106" s="441"/>
      <c r="AC106" s="444" t="s">
        <v>1775</v>
      </c>
      <c r="AD106" s="441"/>
      <c r="AE106" s="441"/>
      <c r="AF106" s="441"/>
      <c r="AG106" s="441"/>
      <c r="AH106" s="444" t="s">
        <v>1776</v>
      </c>
      <c r="AI106" s="441"/>
      <c r="AJ106" s="441"/>
      <c r="AK106" s="441"/>
      <c r="AL106" s="441"/>
      <c r="AM106" s="441"/>
      <c r="AN106" s="441"/>
      <c r="AO106" s="441"/>
    </row>
    <row r="107" spans="2:41" ht="15.25" customHeight="1" x14ac:dyDescent="0.15">
      <c r="B107" s="443" t="s">
        <v>1761</v>
      </c>
      <c r="C107" s="441"/>
      <c r="D107" s="441"/>
      <c r="E107" s="441"/>
      <c r="F107" s="441"/>
      <c r="G107" s="441"/>
      <c r="H107" s="441"/>
      <c r="I107" s="441"/>
      <c r="J107" s="440" t="s">
        <v>1883</v>
      </c>
      <c r="K107" s="441"/>
      <c r="L107" s="441"/>
      <c r="M107" s="441"/>
      <c r="N107" s="441"/>
      <c r="O107" s="441"/>
      <c r="P107" s="441"/>
      <c r="Q107" s="441"/>
      <c r="R107" s="441"/>
      <c r="S107" s="441"/>
      <c r="T107" s="441"/>
      <c r="U107" s="441"/>
      <c r="V107" s="441"/>
      <c r="W107" s="441"/>
      <c r="X107" s="441"/>
      <c r="Y107" s="441"/>
      <c r="Z107" s="441"/>
      <c r="AA107" s="441"/>
      <c r="AB107" s="441"/>
      <c r="AC107" s="444" t="s">
        <v>1788</v>
      </c>
      <c r="AD107" s="441"/>
      <c r="AE107" s="441"/>
      <c r="AF107" s="441"/>
      <c r="AG107" s="441"/>
      <c r="AH107" s="444" t="s">
        <v>1776</v>
      </c>
      <c r="AI107" s="441"/>
      <c r="AJ107" s="441"/>
      <c r="AK107" s="441"/>
      <c r="AL107" s="441"/>
      <c r="AM107" s="441"/>
      <c r="AN107" s="441"/>
      <c r="AO107" s="441"/>
    </row>
    <row r="108" spans="2:41" ht="15.25" customHeight="1" x14ac:dyDescent="0.15">
      <c r="B108" s="443" t="s">
        <v>1761</v>
      </c>
      <c r="C108" s="441"/>
      <c r="D108" s="441"/>
      <c r="E108" s="441"/>
      <c r="F108" s="441"/>
      <c r="G108" s="441"/>
      <c r="H108" s="441"/>
      <c r="I108" s="441"/>
      <c r="J108" s="440" t="s">
        <v>1884</v>
      </c>
      <c r="K108" s="441"/>
      <c r="L108" s="441"/>
      <c r="M108" s="441"/>
      <c r="N108" s="441"/>
      <c r="O108" s="441"/>
      <c r="P108" s="441"/>
      <c r="Q108" s="441"/>
      <c r="R108" s="441"/>
      <c r="S108" s="441"/>
      <c r="T108" s="441"/>
      <c r="U108" s="441"/>
      <c r="V108" s="441"/>
      <c r="W108" s="441"/>
      <c r="X108" s="441"/>
      <c r="Y108" s="441"/>
      <c r="Z108" s="441"/>
      <c r="AA108" s="441"/>
      <c r="AB108" s="441"/>
      <c r="AC108" s="444" t="s">
        <v>1783</v>
      </c>
      <c r="AD108" s="441"/>
      <c r="AE108" s="441"/>
      <c r="AF108" s="441"/>
      <c r="AG108" s="441"/>
      <c r="AH108" s="444" t="s">
        <v>1776</v>
      </c>
      <c r="AI108" s="441"/>
      <c r="AJ108" s="441"/>
      <c r="AK108" s="441"/>
      <c r="AL108" s="441"/>
      <c r="AM108" s="441"/>
      <c r="AN108" s="441"/>
      <c r="AO108" s="441"/>
    </row>
    <row r="109" spans="2:41" ht="15.25" customHeight="1" x14ac:dyDescent="0.15">
      <c r="B109" s="443" t="s">
        <v>1761</v>
      </c>
      <c r="C109" s="441"/>
      <c r="D109" s="441"/>
      <c r="E109" s="441"/>
      <c r="F109" s="441"/>
      <c r="G109" s="441"/>
      <c r="H109" s="441"/>
      <c r="I109" s="441"/>
      <c r="J109" s="440" t="s">
        <v>1885</v>
      </c>
      <c r="K109" s="441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1"/>
      <c r="AB109" s="441"/>
      <c r="AC109" s="444" t="s">
        <v>1783</v>
      </c>
      <c r="AD109" s="441"/>
      <c r="AE109" s="441"/>
      <c r="AF109" s="441"/>
      <c r="AG109" s="441"/>
      <c r="AH109" s="444" t="s">
        <v>1776</v>
      </c>
      <c r="AI109" s="441"/>
      <c r="AJ109" s="441"/>
      <c r="AK109" s="441"/>
      <c r="AL109" s="441"/>
      <c r="AM109" s="441"/>
      <c r="AN109" s="441"/>
      <c r="AO109" s="441"/>
    </row>
    <row r="110" spans="2:41" ht="15.25" customHeight="1" x14ac:dyDescent="0.15">
      <c r="B110" s="443" t="s">
        <v>1761</v>
      </c>
      <c r="C110" s="441"/>
      <c r="D110" s="441"/>
      <c r="E110" s="441"/>
      <c r="F110" s="441"/>
      <c r="G110" s="441"/>
      <c r="H110" s="441"/>
      <c r="I110" s="441"/>
      <c r="J110" s="440" t="s">
        <v>1886</v>
      </c>
      <c r="K110" s="441"/>
      <c r="L110" s="441"/>
      <c r="M110" s="441"/>
      <c r="N110" s="441"/>
      <c r="O110" s="441"/>
      <c r="P110" s="441"/>
      <c r="Q110" s="441"/>
      <c r="R110" s="441"/>
      <c r="S110" s="441"/>
      <c r="T110" s="441"/>
      <c r="U110" s="441"/>
      <c r="V110" s="441"/>
      <c r="W110" s="441"/>
      <c r="X110" s="441"/>
      <c r="Y110" s="441"/>
      <c r="Z110" s="441"/>
      <c r="AA110" s="441"/>
      <c r="AB110" s="441"/>
      <c r="AC110" s="444" t="s">
        <v>1788</v>
      </c>
      <c r="AD110" s="441"/>
      <c r="AE110" s="441"/>
      <c r="AF110" s="441"/>
      <c r="AG110" s="441"/>
      <c r="AH110" s="444" t="s">
        <v>1776</v>
      </c>
      <c r="AI110" s="441"/>
      <c r="AJ110" s="441"/>
      <c r="AK110" s="441"/>
      <c r="AL110" s="441"/>
      <c r="AM110" s="441"/>
      <c r="AN110" s="441"/>
      <c r="AO110" s="441"/>
    </row>
    <row r="111" spans="2:41" ht="15.25" customHeight="1" x14ac:dyDescent="0.15">
      <c r="B111" s="443" t="s">
        <v>1761</v>
      </c>
      <c r="C111" s="441"/>
      <c r="D111" s="441"/>
      <c r="E111" s="441"/>
      <c r="F111" s="441"/>
      <c r="G111" s="441"/>
      <c r="H111" s="441"/>
      <c r="I111" s="441"/>
      <c r="J111" s="440" t="s">
        <v>1887</v>
      </c>
      <c r="K111" s="441"/>
      <c r="L111" s="441"/>
      <c r="M111" s="441"/>
      <c r="N111" s="441"/>
      <c r="O111" s="441"/>
      <c r="P111" s="441"/>
      <c r="Q111" s="441"/>
      <c r="R111" s="441"/>
      <c r="S111" s="441"/>
      <c r="T111" s="441"/>
      <c r="U111" s="441"/>
      <c r="V111" s="441"/>
      <c r="W111" s="441"/>
      <c r="X111" s="441"/>
      <c r="Y111" s="441"/>
      <c r="Z111" s="441"/>
      <c r="AA111" s="441"/>
      <c r="AB111" s="441"/>
      <c r="AC111" s="444" t="s">
        <v>1775</v>
      </c>
      <c r="AD111" s="441"/>
      <c r="AE111" s="441"/>
      <c r="AF111" s="441"/>
      <c r="AG111" s="441"/>
      <c r="AH111" s="444" t="s">
        <v>1776</v>
      </c>
      <c r="AI111" s="441"/>
      <c r="AJ111" s="441"/>
      <c r="AK111" s="441"/>
      <c r="AL111" s="441"/>
      <c r="AM111" s="441"/>
      <c r="AN111" s="441"/>
      <c r="AO111" s="441"/>
    </row>
    <row r="112" spans="2:41" ht="15.25" customHeight="1" x14ac:dyDescent="0.15">
      <c r="B112" s="443" t="s">
        <v>1761</v>
      </c>
      <c r="C112" s="441"/>
      <c r="D112" s="441"/>
      <c r="E112" s="441"/>
      <c r="F112" s="441"/>
      <c r="G112" s="441"/>
      <c r="H112" s="441"/>
      <c r="I112" s="441"/>
      <c r="J112" s="440" t="s">
        <v>1888</v>
      </c>
      <c r="K112" s="441"/>
      <c r="L112" s="441"/>
      <c r="M112" s="441"/>
      <c r="N112" s="441"/>
      <c r="O112" s="441"/>
      <c r="P112" s="441"/>
      <c r="Q112" s="441"/>
      <c r="R112" s="441"/>
      <c r="S112" s="441"/>
      <c r="T112" s="441"/>
      <c r="U112" s="441"/>
      <c r="V112" s="441"/>
      <c r="W112" s="441"/>
      <c r="X112" s="441"/>
      <c r="Y112" s="441"/>
      <c r="Z112" s="441"/>
      <c r="AA112" s="441"/>
      <c r="AB112" s="441"/>
      <c r="AC112" s="444" t="s">
        <v>1889</v>
      </c>
      <c r="AD112" s="441"/>
      <c r="AE112" s="441"/>
      <c r="AF112" s="441"/>
      <c r="AG112" s="441"/>
      <c r="AH112" s="444" t="s">
        <v>1776</v>
      </c>
      <c r="AI112" s="441"/>
      <c r="AJ112" s="441"/>
      <c r="AK112" s="441"/>
      <c r="AL112" s="441"/>
      <c r="AM112" s="441"/>
      <c r="AN112" s="441"/>
      <c r="AO112" s="441"/>
    </row>
    <row r="113" spans="2:41" ht="15.25" customHeight="1" x14ac:dyDescent="0.15">
      <c r="B113" s="443" t="s">
        <v>1761</v>
      </c>
      <c r="C113" s="441"/>
      <c r="D113" s="441"/>
      <c r="E113" s="441"/>
      <c r="F113" s="441"/>
      <c r="G113" s="441"/>
      <c r="H113" s="441"/>
      <c r="I113" s="441"/>
      <c r="J113" s="440" t="s">
        <v>1890</v>
      </c>
      <c r="K113" s="441"/>
      <c r="L113" s="441"/>
      <c r="M113" s="441"/>
      <c r="N113" s="441"/>
      <c r="O113" s="441"/>
      <c r="P113" s="441"/>
      <c r="Q113" s="441"/>
      <c r="R113" s="441"/>
      <c r="S113" s="441"/>
      <c r="T113" s="441"/>
      <c r="U113" s="441"/>
      <c r="V113" s="441"/>
      <c r="W113" s="441"/>
      <c r="X113" s="441"/>
      <c r="Y113" s="441"/>
      <c r="Z113" s="441"/>
      <c r="AA113" s="441"/>
      <c r="AB113" s="441"/>
      <c r="AC113" s="444" t="s">
        <v>1775</v>
      </c>
      <c r="AD113" s="441"/>
      <c r="AE113" s="441"/>
      <c r="AF113" s="441"/>
      <c r="AG113" s="441"/>
      <c r="AH113" s="444" t="s">
        <v>1776</v>
      </c>
      <c r="AI113" s="441"/>
      <c r="AJ113" s="441"/>
      <c r="AK113" s="441"/>
      <c r="AL113" s="441"/>
      <c r="AM113" s="441"/>
      <c r="AN113" s="441"/>
      <c r="AO113" s="441"/>
    </row>
    <row r="114" spans="2:41" ht="15.25" customHeight="1" x14ac:dyDescent="0.15">
      <c r="B114" s="443" t="s">
        <v>1761</v>
      </c>
      <c r="C114" s="441"/>
      <c r="D114" s="441"/>
      <c r="E114" s="441"/>
      <c r="F114" s="441"/>
      <c r="G114" s="441"/>
      <c r="H114" s="441"/>
      <c r="I114" s="441"/>
      <c r="J114" s="440" t="s">
        <v>1891</v>
      </c>
      <c r="K114" s="441"/>
      <c r="L114" s="441"/>
      <c r="M114" s="441"/>
      <c r="N114" s="441"/>
      <c r="O114" s="441"/>
      <c r="P114" s="441"/>
      <c r="Q114" s="441"/>
      <c r="R114" s="441"/>
      <c r="S114" s="441"/>
      <c r="T114" s="441"/>
      <c r="U114" s="441"/>
      <c r="V114" s="441"/>
      <c r="W114" s="441"/>
      <c r="X114" s="441"/>
      <c r="Y114" s="441"/>
      <c r="Z114" s="441"/>
      <c r="AA114" s="441"/>
      <c r="AB114" s="441"/>
      <c r="AC114" s="444" t="s">
        <v>1800</v>
      </c>
      <c r="AD114" s="441"/>
      <c r="AE114" s="441"/>
      <c r="AF114" s="441"/>
      <c r="AG114" s="441"/>
      <c r="AH114" s="444" t="s">
        <v>1776</v>
      </c>
      <c r="AI114" s="441"/>
      <c r="AJ114" s="441"/>
      <c r="AK114" s="441"/>
      <c r="AL114" s="441"/>
      <c r="AM114" s="441"/>
      <c r="AN114" s="441"/>
      <c r="AO114" s="441"/>
    </row>
    <row r="115" spans="2:41" ht="15.25" customHeight="1" x14ac:dyDescent="0.15">
      <c r="B115" s="443" t="s">
        <v>1761</v>
      </c>
      <c r="C115" s="441"/>
      <c r="D115" s="441"/>
      <c r="E115" s="441"/>
      <c r="F115" s="441"/>
      <c r="G115" s="441"/>
      <c r="H115" s="441"/>
      <c r="I115" s="441"/>
      <c r="J115" s="440" t="s">
        <v>1892</v>
      </c>
      <c r="K115" s="441"/>
      <c r="L115" s="441"/>
      <c r="M115" s="441"/>
      <c r="N115" s="441"/>
      <c r="O115" s="441"/>
      <c r="P115" s="441"/>
      <c r="Q115" s="441"/>
      <c r="R115" s="441"/>
      <c r="S115" s="441"/>
      <c r="T115" s="441"/>
      <c r="U115" s="441"/>
      <c r="V115" s="441"/>
      <c r="W115" s="441"/>
      <c r="X115" s="441"/>
      <c r="Y115" s="441"/>
      <c r="Z115" s="441"/>
      <c r="AA115" s="441"/>
      <c r="AB115" s="441"/>
      <c r="AC115" s="444" t="s">
        <v>1775</v>
      </c>
      <c r="AD115" s="441"/>
      <c r="AE115" s="441"/>
      <c r="AF115" s="441"/>
      <c r="AG115" s="441"/>
      <c r="AH115" s="444" t="s">
        <v>1776</v>
      </c>
      <c r="AI115" s="441"/>
      <c r="AJ115" s="441"/>
      <c r="AK115" s="441"/>
      <c r="AL115" s="441"/>
      <c r="AM115" s="441"/>
      <c r="AN115" s="441"/>
      <c r="AO115" s="441"/>
    </row>
    <row r="116" spans="2:41" ht="15.25" customHeight="1" x14ac:dyDescent="0.15">
      <c r="B116" s="443" t="s">
        <v>1761</v>
      </c>
      <c r="C116" s="441"/>
      <c r="D116" s="441"/>
      <c r="E116" s="441"/>
      <c r="F116" s="441"/>
      <c r="G116" s="441"/>
      <c r="H116" s="441"/>
      <c r="I116" s="441"/>
      <c r="J116" s="440" t="s">
        <v>1893</v>
      </c>
      <c r="K116" s="441"/>
      <c r="L116" s="441"/>
      <c r="M116" s="441"/>
      <c r="N116" s="441"/>
      <c r="O116" s="441"/>
      <c r="P116" s="441"/>
      <c r="Q116" s="441"/>
      <c r="R116" s="441"/>
      <c r="S116" s="441"/>
      <c r="T116" s="441"/>
      <c r="U116" s="441"/>
      <c r="V116" s="441"/>
      <c r="W116" s="441"/>
      <c r="X116" s="441"/>
      <c r="Y116" s="441"/>
      <c r="Z116" s="441"/>
      <c r="AA116" s="441"/>
      <c r="AB116" s="441"/>
      <c r="AC116" s="444" t="s">
        <v>1778</v>
      </c>
      <c r="AD116" s="441"/>
      <c r="AE116" s="441"/>
      <c r="AF116" s="441"/>
      <c r="AG116" s="441"/>
      <c r="AH116" s="444" t="s">
        <v>1776</v>
      </c>
      <c r="AI116" s="441"/>
      <c r="AJ116" s="441"/>
      <c r="AK116" s="441"/>
      <c r="AL116" s="441"/>
      <c r="AM116" s="441"/>
      <c r="AN116" s="441"/>
      <c r="AO116" s="441"/>
    </row>
    <row r="117" spans="2:41" ht="15.25" customHeight="1" x14ac:dyDescent="0.15">
      <c r="B117" s="443" t="s">
        <v>1761</v>
      </c>
      <c r="C117" s="441"/>
      <c r="D117" s="441"/>
      <c r="E117" s="441"/>
      <c r="F117" s="441"/>
      <c r="G117" s="441"/>
      <c r="H117" s="441"/>
      <c r="I117" s="441"/>
      <c r="J117" s="440" t="s">
        <v>1894</v>
      </c>
      <c r="K117" s="441"/>
      <c r="L117" s="441"/>
      <c r="M117" s="441"/>
      <c r="N117" s="441"/>
      <c r="O117" s="441"/>
      <c r="P117" s="441"/>
      <c r="Q117" s="441"/>
      <c r="R117" s="441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1"/>
      <c r="AC117" s="444" t="s">
        <v>1783</v>
      </c>
      <c r="AD117" s="441"/>
      <c r="AE117" s="441"/>
      <c r="AF117" s="441"/>
      <c r="AG117" s="441"/>
      <c r="AH117" s="444" t="s">
        <v>1776</v>
      </c>
      <c r="AI117" s="441"/>
      <c r="AJ117" s="441"/>
      <c r="AK117" s="441"/>
      <c r="AL117" s="441"/>
      <c r="AM117" s="441"/>
      <c r="AN117" s="441"/>
      <c r="AO117" s="441"/>
    </row>
    <row r="118" spans="2:41" ht="15.25" customHeight="1" x14ac:dyDescent="0.15">
      <c r="B118" s="443" t="s">
        <v>1761</v>
      </c>
      <c r="C118" s="441"/>
      <c r="D118" s="441"/>
      <c r="E118" s="441"/>
      <c r="F118" s="441"/>
      <c r="G118" s="441"/>
      <c r="H118" s="441"/>
      <c r="I118" s="441"/>
      <c r="J118" s="440" t="s">
        <v>1895</v>
      </c>
      <c r="K118" s="441"/>
      <c r="L118" s="441"/>
      <c r="M118" s="441"/>
      <c r="N118" s="441"/>
      <c r="O118" s="441"/>
      <c r="P118" s="441"/>
      <c r="Q118" s="441"/>
      <c r="R118" s="441"/>
      <c r="S118" s="441"/>
      <c r="T118" s="441"/>
      <c r="U118" s="441"/>
      <c r="V118" s="441"/>
      <c r="W118" s="441"/>
      <c r="X118" s="441"/>
      <c r="Y118" s="441"/>
      <c r="Z118" s="441"/>
      <c r="AA118" s="441"/>
      <c r="AB118" s="441"/>
      <c r="AC118" s="444" t="s">
        <v>1775</v>
      </c>
      <c r="AD118" s="441"/>
      <c r="AE118" s="441"/>
      <c r="AF118" s="441"/>
      <c r="AG118" s="441"/>
      <c r="AH118" s="444" t="s">
        <v>1776</v>
      </c>
      <c r="AI118" s="441"/>
      <c r="AJ118" s="441"/>
      <c r="AK118" s="441"/>
      <c r="AL118" s="441"/>
      <c r="AM118" s="441"/>
      <c r="AN118" s="441"/>
      <c r="AO118" s="441"/>
    </row>
    <row r="119" spans="2:41" ht="15.25" customHeight="1" x14ac:dyDescent="0.15">
      <c r="B119" s="443" t="s">
        <v>1761</v>
      </c>
      <c r="C119" s="441"/>
      <c r="D119" s="441"/>
      <c r="E119" s="441"/>
      <c r="F119" s="441"/>
      <c r="G119" s="441"/>
      <c r="H119" s="441"/>
      <c r="I119" s="441"/>
      <c r="J119" s="440" t="s">
        <v>1896</v>
      </c>
      <c r="K119" s="441"/>
      <c r="L119" s="441"/>
      <c r="M119" s="441"/>
      <c r="N119" s="441"/>
      <c r="O119" s="441"/>
      <c r="P119" s="441"/>
      <c r="Q119" s="441"/>
      <c r="R119" s="441"/>
      <c r="S119" s="441"/>
      <c r="T119" s="441"/>
      <c r="U119" s="441"/>
      <c r="V119" s="441"/>
      <c r="W119" s="441"/>
      <c r="X119" s="441"/>
      <c r="Y119" s="441"/>
      <c r="Z119" s="441"/>
      <c r="AA119" s="441"/>
      <c r="AB119" s="441"/>
      <c r="AC119" s="444" t="s">
        <v>1867</v>
      </c>
      <c r="AD119" s="441"/>
      <c r="AE119" s="441"/>
      <c r="AF119" s="441"/>
      <c r="AG119" s="441"/>
      <c r="AH119" s="444" t="s">
        <v>1776</v>
      </c>
      <c r="AI119" s="441"/>
      <c r="AJ119" s="441"/>
      <c r="AK119" s="441"/>
      <c r="AL119" s="441"/>
      <c r="AM119" s="441"/>
      <c r="AN119" s="441"/>
      <c r="AO119" s="441"/>
    </row>
    <row r="120" spans="2:41" ht="15.25" customHeight="1" x14ac:dyDescent="0.15">
      <c r="B120" s="443" t="s">
        <v>1761</v>
      </c>
      <c r="C120" s="441"/>
      <c r="D120" s="441"/>
      <c r="E120" s="441"/>
      <c r="F120" s="441"/>
      <c r="G120" s="441"/>
      <c r="H120" s="441"/>
      <c r="I120" s="441"/>
      <c r="J120" s="440" t="s">
        <v>1897</v>
      </c>
      <c r="K120" s="441"/>
      <c r="L120" s="441"/>
      <c r="M120" s="441"/>
      <c r="N120" s="441"/>
      <c r="O120" s="441"/>
      <c r="P120" s="441"/>
      <c r="Q120" s="441"/>
      <c r="R120" s="441"/>
      <c r="S120" s="441"/>
      <c r="T120" s="441"/>
      <c r="U120" s="441"/>
      <c r="V120" s="441"/>
      <c r="W120" s="441"/>
      <c r="X120" s="441"/>
      <c r="Y120" s="441"/>
      <c r="Z120" s="441"/>
      <c r="AA120" s="441"/>
      <c r="AB120" s="441"/>
      <c r="AC120" s="444" t="s">
        <v>1783</v>
      </c>
      <c r="AD120" s="441"/>
      <c r="AE120" s="441"/>
      <c r="AF120" s="441"/>
      <c r="AG120" s="441"/>
      <c r="AH120" s="444" t="s">
        <v>1776</v>
      </c>
      <c r="AI120" s="441"/>
      <c r="AJ120" s="441"/>
      <c r="AK120" s="441"/>
      <c r="AL120" s="441"/>
      <c r="AM120" s="441"/>
      <c r="AN120" s="441"/>
      <c r="AO120" s="441"/>
    </row>
    <row r="121" spans="2:41" ht="15.25" customHeight="1" x14ac:dyDescent="0.15">
      <c r="B121" s="443" t="s">
        <v>1761</v>
      </c>
      <c r="C121" s="441"/>
      <c r="D121" s="441"/>
      <c r="E121" s="441"/>
      <c r="F121" s="441"/>
      <c r="G121" s="441"/>
      <c r="H121" s="441"/>
      <c r="I121" s="441"/>
      <c r="J121" s="440" t="s">
        <v>1898</v>
      </c>
      <c r="K121" s="441"/>
      <c r="L121" s="441"/>
      <c r="M121" s="441"/>
      <c r="N121" s="441"/>
      <c r="O121" s="441"/>
      <c r="P121" s="441"/>
      <c r="Q121" s="441"/>
      <c r="R121" s="441"/>
      <c r="S121" s="441"/>
      <c r="T121" s="441"/>
      <c r="U121" s="441"/>
      <c r="V121" s="441"/>
      <c r="W121" s="441"/>
      <c r="X121" s="441"/>
      <c r="Y121" s="441"/>
      <c r="Z121" s="441"/>
      <c r="AA121" s="441"/>
      <c r="AB121" s="441"/>
      <c r="AC121" s="444" t="s">
        <v>1775</v>
      </c>
      <c r="AD121" s="441"/>
      <c r="AE121" s="441"/>
      <c r="AF121" s="441"/>
      <c r="AG121" s="441"/>
      <c r="AH121" s="444" t="s">
        <v>1776</v>
      </c>
      <c r="AI121" s="441"/>
      <c r="AJ121" s="441"/>
      <c r="AK121" s="441"/>
      <c r="AL121" s="441"/>
      <c r="AM121" s="441"/>
      <c r="AN121" s="441"/>
      <c r="AO121" s="441"/>
    </row>
    <row r="122" spans="2:41" ht="15.25" customHeight="1" x14ac:dyDescent="0.15">
      <c r="B122" s="443" t="s">
        <v>1761</v>
      </c>
      <c r="C122" s="441"/>
      <c r="D122" s="441"/>
      <c r="E122" s="441"/>
      <c r="F122" s="441"/>
      <c r="G122" s="441"/>
      <c r="H122" s="441"/>
      <c r="I122" s="441"/>
      <c r="J122" s="440" t="s">
        <v>1899</v>
      </c>
      <c r="K122" s="441"/>
      <c r="L122" s="441"/>
      <c r="M122" s="441"/>
      <c r="N122" s="441"/>
      <c r="O122" s="441"/>
      <c r="P122" s="441"/>
      <c r="Q122" s="441"/>
      <c r="R122" s="441"/>
      <c r="S122" s="441"/>
      <c r="T122" s="441"/>
      <c r="U122" s="441"/>
      <c r="V122" s="441"/>
      <c r="W122" s="441"/>
      <c r="X122" s="441"/>
      <c r="Y122" s="441"/>
      <c r="Z122" s="441"/>
      <c r="AA122" s="441"/>
      <c r="AB122" s="441"/>
      <c r="AC122" s="444" t="s">
        <v>1780</v>
      </c>
      <c r="AD122" s="441"/>
      <c r="AE122" s="441"/>
      <c r="AF122" s="441"/>
      <c r="AG122" s="441"/>
      <c r="AH122" s="444" t="s">
        <v>1776</v>
      </c>
      <c r="AI122" s="441"/>
      <c r="AJ122" s="441"/>
      <c r="AK122" s="441"/>
      <c r="AL122" s="441"/>
      <c r="AM122" s="441"/>
      <c r="AN122" s="441"/>
      <c r="AO122" s="441"/>
    </row>
    <row r="123" spans="2:41" ht="15.25" customHeight="1" x14ac:dyDescent="0.15">
      <c r="B123" s="443" t="s">
        <v>1761</v>
      </c>
      <c r="C123" s="441"/>
      <c r="D123" s="441"/>
      <c r="E123" s="441"/>
      <c r="F123" s="441"/>
      <c r="G123" s="441"/>
      <c r="H123" s="441"/>
      <c r="I123" s="441"/>
      <c r="J123" s="440" t="s">
        <v>1900</v>
      </c>
      <c r="K123" s="441"/>
      <c r="L123" s="441"/>
      <c r="M123" s="441"/>
      <c r="N123" s="441"/>
      <c r="O123" s="441"/>
      <c r="P123" s="441"/>
      <c r="Q123" s="441"/>
      <c r="R123" s="441"/>
      <c r="S123" s="441"/>
      <c r="T123" s="441"/>
      <c r="U123" s="441"/>
      <c r="V123" s="441"/>
      <c r="W123" s="441"/>
      <c r="X123" s="441"/>
      <c r="Y123" s="441"/>
      <c r="Z123" s="441"/>
      <c r="AA123" s="441"/>
      <c r="AB123" s="441"/>
      <c r="AC123" s="444" t="s">
        <v>1775</v>
      </c>
      <c r="AD123" s="441"/>
      <c r="AE123" s="441"/>
      <c r="AF123" s="441"/>
      <c r="AG123" s="441"/>
      <c r="AH123" s="444" t="s">
        <v>1776</v>
      </c>
      <c r="AI123" s="441"/>
      <c r="AJ123" s="441"/>
      <c r="AK123" s="441"/>
      <c r="AL123" s="441"/>
      <c r="AM123" s="441"/>
      <c r="AN123" s="441"/>
      <c r="AO123" s="441"/>
    </row>
    <row r="124" spans="2:41" ht="15.25" customHeight="1" x14ac:dyDescent="0.15">
      <c r="B124" s="443" t="s">
        <v>1761</v>
      </c>
      <c r="C124" s="441"/>
      <c r="D124" s="441"/>
      <c r="E124" s="441"/>
      <c r="F124" s="441"/>
      <c r="G124" s="441"/>
      <c r="H124" s="441"/>
      <c r="I124" s="441"/>
      <c r="J124" s="440" t="s">
        <v>1901</v>
      </c>
      <c r="K124" s="441"/>
      <c r="L124" s="441"/>
      <c r="M124" s="441"/>
      <c r="N124" s="441"/>
      <c r="O124" s="441"/>
      <c r="P124" s="441"/>
      <c r="Q124" s="441"/>
      <c r="R124" s="441"/>
      <c r="S124" s="441"/>
      <c r="T124" s="441"/>
      <c r="U124" s="441"/>
      <c r="V124" s="441"/>
      <c r="W124" s="441"/>
      <c r="X124" s="441"/>
      <c r="Y124" s="441"/>
      <c r="Z124" s="441"/>
      <c r="AA124" s="441"/>
      <c r="AB124" s="441"/>
      <c r="AC124" s="444" t="s">
        <v>1788</v>
      </c>
      <c r="AD124" s="441"/>
      <c r="AE124" s="441"/>
      <c r="AF124" s="441"/>
      <c r="AG124" s="441"/>
      <c r="AH124" s="444" t="s">
        <v>1776</v>
      </c>
      <c r="AI124" s="441"/>
      <c r="AJ124" s="441"/>
      <c r="AK124" s="441"/>
      <c r="AL124" s="441"/>
      <c r="AM124" s="441"/>
      <c r="AN124" s="441"/>
      <c r="AO124" s="441"/>
    </row>
    <row r="125" spans="2:41" ht="15.25" customHeight="1" x14ac:dyDescent="0.15">
      <c r="B125" s="443" t="s">
        <v>1761</v>
      </c>
      <c r="C125" s="441"/>
      <c r="D125" s="441"/>
      <c r="E125" s="441"/>
      <c r="F125" s="441"/>
      <c r="G125" s="441"/>
      <c r="H125" s="441"/>
      <c r="I125" s="441"/>
      <c r="J125" s="440" t="s">
        <v>1902</v>
      </c>
      <c r="K125" s="441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4" t="s">
        <v>1775</v>
      </c>
      <c r="AD125" s="441"/>
      <c r="AE125" s="441"/>
      <c r="AF125" s="441"/>
      <c r="AG125" s="441"/>
      <c r="AH125" s="444" t="s">
        <v>1776</v>
      </c>
      <c r="AI125" s="441"/>
      <c r="AJ125" s="441"/>
      <c r="AK125" s="441"/>
      <c r="AL125" s="441"/>
      <c r="AM125" s="441"/>
      <c r="AN125" s="441"/>
      <c r="AO125" s="441"/>
    </row>
    <row r="126" spans="2:41" ht="15.25" customHeight="1" x14ac:dyDescent="0.15">
      <c r="B126" s="443" t="s">
        <v>1761</v>
      </c>
      <c r="C126" s="441"/>
      <c r="D126" s="441"/>
      <c r="E126" s="441"/>
      <c r="F126" s="441"/>
      <c r="G126" s="441"/>
      <c r="H126" s="441"/>
      <c r="I126" s="441"/>
      <c r="J126" s="440" t="s">
        <v>1903</v>
      </c>
      <c r="K126" s="441"/>
      <c r="L126" s="441"/>
      <c r="M126" s="441"/>
      <c r="N126" s="441"/>
      <c r="O126" s="441"/>
      <c r="P126" s="441"/>
      <c r="Q126" s="441"/>
      <c r="R126" s="441"/>
      <c r="S126" s="441"/>
      <c r="T126" s="441"/>
      <c r="U126" s="441"/>
      <c r="V126" s="441"/>
      <c r="W126" s="441"/>
      <c r="X126" s="441"/>
      <c r="Y126" s="441"/>
      <c r="Z126" s="441"/>
      <c r="AA126" s="441"/>
      <c r="AB126" s="441"/>
      <c r="AC126" s="444" t="s">
        <v>1783</v>
      </c>
      <c r="AD126" s="441"/>
      <c r="AE126" s="441"/>
      <c r="AF126" s="441"/>
      <c r="AG126" s="441"/>
      <c r="AH126" s="444" t="s">
        <v>1776</v>
      </c>
      <c r="AI126" s="441"/>
      <c r="AJ126" s="441"/>
      <c r="AK126" s="441"/>
      <c r="AL126" s="441"/>
      <c r="AM126" s="441"/>
      <c r="AN126" s="441"/>
      <c r="AO126" s="441"/>
    </row>
    <row r="127" spans="2:41" ht="15.25" customHeight="1" x14ac:dyDescent="0.15">
      <c r="B127" s="443" t="s">
        <v>1761</v>
      </c>
      <c r="C127" s="441"/>
      <c r="D127" s="441"/>
      <c r="E127" s="441"/>
      <c r="F127" s="441"/>
      <c r="G127" s="441"/>
      <c r="H127" s="441"/>
      <c r="I127" s="441"/>
      <c r="J127" s="440" t="s">
        <v>1904</v>
      </c>
      <c r="K127" s="441"/>
      <c r="L127" s="441"/>
      <c r="M127" s="441"/>
      <c r="N127" s="441"/>
      <c r="O127" s="441"/>
      <c r="P127" s="441"/>
      <c r="Q127" s="441"/>
      <c r="R127" s="441"/>
      <c r="S127" s="441"/>
      <c r="T127" s="441"/>
      <c r="U127" s="441"/>
      <c r="V127" s="441"/>
      <c r="W127" s="441"/>
      <c r="X127" s="441"/>
      <c r="Y127" s="441"/>
      <c r="Z127" s="441"/>
      <c r="AA127" s="441"/>
      <c r="AB127" s="441"/>
      <c r="AC127" s="444" t="s">
        <v>1905</v>
      </c>
      <c r="AD127" s="441"/>
      <c r="AE127" s="441"/>
      <c r="AF127" s="441"/>
      <c r="AG127" s="441"/>
      <c r="AH127" s="444" t="s">
        <v>1776</v>
      </c>
      <c r="AI127" s="441"/>
      <c r="AJ127" s="441"/>
      <c r="AK127" s="441"/>
      <c r="AL127" s="441"/>
      <c r="AM127" s="441"/>
      <c r="AN127" s="441"/>
      <c r="AO127" s="441"/>
    </row>
    <row r="128" spans="2:41" ht="15.25" customHeight="1" x14ac:dyDescent="0.15">
      <c r="B128" s="443" t="s">
        <v>1761</v>
      </c>
      <c r="C128" s="441"/>
      <c r="D128" s="441"/>
      <c r="E128" s="441"/>
      <c r="F128" s="441"/>
      <c r="G128" s="441"/>
      <c r="H128" s="441"/>
      <c r="I128" s="441"/>
      <c r="J128" s="440" t="s">
        <v>1906</v>
      </c>
      <c r="K128" s="441"/>
      <c r="L128" s="441"/>
      <c r="M128" s="441"/>
      <c r="N128" s="441"/>
      <c r="O128" s="441"/>
      <c r="P128" s="441"/>
      <c r="Q128" s="441"/>
      <c r="R128" s="441"/>
      <c r="S128" s="441"/>
      <c r="T128" s="441"/>
      <c r="U128" s="441"/>
      <c r="V128" s="441"/>
      <c r="W128" s="441"/>
      <c r="X128" s="441"/>
      <c r="Y128" s="441"/>
      <c r="Z128" s="441"/>
      <c r="AA128" s="441"/>
      <c r="AB128" s="441"/>
      <c r="AC128" s="444" t="s">
        <v>1788</v>
      </c>
      <c r="AD128" s="441"/>
      <c r="AE128" s="441"/>
      <c r="AF128" s="441"/>
      <c r="AG128" s="441"/>
      <c r="AH128" s="444" t="s">
        <v>1776</v>
      </c>
      <c r="AI128" s="441"/>
      <c r="AJ128" s="441"/>
      <c r="AK128" s="441"/>
      <c r="AL128" s="441"/>
      <c r="AM128" s="441"/>
      <c r="AN128" s="441"/>
      <c r="AO128" s="441"/>
    </row>
    <row r="129" spans="2:41" ht="15.25" customHeight="1" x14ac:dyDescent="0.15">
      <c r="B129" s="443" t="s">
        <v>1761</v>
      </c>
      <c r="C129" s="441"/>
      <c r="D129" s="441"/>
      <c r="E129" s="441"/>
      <c r="F129" s="441"/>
      <c r="G129" s="441"/>
      <c r="H129" s="441"/>
      <c r="I129" s="441"/>
      <c r="J129" s="440" t="s">
        <v>1907</v>
      </c>
      <c r="K129" s="441"/>
      <c r="L129" s="441"/>
      <c r="M129" s="441"/>
      <c r="N129" s="441"/>
      <c r="O129" s="441"/>
      <c r="P129" s="441"/>
      <c r="Q129" s="441"/>
      <c r="R129" s="441"/>
      <c r="S129" s="441"/>
      <c r="T129" s="441"/>
      <c r="U129" s="441"/>
      <c r="V129" s="441"/>
      <c r="W129" s="441"/>
      <c r="X129" s="441"/>
      <c r="Y129" s="441"/>
      <c r="Z129" s="441"/>
      <c r="AA129" s="441"/>
      <c r="AB129" s="441"/>
      <c r="AC129" s="444" t="s">
        <v>1775</v>
      </c>
      <c r="AD129" s="441"/>
      <c r="AE129" s="441"/>
      <c r="AF129" s="441"/>
      <c r="AG129" s="441"/>
      <c r="AH129" s="444" t="s">
        <v>1776</v>
      </c>
      <c r="AI129" s="441"/>
      <c r="AJ129" s="441"/>
      <c r="AK129" s="441"/>
      <c r="AL129" s="441"/>
      <c r="AM129" s="441"/>
      <c r="AN129" s="441"/>
      <c r="AO129" s="441"/>
    </row>
    <row r="130" spans="2:41" ht="15.25" customHeight="1" x14ac:dyDescent="0.15">
      <c r="B130" s="443" t="s">
        <v>1761</v>
      </c>
      <c r="C130" s="441"/>
      <c r="D130" s="441"/>
      <c r="E130" s="441"/>
      <c r="F130" s="441"/>
      <c r="G130" s="441"/>
      <c r="H130" s="441"/>
      <c r="I130" s="441"/>
      <c r="J130" s="440" t="s">
        <v>1908</v>
      </c>
      <c r="K130" s="441"/>
      <c r="L130" s="441"/>
      <c r="M130" s="441"/>
      <c r="N130" s="441"/>
      <c r="O130" s="441"/>
      <c r="P130" s="441"/>
      <c r="Q130" s="441"/>
      <c r="R130" s="441"/>
      <c r="S130" s="441"/>
      <c r="T130" s="441"/>
      <c r="U130" s="441"/>
      <c r="V130" s="441"/>
      <c r="W130" s="441"/>
      <c r="X130" s="441"/>
      <c r="Y130" s="441"/>
      <c r="Z130" s="441"/>
      <c r="AA130" s="441"/>
      <c r="AB130" s="441"/>
      <c r="AC130" s="444" t="s">
        <v>1775</v>
      </c>
      <c r="AD130" s="441"/>
      <c r="AE130" s="441"/>
      <c r="AF130" s="441"/>
      <c r="AG130" s="441"/>
      <c r="AH130" s="444" t="s">
        <v>1776</v>
      </c>
      <c r="AI130" s="441"/>
      <c r="AJ130" s="441"/>
      <c r="AK130" s="441"/>
      <c r="AL130" s="441"/>
      <c r="AM130" s="441"/>
      <c r="AN130" s="441"/>
      <c r="AO130" s="441"/>
    </row>
    <row r="131" spans="2:41" ht="15.25" customHeight="1" x14ac:dyDescent="0.15">
      <c r="B131" s="443" t="s">
        <v>1761</v>
      </c>
      <c r="C131" s="441"/>
      <c r="D131" s="441"/>
      <c r="E131" s="441"/>
      <c r="F131" s="441"/>
      <c r="G131" s="441"/>
      <c r="H131" s="441"/>
      <c r="I131" s="441"/>
      <c r="J131" s="440" t="s">
        <v>1909</v>
      </c>
      <c r="K131" s="441"/>
      <c r="L131" s="441"/>
      <c r="M131" s="441"/>
      <c r="N131" s="441"/>
      <c r="O131" s="441"/>
      <c r="P131" s="441"/>
      <c r="Q131" s="441"/>
      <c r="R131" s="441"/>
      <c r="S131" s="441"/>
      <c r="T131" s="441"/>
      <c r="U131" s="441"/>
      <c r="V131" s="441"/>
      <c r="W131" s="441"/>
      <c r="X131" s="441"/>
      <c r="Y131" s="441"/>
      <c r="Z131" s="441"/>
      <c r="AA131" s="441"/>
      <c r="AB131" s="441"/>
      <c r="AC131" s="444" t="s">
        <v>1910</v>
      </c>
      <c r="AD131" s="441"/>
      <c r="AE131" s="441"/>
      <c r="AF131" s="441"/>
      <c r="AG131" s="441"/>
      <c r="AH131" s="444" t="s">
        <v>1776</v>
      </c>
      <c r="AI131" s="441"/>
      <c r="AJ131" s="441"/>
      <c r="AK131" s="441"/>
      <c r="AL131" s="441"/>
      <c r="AM131" s="441"/>
      <c r="AN131" s="441"/>
      <c r="AO131" s="441"/>
    </row>
    <row r="132" spans="2:41" ht="15.25" customHeight="1" x14ac:dyDescent="0.15">
      <c r="B132" s="443" t="s">
        <v>1761</v>
      </c>
      <c r="C132" s="441"/>
      <c r="D132" s="441"/>
      <c r="E132" s="441"/>
      <c r="F132" s="441"/>
      <c r="G132" s="441"/>
      <c r="H132" s="441"/>
      <c r="I132" s="441"/>
      <c r="J132" s="440" t="s">
        <v>1911</v>
      </c>
      <c r="K132" s="441"/>
      <c r="L132" s="441"/>
      <c r="M132" s="441"/>
      <c r="N132" s="441"/>
      <c r="O132" s="441"/>
      <c r="P132" s="441"/>
      <c r="Q132" s="441"/>
      <c r="R132" s="441"/>
      <c r="S132" s="441"/>
      <c r="T132" s="441"/>
      <c r="U132" s="441"/>
      <c r="V132" s="441"/>
      <c r="W132" s="441"/>
      <c r="X132" s="441"/>
      <c r="Y132" s="441"/>
      <c r="Z132" s="441"/>
      <c r="AA132" s="441"/>
      <c r="AB132" s="441"/>
      <c r="AC132" s="444" t="s">
        <v>1776</v>
      </c>
      <c r="AD132" s="441"/>
      <c r="AE132" s="441"/>
      <c r="AF132" s="441"/>
      <c r="AG132" s="441"/>
      <c r="AH132" s="444" t="s">
        <v>1776</v>
      </c>
      <c r="AI132" s="441"/>
      <c r="AJ132" s="441"/>
      <c r="AK132" s="441"/>
      <c r="AL132" s="441"/>
      <c r="AM132" s="441"/>
      <c r="AN132" s="441"/>
      <c r="AO132" s="441"/>
    </row>
    <row r="133" spans="2:41" ht="15.25" customHeight="1" x14ac:dyDescent="0.15">
      <c r="B133" s="443" t="s">
        <v>1761</v>
      </c>
      <c r="C133" s="441"/>
      <c r="D133" s="441"/>
      <c r="E133" s="441"/>
      <c r="F133" s="441"/>
      <c r="G133" s="441"/>
      <c r="H133" s="441"/>
      <c r="I133" s="441"/>
      <c r="J133" s="440" t="s">
        <v>1912</v>
      </c>
      <c r="K133" s="441"/>
      <c r="L133" s="441"/>
      <c r="M133" s="441"/>
      <c r="N133" s="441"/>
      <c r="O133" s="441"/>
      <c r="P133" s="441"/>
      <c r="Q133" s="441"/>
      <c r="R133" s="441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1"/>
      <c r="AC133" s="444" t="s">
        <v>1776</v>
      </c>
      <c r="AD133" s="441"/>
      <c r="AE133" s="441"/>
      <c r="AF133" s="441"/>
      <c r="AG133" s="441"/>
      <c r="AH133" s="444" t="s">
        <v>1776</v>
      </c>
      <c r="AI133" s="441"/>
      <c r="AJ133" s="441"/>
      <c r="AK133" s="441"/>
      <c r="AL133" s="441"/>
      <c r="AM133" s="441"/>
      <c r="AN133" s="441"/>
      <c r="AO133" s="441"/>
    </row>
    <row r="134" spans="2:41" ht="15.25" customHeight="1" x14ac:dyDescent="0.15">
      <c r="B134" s="443" t="s">
        <v>1761</v>
      </c>
      <c r="C134" s="441"/>
      <c r="D134" s="441"/>
      <c r="E134" s="441"/>
      <c r="F134" s="441"/>
      <c r="G134" s="441"/>
      <c r="H134" s="441"/>
      <c r="I134" s="441"/>
      <c r="J134" s="440" t="s">
        <v>1913</v>
      </c>
      <c r="K134" s="441"/>
      <c r="L134" s="441"/>
      <c r="M134" s="441"/>
      <c r="N134" s="441"/>
      <c r="O134" s="441"/>
      <c r="P134" s="441"/>
      <c r="Q134" s="441"/>
      <c r="R134" s="441"/>
      <c r="S134" s="441"/>
      <c r="T134" s="441"/>
      <c r="U134" s="441"/>
      <c r="V134" s="441"/>
      <c r="W134" s="441"/>
      <c r="X134" s="441"/>
      <c r="Y134" s="441"/>
      <c r="Z134" s="441"/>
      <c r="AA134" s="441"/>
      <c r="AB134" s="441"/>
      <c r="AC134" s="444" t="s">
        <v>1776</v>
      </c>
      <c r="AD134" s="441"/>
      <c r="AE134" s="441"/>
      <c r="AF134" s="441"/>
      <c r="AG134" s="441"/>
      <c r="AH134" s="444" t="s">
        <v>1776</v>
      </c>
      <c r="AI134" s="441"/>
      <c r="AJ134" s="441"/>
      <c r="AK134" s="441"/>
      <c r="AL134" s="441"/>
      <c r="AM134" s="441"/>
      <c r="AN134" s="441"/>
      <c r="AO134" s="441"/>
    </row>
    <row r="135" spans="2:41" ht="15.25" customHeight="1" x14ac:dyDescent="0.15">
      <c r="B135" s="443" t="s">
        <v>1761</v>
      </c>
      <c r="C135" s="441"/>
      <c r="D135" s="441"/>
      <c r="E135" s="441"/>
      <c r="F135" s="441"/>
      <c r="G135" s="441"/>
      <c r="H135" s="441"/>
      <c r="I135" s="441"/>
      <c r="J135" s="440" t="s">
        <v>1914</v>
      </c>
      <c r="K135" s="441"/>
      <c r="L135" s="441"/>
      <c r="M135" s="441"/>
      <c r="N135" s="441"/>
      <c r="O135" s="441"/>
      <c r="P135" s="441"/>
      <c r="Q135" s="441"/>
      <c r="R135" s="441"/>
      <c r="S135" s="441"/>
      <c r="T135" s="441"/>
      <c r="U135" s="441"/>
      <c r="V135" s="441"/>
      <c r="W135" s="441"/>
      <c r="X135" s="441"/>
      <c r="Y135" s="441"/>
      <c r="Z135" s="441"/>
      <c r="AA135" s="441"/>
      <c r="AB135" s="441"/>
      <c r="AC135" s="444" t="s">
        <v>1776</v>
      </c>
      <c r="AD135" s="441"/>
      <c r="AE135" s="441"/>
      <c r="AF135" s="441"/>
      <c r="AG135" s="441"/>
      <c r="AH135" s="444" t="s">
        <v>1776</v>
      </c>
      <c r="AI135" s="441"/>
      <c r="AJ135" s="441"/>
      <c r="AK135" s="441"/>
      <c r="AL135" s="441"/>
      <c r="AM135" s="441"/>
      <c r="AN135" s="441"/>
      <c r="AO135" s="441"/>
    </row>
    <row r="136" spans="2:41" ht="15.25" customHeight="1" x14ac:dyDescent="0.15">
      <c r="B136" s="443" t="s">
        <v>1761</v>
      </c>
      <c r="C136" s="441"/>
      <c r="D136" s="441"/>
      <c r="E136" s="441"/>
      <c r="F136" s="441"/>
      <c r="G136" s="441"/>
      <c r="H136" s="441"/>
      <c r="I136" s="441"/>
      <c r="J136" s="440" t="s">
        <v>1915</v>
      </c>
      <c r="K136" s="441"/>
      <c r="L136" s="441"/>
      <c r="M136" s="441"/>
      <c r="N136" s="441"/>
      <c r="O136" s="441"/>
      <c r="P136" s="441"/>
      <c r="Q136" s="441"/>
      <c r="R136" s="441"/>
      <c r="S136" s="441"/>
      <c r="T136" s="441"/>
      <c r="U136" s="441"/>
      <c r="V136" s="441"/>
      <c r="W136" s="441"/>
      <c r="X136" s="441"/>
      <c r="Y136" s="441"/>
      <c r="Z136" s="441"/>
      <c r="AA136" s="441"/>
      <c r="AB136" s="441"/>
      <c r="AC136" s="444" t="s">
        <v>1910</v>
      </c>
      <c r="AD136" s="441"/>
      <c r="AE136" s="441"/>
      <c r="AF136" s="441"/>
      <c r="AG136" s="441"/>
      <c r="AH136" s="444" t="s">
        <v>1776</v>
      </c>
      <c r="AI136" s="441"/>
      <c r="AJ136" s="441"/>
      <c r="AK136" s="441"/>
      <c r="AL136" s="441"/>
      <c r="AM136" s="441"/>
      <c r="AN136" s="441"/>
      <c r="AO136" s="441"/>
    </row>
    <row r="137" spans="2:41" ht="15.25" customHeight="1" x14ac:dyDescent="0.15">
      <c r="B137" s="443" t="s">
        <v>1761</v>
      </c>
      <c r="C137" s="441"/>
      <c r="D137" s="441"/>
      <c r="E137" s="441"/>
      <c r="F137" s="441"/>
      <c r="G137" s="441"/>
      <c r="H137" s="441"/>
      <c r="I137" s="441"/>
      <c r="J137" s="440" t="s">
        <v>1916</v>
      </c>
      <c r="K137" s="441"/>
      <c r="L137" s="441"/>
      <c r="M137" s="441"/>
      <c r="N137" s="441"/>
      <c r="O137" s="441"/>
      <c r="P137" s="441"/>
      <c r="Q137" s="441"/>
      <c r="R137" s="441"/>
      <c r="S137" s="441"/>
      <c r="T137" s="441"/>
      <c r="U137" s="441"/>
      <c r="V137" s="441"/>
      <c r="W137" s="441"/>
      <c r="X137" s="441"/>
      <c r="Y137" s="441"/>
      <c r="Z137" s="441"/>
      <c r="AA137" s="441"/>
      <c r="AB137" s="441"/>
      <c r="AC137" s="444" t="s">
        <v>1776</v>
      </c>
      <c r="AD137" s="441"/>
      <c r="AE137" s="441"/>
      <c r="AF137" s="441"/>
      <c r="AG137" s="441"/>
      <c r="AH137" s="444" t="s">
        <v>1776</v>
      </c>
      <c r="AI137" s="441"/>
      <c r="AJ137" s="441"/>
      <c r="AK137" s="441"/>
      <c r="AL137" s="441"/>
      <c r="AM137" s="441"/>
      <c r="AN137" s="441"/>
      <c r="AO137" s="441"/>
    </row>
    <row r="138" spans="2:41" ht="15.25" customHeight="1" x14ac:dyDescent="0.15">
      <c r="B138" s="443" t="s">
        <v>1761</v>
      </c>
      <c r="C138" s="441"/>
      <c r="D138" s="441"/>
      <c r="E138" s="441"/>
      <c r="F138" s="441"/>
      <c r="G138" s="441"/>
      <c r="H138" s="441"/>
      <c r="I138" s="441"/>
      <c r="J138" s="440" t="s">
        <v>1917</v>
      </c>
      <c r="K138" s="441"/>
      <c r="L138" s="441"/>
      <c r="M138" s="441"/>
      <c r="N138" s="441"/>
      <c r="O138" s="441"/>
      <c r="P138" s="441"/>
      <c r="Q138" s="441"/>
      <c r="R138" s="441"/>
      <c r="S138" s="441"/>
      <c r="T138" s="441"/>
      <c r="U138" s="441"/>
      <c r="V138" s="441"/>
      <c r="W138" s="441"/>
      <c r="X138" s="441"/>
      <c r="Y138" s="441"/>
      <c r="Z138" s="441"/>
      <c r="AA138" s="441"/>
      <c r="AB138" s="441"/>
      <c r="AC138" s="444" t="s">
        <v>1910</v>
      </c>
      <c r="AD138" s="441"/>
      <c r="AE138" s="441"/>
      <c r="AF138" s="441"/>
      <c r="AG138" s="441"/>
      <c r="AH138" s="444" t="s">
        <v>1776</v>
      </c>
      <c r="AI138" s="441"/>
      <c r="AJ138" s="441"/>
      <c r="AK138" s="441"/>
      <c r="AL138" s="441"/>
      <c r="AM138" s="441"/>
      <c r="AN138" s="441"/>
      <c r="AO138" s="441"/>
    </row>
    <row r="139" spans="2:41" ht="15.25" customHeight="1" x14ac:dyDescent="0.15">
      <c r="B139" s="168"/>
      <c r="J139" s="167"/>
      <c r="AC139" s="169"/>
      <c r="AH139" s="169"/>
    </row>
    <row r="140" spans="2:41" ht="15.25" customHeight="1" x14ac:dyDescent="0.15">
      <c r="B140" s="168"/>
      <c r="J140" s="167"/>
      <c r="AC140" s="169"/>
      <c r="AH140" s="169"/>
    </row>
    <row r="141" spans="2:41" ht="15.25" customHeight="1" x14ac:dyDescent="0.15">
      <c r="B141" s="168"/>
      <c r="J141" s="167"/>
      <c r="AC141" s="169"/>
      <c r="AH141" s="169"/>
    </row>
    <row r="142" spans="2:41" ht="15.25" customHeight="1" x14ac:dyDescent="0.15">
      <c r="B142" s="168"/>
      <c r="J142" s="167"/>
      <c r="AC142" s="169"/>
      <c r="AH142" s="169"/>
    </row>
    <row r="143" spans="2:41" ht="15.25" customHeight="1" x14ac:dyDescent="0.15">
      <c r="B143" s="168"/>
      <c r="J143" s="167"/>
      <c r="AC143" s="169"/>
      <c r="AH143" s="169"/>
    </row>
    <row r="144" spans="2:41" ht="15.25" customHeight="1" x14ac:dyDescent="0.15"/>
    <row r="145" spans="5:41" ht="15.25" customHeight="1" x14ac:dyDescent="0.15">
      <c r="M145" s="444" t="s">
        <v>1918</v>
      </c>
      <c r="N145" s="441"/>
      <c r="O145" s="441"/>
      <c r="P145" s="441"/>
      <c r="Q145" s="441"/>
      <c r="R145" s="441"/>
      <c r="S145" s="441"/>
      <c r="T145" s="441"/>
      <c r="U145" s="441"/>
      <c r="V145" s="441"/>
      <c r="W145" s="441"/>
      <c r="X145" s="441"/>
      <c r="Y145" s="441"/>
      <c r="Z145" s="441"/>
      <c r="AA145" s="441"/>
      <c r="AB145" s="441"/>
      <c r="AC145" s="446">
        <f>8250+221470</f>
        <v>229720</v>
      </c>
      <c r="AD145" s="446"/>
      <c r="AE145" s="446"/>
      <c r="AF145" s="446"/>
      <c r="AG145" s="446"/>
      <c r="AH145" s="446" t="s">
        <v>1776</v>
      </c>
      <c r="AI145" s="446"/>
      <c r="AJ145" s="446"/>
      <c r="AK145" s="446"/>
      <c r="AL145" s="446"/>
      <c r="AM145" s="446"/>
      <c r="AN145" s="446"/>
      <c r="AO145" s="446"/>
    </row>
    <row r="146" spans="5:41" ht="15.25" customHeight="1" x14ac:dyDescent="0.15">
      <c r="M146" s="444" t="s">
        <v>1919</v>
      </c>
      <c r="N146" s="441"/>
      <c r="O146" s="441"/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5" t="s">
        <v>1761</v>
      </c>
      <c r="AD146" s="445"/>
      <c r="AE146" s="445"/>
      <c r="AF146" s="445"/>
      <c r="AG146" s="445"/>
      <c r="AH146" s="446">
        <v>229720</v>
      </c>
      <c r="AI146" s="446"/>
      <c r="AJ146" s="446"/>
      <c r="AK146" s="446"/>
      <c r="AL146" s="446"/>
      <c r="AM146" s="446"/>
      <c r="AN146" s="446"/>
      <c r="AO146" s="446"/>
    </row>
    <row r="147" spans="5:41" ht="12" customHeight="1" x14ac:dyDescent="0.15"/>
    <row r="148" spans="5:41" ht="25.75" customHeight="1" x14ac:dyDescent="0.15">
      <c r="E148" s="447" t="s">
        <v>1920</v>
      </c>
      <c r="F148" s="441"/>
      <c r="G148" s="441"/>
      <c r="H148" s="441"/>
      <c r="I148" s="441"/>
      <c r="J148" s="441"/>
      <c r="K148" s="441"/>
      <c r="L148" s="441"/>
      <c r="M148" s="441"/>
      <c r="N148" s="441"/>
      <c r="O148" s="441"/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1"/>
      <c r="AC148" s="441"/>
      <c r="AD148" s="441"/>
      <c r="AE148" s="441"/>
      <c r="AF148" s="441"/>
      <c r="AG148" s="441"/>
      <c r="AH148" s="441"/>
      <c r="AI148" s="441"/>
      <c r="AJ148" s="441"/>
      <c r="AK148" s="441"/>
      <c r="AL148" s="441"/>
      <c r="AM148" s="441"/>
      <c r="AN148" s="441"/>
    </row>
    <row r="149" spans="5:41" ht="11.25" customHeight="1" x14ac:dyDescent="0.15"/>
    <row r="150" spans="5:41" ht="14.5" customHeight="1" x14ac:dyDescent="0.15">
      <c r="E150" s="440" t="s">
        <v>1921</v>
      </c>
      <c r="F150" s="441"/>
      <c r="G150" s="441"/>
      <c r="H150" s="441"/>
      <c r="I150" s="441"/>
      <c r="J150" s="441"/>
      <c r="K150" s="441"/>
      <c r="L150" s="441"/>
      <c r="M150" s="441"/>
      <c r="N150" s="441"/>
      <c r="O150" s="441"/>
      <c r="P150" s="441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1"/>
      <c r="AC150" s="441"/>
      <c r="AD150" s="441"/>
      <c r="AE150" s="441"/>
      <c r="AF150" s="441"/>
      <c r="AG150" s="441"/>
      <c r="AH150" s="441"/>
      <c r="AI150" s="441"/>
      <c r="AJ150" s="441"/>
      <c r="AK150" s="441"/>
      <c r="AL150" s="441"/>
      <c r="AM150" s="441"/>
      <c r="AN150" s="441"/>
    </row>
    <row r="151" spans="5:41" ht="14.5" customHeight="1" x14ac:dyDescent="0.15">
      <c r="E151" s="440" t="s">
        <v>1922</v>
      </c>
      <c r="F151" s="441"/>
      <c r="G151" s="441"/>
      <c r="H151" s="441"/>
      <c r="I151" s="441"/>
      <c r="J151" s="441"/>
      <c r="K151" s="441"/>
      <c r="L151" s="441"/>
      <c r="M151" s="441"/>
      <c r="N151" s="441"/>
      <c r="O151" s="441"/>
      <c r="P151" s="441"/>
      <c r="Q151" s="441"/>
      <c r="R151" s="441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1"/>
      <c r="AH151" s="441"/>
      <c r="AI151" s="441"/>
      <c r="AJ151" s="441"/>
      <c r="AK151" s="441"/>
      <c r="AL151" s="441"/>
      <c r="AM151" s="441"/>
      <c r="AN151" s="441"/>
    </row>
    <row r="152" spans="5:41" ht="14.5" customHeight="1" x14ac:dyDescent="0.15">
      <c r="E152" s="440" t="s">
        <v>1923</v>
      </c>
      <c r="F152" s="441"/>
      <c r="G152" s="441"/>
      <c r="H152" s="441"/>
      <c r="I152" s="441"/>
      <c r="J152" s="441"/>
      <c r="K152" s="441"/>
      <c r="L152" s="441"/>
      <c r="M152" s="441"/>
      <c r="N152" s="441"/>
      <c r="O152" s="441"/>
      <c r="P152" s="441"/>
      <c r="Q152" s="441"/>
      <c r="R152" s="441"/>
      <c r="S152" s="441"/>
      <c r="T152" s="441"/>
      <c r="U152" s="441"/>
      <c r="V152" s="441"/>
      <c r="W152" s="441"/>
      <c r="X152" s="441"/>
      <c r="Y152" s="441"/>
      <c r="Z152" s="441"/>
      <c r="AA152" s="441"/>
      <c r="AB152" s="441"/>
      <c r="AC152" s="441"/>
      <c r="AD152" s="441"/>
      <c r="AE152" s="441"/>
      <c r="AF152" s="441"/>
      <c r="AG152" s="441"/>
      <c r="AH152" s="441"/>
      <c r="AI152" s="441"/>
      <c r="AJ152" s="441"/>
      <c r="AK152" s="441"/>
      <c r="AL152" s="441"/>
      <c r="AM152" s="441"/>
      <c r="AN152" s="441"/>
    </row>
    <row r="153" spans="5:41" ht="14.5" customHeight="1" x14ac:dyDescent="0.15">
      <c r="E153" s="440" t="s">
        <v>1924</v>
      </c>
      <c r="F153" s="441"/>
      <c r="G153" s="441"/>
      <c r="H153" s="441"/>
      <c r="I153" s="441"/>
      <c r="J153" s="441"/>
      <c r="K153" s="441"/>
      <c r="L153" s="441"/>
      <c r="M153" s="441"/>
      <c r="N153" s="441"/>
      <c r="O153" s="441"/>
      <c r="P153" s="441"/>
      <c r="Q153" s="441"/>
      <c r="R153" s="441"/>
      <c r="S153" s="441"/>
      <c r="T153" s="441"/>
      <c r="U153" s="441"/>
      <c r="V153" s="441"/>
      <c r="W153" s="441"/>
      <c r="X153" s="441"/>
      <c r="Y153" s="441"/>
      <c r="Z153" s="441"/>
      <c r="AA153" s="441"/>
      <c r="AB153" s="441"/>
      <c r="AC153" s="441"/>
      <c r="AD153" s="441"/>
      <c r="AE153" s="441"/>
      <c r="AF153" s="441"/>
      <c r="AG153" s="441"/>
      <c r="AH153" s="441"/>
      <c r="AI153" s="441"/>
      <c r="AJ153" s="441"/>
      <c r="AK153" s="441"/>
      <c r="AL153" s="441"/>
      <c r="AM153" s="441"/>
      <c r="AN153" s="441"/>
    </row>
    <row r="154" spans="5:41" ht="14.5" customHeight="1" x14ac:dyDescent="0.15">
      <c r="E154" s="440" t="s">
        <v>1925</v>
      </c>
      <c r="F154" s="441"/>
      <c r="G154" s="441"/>
      <c r="H154" s="441"/>
      <c r="I154" s="441"/>
      <c r="J154" s="441"/>
      <c r="K154" s="441"/>
      <c r="L154" s="441"/>
      <c r="M154" s="441"/>
      <c r="N154" s="441"/>
      <c r="O154" s="441"/>
      <c r="P154" s="441"/>
      <c r="Q154" s="441"/>
      <c r="R154" s="441"/>
      <c r="S154" s="441"/>
      <c r="T154" s="441"/>
      <c r="U154" s="441"/>
      <c r="V154" s="441"/>
      <c r="W154" s="441"/>
      <c r="X154" s="441"/>
      <c r="Y154" s="441"/>
      <c r="Z154" s="441"/>
      <c r="AA154" s="441"/>
      <c r="AB154" s="441"/>
      <c r="AC154" s="441"/>
      <c r="AD154" s="441"/>
      <c r="AE154" s="441"/>
      <c r="AF154" s="441"/>
      <c r="AG154" s="441"/>
      <c r="AH154" s="441"/>
      <c r="AI154" s="441"/>
      <c r="AJ154" s="441"/>
      <c r="AK154" s="441"/>
      <c r="AL154" s="441"/>
      <c r="AM154" s="441"/>
      <c r="AN154" s="441"/>
    </row>
    <row r="155" spans="5:41" ht="19" customHeight="1" x14ac:dyDescent="0.15"/>
    <row r="156" spans="5:41" ht="77" customHeight="1" x14ac:dyDescent="0.15"/>
    <row r="157" spans="5:41" ht="13.75" customHeight="1" x14ac:dyDescent="0.15">
      <c r="R157" s="448" t="s">
        <v>1926</v>
      </c>
      <c r="S157" s="441"/>
      <c r="T157" s="441"/>
      <c r="U157" s="441"/>
      <c r="V157" s="441"/>
      <c r="W157" s="441"/>
      <c r="X157" s="441"/>
    </row>
    <row r="158" spans="5:41" ht="0.75" customHeight="1" x14ac:dyDescent="0.15">
      <c r="R158" s="441"/>
      <c r="S158" s="441"/>
      <c r="T158" s="441"/>
      <c r="U158" s="441"/>
      <c r="V158" s="441"/>
      <c r="W158" s="441"/>
      <c r="X158" s="441"/>
      <c r="AA158" s="449" t="s">
        <v>1761</v>
      </c>
      <c r="AB158" s="449"/>
      <c r="AC158" s="449"/>
      <c r="AD158" s="449"/>
      <c r="AE158" s="449"/>
      <c r="AF158" s="449"/>
      <c r="AG158" s="449"/>
      <c r="AH158" s="449"/>
      <c r="AI158" s="449"/>
      <c r="AJ158" s="449"/>
      <c r="AK158" s="449"/>
      <c r="AL158" s="449"/>
      <c r="AM158" s="449"/>
    </row>
    <row r="159" spans="5:41" ht="3" customHeight="1" x14ac:dyDescent="0.15">
      <c r="Q159" s="448" t="s">
        <v>1927</v>
      </c>
      <c r="R159" s="441"/>
      <c r="S159" s="441"/>
      <c r="T159" s="441"/>
      <c r="U159" s="441"/>
      <c r="V159" s="441"/>
      <c r="W159" s="441"/>
      <c r="X159" s="441"/>
      <c r="Y159" s="441"/>
      <c r="Z159" s="441"/>
      <c r="AA159" s="449"/>
      <c r="AB159" s="441"/>
      <c r="AC159" s="441"/>
      <c r="AD159" s="441"/>
      <c r="AE159" s="441"/>
      <c r="AF159" s="441"/>
      <c r="AG159" s="441"/>
      <c r="AH159" s="441"/>
      <c r="AI159" s="441"/>
      <c r="AJ159" s="441"/>
      <c r="AK159" s="441"/>
      <c r="AL159" s="441"/>
      <c r="AM159" s="449"/>
    </row>
    <row r="160" spans="5:41" ht="11.25" customHeight="1" x14ac:dyDescent="0.15">
      <c r="Q160" s="441"/>
      <c r="R160" s="441"/>
      <c r="S160" s="441"/>
      <c r="T160" s="441"/>
      <c r="U160" s="441"/>
      <c r="V160" s="441"/>
      <c r="W160" s="441"/>
      <c r="X160" s="441"/>
      <c r="Y160" s="441"/>
      <c r="Z160" s="441"/>
      <c r="AA160" s="450"/>
      <c r="AB160" s="450"/>
      <c r="AC160" s="450"/>
      <c r="AD160" s="450"/>
      <c r="AE160" s="450"/>
      <c r="AF160" s="450"/>
      <c r="AG160" s="450"/>
      <c r="AH160" s="450"/>
      <c r="AI160" s="450"/>
      <c r="AJ160" s="450"/>
      <c r="AK160" s="450"/>
      <c r="AL160" s="450"/>
      <c r="AM160" s="450"/>
    </row>
    <row r="163" spans="4:30" ht="13" x14ac:dyDescent="0.15">
      <c r="D163" s="440" t="s">
        <v>1928</v>
      </c>
      <c r="E163" s="441"/>
      <c r="F163" s="441"/>
      <c r="G163" s="441"/>
      <c r="H163" s="441"/>
      <c r="I163" s="441"/>
      <c r="J163" s="441"/>
      <c r="K163" s="441"/>
      <c r="L163" s="441"/>
      <c r="M163" s="441"/>
      <c r="N163" s="441"/>
      <c r="O163" s="441"/>
      <c r="P163" s="441"/>
      <c r="Q163" s="441"/>
      <c r="R163" s="441"/>
      <c r="S163" s="441"/>
      <c r="T163" s="441"/>
    </row>
    <row r="164" spans="4:30" ht="13" x14ac:dyDescent="0.15">
      <c r="D164" s="440" t="s">
        <v>1929</v>
      </c>
      <c r="E164" s="441"/>
      <c r="F164" s="441"/>
      <c r="G164" s="441"/>
      <c r="H164" s="441"/>
      <c r="I164" s="441"/>
      <c r="J164" s="441"/>
      <c r="K164" s="441"/>
      <c r="L164" s="441"/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1"/>
      <c r="AC164" s="441"/>
      <c r="AD164" s="441"/>
    </row>
    <row r="165" spans="4:30" ht="13" x14ac:dyDescent="0.15">
      <c r="D165" s="440" t="s">
        <v>1930</v>
      </c>
      <c r="E165" s="441"/>
      <c r="F165" s="441"/>
      <c r="G165" s="441"/>
      <c r="H165" s="441"/>
      <c r="I165" s="441"/>
      <c r="J165" s="441"/>
      <c r="K165" s="441"/>
      <c r="L165" s="441"/>
      <c r="M165" s="441"/>
      <c r="N165" s="441"/>
      <c r="O165" s="441"/>
      <c r="P165" s="441"/>
      <c r="Q165" s="441"/>
      <c r="R165" s="441"/>
    </row>
  </sheetData>
  <mergeCells count="526">
    <mergeCell ref="D163:T163"/>
    <mergeCell ref="D164:AD164"/>
    <mergeCell ref="D165:R165"/>
    <mergeCell ref="E152:AN152"/>
    <mergeCell ref="E153:AN153"/>
    <mergeCell ref="E154:AN154"/>
    <mergeCell ref="R157:X158"/>
    <mergeCell ref="AA158:AM160"/>
    <mergeCell ref="Q159:Z160"/>
    <mergeCell ref="M146:AB146"/>
    <mergeCell ref="AC146:AG146"/>
    <mergeCell ref="AH146:AO146"/>
    <mergeCell ref="E148:AN148"/>
    <mergeCell ref="E150:AN150"/>
    <mergeCell ref="E151:AN151"/>
    <mergeCell ref="B138:I138"/>
    <mergeCell ref="J138:AB138"/>
    <mergeCell ref="AC138:AG138"/>
    <mergeCell ref="AH138:AO138"/>
    <mergeCell ref="M145:AB145"/>
    <mergeCell ref="AC145:AG145"/>
    <mergeCell ref="AH145:AO145"/>
    <mergeCell ref="B136:I136"/>
    <mergeCell ref="J136:AB136"/>
    <mergeCell ref="AC136:AG136"/>
    <mergeCell ref="AH136:AO136"/>
    <mergeCell ref="B137:I137"/>
    <mergeCell ref="J137:AB137"/>
    <mergeCell ref="AC137:AG137"/>
    <mergeCell ref="AH137:AO137"/>
    <mergeCell ref="B134:I134"/>
    <mergeCell ref="J134:AB134"/>
    <mergeCell ref="AC134:AG134"/>
    <mergeCell ref="AH134:AO134"/>
    <mergeCell ref="B135:I135"/>
    <mergeCell ref="J135:AB135"/>
    <mergeCell ref="AC135:AG135"/>
    <mergeCell ref="AH135:AO135"/>
    <mergeCell ref="B132:I132"/>
    <mergeCell ref="J132:AB132"/>
    <mergeCell ref="AC132:AG132"/>
    <mergeCell ref="AH132:AO132"/>
    <mergeCell ref="B133:I133"/>
    <mergeCell ref="J133:AB133"/>
    <mergeCell ref="AC133:AG133"/>
    <mergeCell ref="AH133:AO133"/>
    <mergeCell ref="B130:I130"/>
    <mergeCell ref="J130:AB130"/>
    <mergeCell ref="AC130:AG130"/>
    <mergeCell ref="AH130:AO130"/>
    <mergeCell ref="B131:I131"/>
    <mergeCell ref="J131:AB131"/>
    <mergeCell ref="AC131:AG131"/>
    <mergeCell ref="AH131:AO131"/>
    <mergeCell ref="B128:I128"/>
    <mergeCell ref="J128:AB128"/>
    <mergeCell ref="AC128:AG128"/>
    <mergeCell ref="AH128:AO128"/>
    <mergeCell ref="B129:I129"/>
    <mergeCell ref="J129:AB129"/>
    <mergeCell ref="AC129:AG129"/>
    <mergeCell ref="AH129:AO129"/>
    <mergeCell ref="B126:I126"/>
    <mergeCell ref="J126:AB126"/>
    <mergeCell ref="AC126:AG126"/>
    <mergeCell ref="AH126:AO126"/>
    <mergeCell ref="B127:I127"/>
    <mergeCell ref="J127:AB127"/>
    <mergeCell ref="AC127:AG127"/>
    <mergeCell ref="AH127:AO127"/>
    <mergeCell ref="B124:I124"/>
    <mergeCell ref="J124:AB124"/>
    <mergeCell ref="AC124:AG124"/>
    <mergeCell ref="AH124:AO124"/>
    <mergeCell ref="B125:I125"/>
    <mergeCell ref="J125:AB125"/>
    <mergeCell ref="AC125:AG125"/>
    <mergeCell ref="AH125:AO125"/>
    <mergeCell ref="B122:I122"/>
    <mergeCell ref="J122:AB122"/>
    <mergeCell ref="AC122:AG122"/>
    <mergeCell ref="AH122:AO122"/>
    <mergeCell ref="B123:I123"/>
    <mergeCell ref="J123:AB123"/>
    <mergeCell ref="AC123:AG123"/>
    <mergeCell ref="AH123:AO123"/>
    <mergeCell ref="B120:I120"/>
    <mergeCell ref="J120:AB120"/>
    <mergeCell ref="AC120:AG120"/>
    <mergeCell ref="AH120:AO120"/>
    <mergeCell ref="B121:I121"/>
    <mergeCell ref="J121:AB121"/>
    <mergeCell ref="AC121:AG121"/>
    <mergeCell ref="AH121:AO121"/>
    <mergeCell ref="B118:I118"/>
    <mergeCell ref="J118:AB118"/>
    <mergeCell ref="AC118:AG118"/>
    <mergeCell ref="AH118:AO118"/>
    <mergeCell ref="B119:I119"/>
    <mergeCell ref="J119:AB119"/>
    <mergeCell ref="AC119:AG119"/>
    <mergeCell ref="AH119:AO119"/>
    <mergeCell ref="B116:I116"/>
    <mergeCell ref="J116:AB116"/>
    <mergeCell ref="AC116:AG116"/>
    <mergeCell ref="AH116:AO116"/>
    <mergeCell ref="B117:I117"/>
    <mergeCell ref="J117:AB117"/>
    <mergeCell ref="AC117:AG117"/>
    <mergeCell ref="AH117:AO117"/>
    <mergeCell ref="B114:I114"/>
    <mergeCell ref="J114:AB114"/>
    <mergeCell ref="AC114:AG114"/>
    <mergeCell ref="AH114:AO114"/>
    <mergeCell ref="B115:I115"/>
    <mergeCell ref="J115:AB115"/>
    <mergeCell ref="AC115:AG115"/>
    <mergeCell ref="AH115:AO115"/>
    <mergeCell ref="B112:I112"/>
    <mergeCell ref="J112:AB112"/>
    <mergeCell ref="AC112:AG112"/>
    <mergeCell ref="AH112:AO112"/>
    <mergeCell ref="B113:I113"/>
    <mergeCell ref="J113:AB113"/>
    <mergeCell ref="AC113:AG113"/>
    <mergeCell ref="AH113:AO113"/>
    <mergeCell ref="B110:I110"/>
    <mergeCell ref="J110:AB110"/>
    <mergeCell ref="AC110:AG110"/>
    <mergeCell ref="AH110:AO110"/>
    <mergeCell ref="B111:I111"/>
    <mergeCell ref="J111:AB111"/>
    <mergeCell ref="AC111:AG111"/>
    <mergeCell ref="AH111:AO111"/>
    <mergeCell ref="B108:I108"/>
    <mergeCell ref="J108:AB108"/>
    <mergeCell ref="AC108:AG108"/>
    <mergeCell ref="AH108:AO108"/>
    <mergeCell ref="B109:I109"/>
    <mergeCell ref="J109:AB109"/>
    <mergeCell ref="AC109:AG109"/>
    <mergeCell ref="AH109:AO109"/>
    <mergeCell ref="B106:I106"/>
    <mergeCell ref="J106:AB106"/>
    <mergeCell ref="AC106:AG106"/>
    <mergeCell ref="AH106:AO106"/>
    <mergeCell ref="B107:I107"/>
    <mergeCell ref="J107:AB107"/>
    <mergeCell ref="AC107:AG107"/>
    <mergeCell ref="AH107:AO107"/>
    <mergeCell ref="B104:I104"/>
    <mergeCell ref="J104:AB104"/>
    <mergeCell ref="AC104:AG104"/>
    <mergeCell ref="AH104:AO104"/>
    <mergeCell ref="B105:I105"/>
    <mergeCell ref="J105:AB105"/>
    <mergeCell ref="AC105:AG105"/>
    <mergeCell ref="AH105:AO105"/>
    <mergeCell ref="B102:I102"/>
    <mergeCell ref="J102:AB102"/>
    <mergeCell ref="AC102:AG102"/>
    <mergeCell ref="AH102:AO102"/>
    <mergeCell ref="B103:I103"/>
    <mergeCell ref="J103:AB103"/>
    <mergeCell ref="AC103:AG103"/>
    <mergeCell ref="AH103:AO103"/>
    <mergeCell ref="B100:I100"/>
    <mergeCell ref="J100:AB100"/>
    <mergeCell ref="AC100:AG100"/>
    <mergeCell ref="AH100:AO100"/>
    <mergeCell ref="B101:I101"/>
    <mergeCell ref="J101:AB101"/>
    <mergeCell ref="AC101:AG101"/>
    <mergeCell ref="AH101:AO101"/>
    <mergeCell ref="B98:I98"/>
    <mergeCell ref="J98:AB98"/>
    <mergeCell ref="AC98:AG98"/>
    <mergeCell ref="AH98:AO98"/>
    <mergeCell ref="B99:I99"/>
    <mergeCell ref="J99:AB99"/>
    <mergeCell ref="AC99:AG99"/>
    <mergeCell ref="AH99:AO99"/>
    <mergeCell ref="B96:I96"/>
    <mergeCell ref="J96:AB96"/>
    <mergeCell ref="AC96:AG96"/>
    <mergeCell ref="AH96:AO96"/>
    <mergeCell ref="B97:I97"/>
    <mergeCell ref="J97:AB97"/>
    <mergeCell ref="AC97:AG97"/>
    <mergeCell ref="AH97:AO97"/>
    <mergeCell ref="B94:I94"/>
    <mergeCell ref="J94:AB94"/>
    <mergeCell ref="AC94:AG94"/>
    <mergeCell ref="AH94:AO94"/>
    <mergeCell ref="B95:I95"/>
    <mergeCell ref="J95:AB95"/>
    <mergeCell ref="AC95:AG95"/>
    <mergeCell ref="AH95:AO95"/>
    <mergeCell ref="B92:I92"/>
    <mergeCell ref="J92:AB92"/>
    <mergeCell ref="AC92:AG92"/>
    <mergeCell ref="AH92:AO92"/>
    <mergeCell ref="B93:I93"/>
    <mergeCell ref="J93:AB93"/>
    <mergeCell ref="AC93:AG93"/>
    <mergeCell ref="AH93:AO93"/>
    <mergeCell ref="B90:I90"/>
    <mergeCell ref="J90:AB90"/>
    <mergeCell ref="AC90:AG90"/>
    <mergeCell ref="AH90:AO90"/>
    <mergeCell ref="B91:I91"/>
    <mergeCell ref="J91:AB91"/>
    <mergeCell ref="AC91:AG91"/>
    <mergeCell ref="AH91:AO91"/>
    <mergeCell ref="B88:I88"/>
    <mergeCell ref="J88:AB88"/>
    <mergeCell ref="AC88:AG88"/>
    <mergeCell ref="AH88:AO88"/>
    <mergeCell ref="B89:I89"/>
    <mergeCell ref="J89:AB89"/>
    <mergeCell ref="AC89:AG89"/>
    <mergeCell ref="AH89:AO89"/>
    <mergeCell ref="B86:I86"/>
    <mergeCell ref="J86:AB86"/>
    <mergeCell ref="AC86:AG86"/>
    <mergeCell ref="AH86:AO86"/>
    <mergeCell ref="B87:I87"/>
    <mergeCell ref="J87:AB87"/>
    <mergeCell ref="AC87:AG87"/>
    <mergeCell ref="AH87:AO87"/>
    <mergeCell ref="B84:I84"/>
    <mergeCell ref="J84:AB84"/>
    <mergeCell ref="AC84:AG84"/>
    <mergeCell ref="AH84:AO84"/>
    <mergeCell ref="B85:I85"/>
    <mergeCell ref="J85:AB85"/>
    <mergeCell ref="AC85:AG85"/>
    <mergeCell ref="AH85:AO85"/>
    <mergeCell ref="B82:I82"/>
    <mergeCell ref="J82:AB82"/>
    <mergeCell ref="AC82:AG82"/>
    <mergeCell ref="AH82:AO82"/>
    <mergeCell ref="B83:I83"/>
    <mergeCell ref="J83:AB83"/>
    <mergeCell ref="AC83:AG83"/>
    <mergeCell ref="AH83:AO83"/>
    <mergeCell ref="B80:I80"/>
    <mergeCell ref="J80:AB80"/>
    <mergeCell ref="AC80:AG80"/>
    <mergeCell ref="AH80:AO80"/>
    <mergeCell ref="B81:I81"/>
    <mergeCell ref="J81:AB81"/>
    <mergeCell ref="AC81:AG81"/>
    <mergeCell ref="AH81:AO81"/>
    <mergeCell ref="B78:I78"/>
    <mergeCell ref="J78:AB78"/>
    <mergeCell ref="AC78:AG78"/>
    <mergeCell ref="AH78:AO78"/>
    <mergeCell ref="B79:I79"/>
    <mergeCell ref="J79:AB79"/>
    <mergeCell ref="AC79:AG79"/>
    <mergeCell ref="AH79:AO79"/>
    <mergeCell ref="B76:I76"/>
    <mergeCell ref="J76:AB76"/>
    <mergeCell ref="AC76:AG76"/>
    <mergeCell ref="AH76:AO76"/>
    <mergeCell ref="B77:I77"/>
    <mergeCell ref="J77:AB77"/>
    <mergeCell ref="AC77:AG77"/>
    <mergeCell ref="AH77:AO77"/>
    <mergeCell ref="B74:I74"/>
    <mergeCell ref="J74:AB74"/>
    <mergeCell ref="AC74:AG74"/>
    <mergeCell ref="AH74:AO74"/>
    <mergeCell ref="B75:I75"/>
    <mergeCell ref="J75:AB75"/>
    <mergeCell ref="AC75:AG75"/>
    <mergeCell ref="AH75:AO75"/>
    <mergeCell ref="B72:I72"/>
    <mergeCell ref="J72:AB72"/>
    <mergeCell ref="AC72:AG72"/>
    <mergeCell ref="AH72:AO72"/>
    <mergeCell ref="B73:I73"/>
    <mergeCell ref="J73:AB73"/>
    <mergeCell ref="AC73:AG73"/>
    <mergeCell ref="AH73:AO73"/>
    <mergeCell ref="B70:I70"/>
    <mergeCell ref="J70:AB70"/>
    <mergeCell ref="AC70:AG70"/>
    <mergeCell ref="AH70:AO70"/>
    <mergeCell ref="B71:I71"/>
    <mergeCell ref="J71:AB71"/>
    <mergeCell ref="AC71:AG71"/>
    <mergeCell ref="AH71:AO71"/>
    <mergeCell ref="B68:I68"/>
    <mergeCell ref="J68:AB68"/>
    <mergeCell ref="AC68:AG68"/>
    <mergeCell ref="AH68:AO68"/>
    <mergeCell ref="B69:I69"/>
    <mergeCell ref="J69:AB69"/>
    <mergeCell ref="AC69:AG69"/>
    <mergeCell ref="AH69:AO69"/>
    <mergeCell ref="B66:I66"/>
    <mergeCell ref="J66:AB66"/>
    <mergeCell ref="AC66:AG66"/>
    <mergeCell ref="AH66:AO66"/>
    <mergeCell ref="B67:I67"/>
    <mergeCell ref="J67:AB67"/>
    <mergeCell ref="AC67:AG67"/>
    <mergeCell ref="AH67:AO67"/>
    <mergeCell ref="B64:I64"/>
    <mergeCell ref="J64:AB64"/>
    <mergeCell ref="AC64:AG64"/>
    <mergeCell ref="AH64:AO64"/>
    <mergeCell ref="B65:I65"/>
    <mergeCell ref="J65:AB65"/>
    <mergeCell ref="AC65:AG65"/>
    <mergeCell ref="AH65:AO65"/>
    <mergeCell ref="B62:I62"/>
    <mergeCell ref="J62:AB62"/>
    <mergeCell ref="AC62:AG62"/>
    <mergeCell ref="AH62:AO62"/>
    <mergeCell ref="B63:I63"/>
    <mergeCell ref="J63:AB63"/>
    <mergeCell ref="AC63:AG63"/>
    <mergeCell ref="AH63:AO63"/>
    <mergeCell ref="B60:I60"/>
    <mergeCell ref="J60:AB60"/>
    <mergeCell ref="AC60:AG60"/>
    <mergeCell ref="AH60:AO60"/>
    <mergeCell ref="B61:I61"/>
    <mergeCell ref="J61:AB61"/>
    <mergeCell ref="AC61:AG61"/>
    <mergeCell ref="AH61:AO61"/>
    <mergeCell ref="B58:I58"/>
    <mergeCell ref="J58:AB58"/>
    <mergeCell ref="AC58:AG58"/>
    <mergeCell ref="AH58:AO58"/>
    <mergeCell ref="B59:I59"/>
    <mergeCell ref="J59:AB59"/>
    <mergeCell ref="AC59:AG59"/>
    <mergeCell ref="AH59:AO59"/>
    <mergeCell ref="B56:I56"/>
    <mergeCell ref="J56:AB56"/>
    <mergeCell ref="AC56:AG56"/>
    <mergeCell ref="AH56:AO56"/>
    <mergeCell ref="B57:I57"/>
    <mergeCell ref="J57:AB57"/>
    <mergeCell ref="AC57:AG57"/>
    <mergeCell ref="AH57:AO57"/>
    <mergeCell ref="B54:I54"/>
    <mergeCell ref="J54:AB54"/>
    <mergeCell ref="AC54:AG54"/>
    <mergeCell ref="AH54:AO54"/>
    <mergeCell ref="B55:I55"/>
    <mergeCell ref="J55:AB55"/>
    <mergeCell ref="AC55:AG55"/>
    <mergeCell ref="AH55:AO55"/>
    <mergeCell ref="B52:I52"/>
    <mergeCell ref="J52:AB52"/>
    <mergeCell ref="AC52:AG52"/>
    <mergeCell ref="AH52:AO52"/>
    <mergeCell ref="B53:I53"/>
    <mergeCell ref="J53:AB53"/>
    <mergeCell ref="AC53:AG53"/>
    <mergeCell ref="AH53:AO53"/>
    <mergeCell ref="B50:I50"/>
    <mergeCell ref="J50:AB50"/>
    <mergeCell ref="AC50:AG50"/>
    <mergeCell ref="AH50:AO50"/>
    <mergeCell ref="B51:I51"/>
    <mergeCell ref="J51:AB51"/>
    <mergeCell ref="AC51:AG51"/>
    <mergeCell ref="AH51:AO51"/>
    <mergeCell ref="B48:I48"/>
    <mergeCell ref="J48:AB48"/>
    <mergeCell ref="AC48:AG48"/>
    <mergeCell ref="AH48:AO48"/>
    <mergeCell ref="B49:I49"/>
    <mergeCell ref="J49:AB49"/>
    <mergeCell ref="AC49:AG49"/>
    <mergeCell ref="AH49:AO49"/>
    <mergeCell ref="B46:I46"/>
    <mergeCell ref="J46:AB46"/>
    <mergeCell ref="AC46:AG46"/>
    <mergeCell ref="AH46:AO46"/>
    <mergeCell ref="B47:I47"/>
    <mergeCell ref="J47:AB47"/>
    <mergeCell ref="AC47:AG47"/>
    <mergeCell ref="AH47:AO47"/>
    <mergeCell ref="B44:I44"/>
    <mergeCell ref="J44:AB44"/>
    <mergeCell ref="AC44:AG44"/>
    <mergeCell ref="AH44:AO44"/>
    <mergeCell ref="B45:I45"/>
    <mergeCell ref="J45:AB45"/>
    <mergeCell ref="AC45:AG45"/>
    <mergeCell ref="AH45:AO45"/>
    <mergeCell ref="B42:I42"/>
    <mergeCell ref="J42:AB42"/>
    <mergeCell ref="AC42:AG42"/>
    <mergeCell ref="AH42:AO42"/>
    <mergeCell ref="B43:I43"/>
    <mergeCell ref="J43:AB43"/>
    <mergeCell ref="AC43:AG43"/>
    <mergeCell ref="AH43:AO43"/>
    <mergeCell ref="B40:I40"/>
    <mergeCell ref="J40:AB40"/>
    <mergeCell ref="AC40:AG40"/>
    <mergeCell ref="AH40:AO40"/>
    <mergeCell ref="B41:I41"/>
    <mergeCell ref="J41:AB41"/>
    <mergeCell ref="AC41:AG41"/>
    <mergeCell ref="AH41:AO41"/>
    <mergeCell ref="B38:I38"/>
    <mergeCell ref="J38:AB38"/>
    <mergeCell ref="AC38:AG38"/>
    <mergeCell ref="AH38:AO38"/>
    <mergeCell ref="B39:I39"/>
    <mergeCell ref="J39:AB39"/>
    <mergeCell ref="AC39:AG39"/>
    <mergeCell ref="AH39:AO39"/>
    <mergeCell ref="B36:I36"/>
    <mergeCell ref="J36:AB36"/>
    <mergeCell ref="AC36:AG36"/>
    <mergeCell ref="AH36:AO36"/>
    <mergeCell ref="B37:I37"/>
    <mergeCell ref="J37:AB37"/>
    <mergeCell ref="AC37:AG37"/>
    <mergeCell ref="AH37:AO37"/>
    <mergeCell ref="B34:I34"/>
    <mergeCell ref="J34:AB34"/>
    <mergeCell ref="AC34:AG34"/>
    <mergeCell ref="AH34:AO34"/>
    <mergeCell ref="B35:I35"/>
    <mergeCell ref="J35:AB35"/>
    <mergeCell ref="AC35:AG35"/>
    <mergeCell ref="AH35:AO35"/>
    <mergeCell ref="B32:I32"/>
    <mergeCell ref="J32:AB32"/>
    <mergeCell ref="AC32:AG32"/>
    <mergeCell ref="AH32:AO32"/>
    <mergeCell ref="B33:I33"/>
    <mergeCell ref="J33:AB33"/>
    <mergeCell ref="AC33:AG33"/>
    <mergeCell ref="AH33:AO33"/>
    <mergeCell ref="B30:I30"/>
    <mergeCell ref="J30:AB30"/>
    <mergeCell ref="AC30:AG30"/>
    <mergeCell ref="AH30:AO30"/>
    <mergeCell ref="B31:I31"/>
    <mergeCell ref="J31:AB31"/>
    <mergeCell ref="AC31:AG31"/>
    <mergeCell ref="AH31:AO31"/>
    <mergeCell ref="B28:I28"/>
    <mergeCell ref="J28:AB28"/>
    <mergeCell ref="AC28:AG28"/>
    <mergeCell ref="AH28:AO28"/>
    <mergeCell ref="B29:I29"/>
    <mergeCell ref="J29:AB29"/>
    <mergeCell ref="AC29:AG29"/>
    <mergeCell ref="AH29:AO29"/>
    <mergeCell ref="B26:I26"/>
    <mergeCell ref="J26:AB26"/>
    <mergeCell ref="AC26:AG26"/>
    <mergeCell ref="AH26:AO26"/>
    <mergeCell ref="B27:I27"/>
    <mergeCell ref="J27:AB27"/>
    <mergeCell ref="AC27:AG27"/>
    <mergeCell ref="AH27:AO27"/>
    <mergeCell ref="B24:I24"/>
    <mergeCell ref="J24:AB24"/>
    <mergeCell ref="AC24:AG24"/>
    <mergeCell ref="AH24:AO24"/>
    <mergeCell ref="B25:I25"/>
    <mergeCell ref="J25:AB25"/>
    <mergeCell ref="AC25:AG25"/>
    <mergeCell ref="AH25:AO25"/>
    <mergeCell ref="B22:I22"/>
    <mergeCell ref="J22:AB22"/>
    <mergeCell ref="AC22:AG22"/>
    <mergeCell ref="AH22:AO22"/>
    <mergeCell ref="B23:I23"/>
    <mergeCell ref="J23:AB23"/>
    <mergeCell ref="AC23:AG23"/>
    <mergeCell ref="AH23:AO23"/>
    <mergeCell ref="B20:I20"/>
    <mergeCell ref="J20:AB20"/>
    <mergeCell ref="AC20:AG20"/>
    <mergeCell ref="AH20:AO20"/>
    <mergeCell ref="B21:I21"/>
    <mergeCell ref="J21:AB21"/>
    <mergeCell ref="AC21:AG21"/>
    <mergeCell ref="AH21:AO21"/>
    <mergeCell ref="B18:I18"/>
    <mergeCell ref="J18:AB18"/>
    <mergeCell ref="AC18:AG18"/>
    <mergeCell ref="AH18:AO18"/>
    <mergeCell ref="B19:I19"/>
    <mergeCell ref="J19:AB19"/>
    <mergeCell ref="AC19:AG19"/>
    <mergeCell ref="AH19:AO19"/>
    <mergeCell ref="C15:J15"/>
    <mergeCell ref="AB15:AH15"/>
    <mergeCell ref="AI15:AN15"/>
    <mergeCell ref="B17:I17"/>
    <mergeCell ref="J17:AB17"/>
    <mergeCell ref="AC17:AG17"/>
    <mergeCell ref="AH17:AO17"/>
    <mergeCell ref="G10:H11"/>
    <mergeCell ref="I10:K11"/>
    <mergeCell ref="T10:U11"/>
    <mergeCell ref="X10:AJ11"/>
    <mergeCell ref="G13:H13"/>
    <mergeCell ref="I13:O13"/>
    <mergeCell ref="T13:U13"/>
    <mergeCell ref="X13:AK13"/>
    <mergeCell ref="AF4:AL4"/>
    <mergeCell ref="G6:H6"/>
    <mergeCell ref="I6:O6"/>
    <mergeCell ref="T6:U6"/>
    <mergeCell ref="X6:AJ6"/>
    <mergeCell ref="G8:H8"/>
    <mergeCell ref="I8:N8"/>
    <mergeCell ref="T8:U8"/>
    <mergeCell ref="X8:AJ8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15" workbookViewId="0">
      <selection activeCell="F26" sqref="F26"/>
    </sheetView>
  </sheetViews>
  <sheetFormatPr baseColWidth="10" defaultColWidth="9.6640625" defaultRowHeight="20" customHeight="1" x14ac:dyDescent="0.15"/>
  <cols>
    <col min="1" max="1" width="4.5" style="199" bestFit="1" customWidth="1"/>
    <col min="2" max="2" width="15.6640625" style="199" bestFit="1" customWidth="1"/>
    <col min="3" max="3" width="6.83203125" style="199" bestFit="1" customWidth="1"/>
    <col min="4" max="4" width="13.6640625" style="199" bestFit="1" customWidth="1"/>
    <col min="5" max="5" width="19.1640625" style="199" bestFit="1" customWidth="1"/>
    <col min="6" max="6" width="30" style="199" bestFit="1" customWidth="1"/>
    <col min="7" max="7" width="5.1640625" style="199" bestFit="1" customWidth="1"/>
    <col min="8" max="8" width="13.5" style="199" bestFit="1" customWidth="1"/>
    <col min="9" max="9" width="18.83203125" style="199" bestFit="1" customWidth="1"/>
    <col min="10" max="10" width="4.5" style="199" bestFit="1" customWidth="1"/>
    <col min="11" max="11" width="5.6640625" style="199" bestFit="1" customWidth="1"/>
    <col min="12" max="12" width="39" style="199" bestFit="1" customWidth="1"/>
    <col min="13" max="16384" width="9.6640625" style="198"/>
  </cols>
  <sheetData>
    <row r="1" spans="1:12" s="180" customFormat="1" ht="20" customHeight="1" x14ac:dyDescent="0.2">
      <c r="A1" s="179" t="s">
        <v>18</v>
      </c>
      <c r="B1" s="179" t="s">
        <v>1932</v>
      </c>
      <c r="C1" s="179" t="s">
        <v>1771</v>
      </c>
      <c r="D1" s="179" t="s">
        <v>1124</v>
      </c>
      <c r="E1" s="179" t="s">
        <v>1933</v>
      </c>
      <c r="F1" s="179" t="s">
        <v>1934</v>
      </c>
      <c r="G1" s="179" t="s">
        <v>1935</v>
      </c>
      <c r="H1" s="179" t="s">
        <v>1936</v>
      </c>
      <c r="I1" s="179" t="s">
        <v>1937</v>
      </c>
      <c r="J1" s="179" t="s">
        <v>1938</v>
      </c>
      <c r="K1" s="179" t="s">
        <v>1939</v>
      </c>
      <c r="L1" s="179" t="s">
        <v>1940</v>
      </c>
    </row>
    <row r="2" spans="1:12" s="180" customFormat="1" ht="20" customHeight="1" x14ac:dyDescent="0.2">
      <c r="A2" s="179">
        <v>1</v>
      </c>
      <c r="B2" s="454" t="s">
        <v>1944</v>
      </c>
      <c r="C2" s="181">
        <v>44838</v>
      </c>
      <c r="D2" s="184" t="s">
        <v>1144</v>
      </c>
      <c r="E2" s="179"/>
      <c r="F2" s="179" t="s">
        <v>1945</v>
      </c>
      <c r="G2" s="182">
        <v>0.53819444444444398</v>
      </c>
      <c r="H2" s="454" t="s">
        <v>1941</v>
      </c>
      <c r="I2" s="454" t="s">
        <v>1943</v>
      </c>
      <c r="J2" s="451" t="s">
        <v>1942</v>
      </c>
      <c r="K2" s="455">
        <v>1200</v>
      </c>
      <c r="L2" s="455" t="s">
        <v>2049</v>
      </c>
    </row>
    <row r="3" spans="1:12" s="180" customFormat="1" ht="20" customHeight="1" x14ac:dyDescent="0.2">
      <c r="A3" s="179">
        <v>2</v>
      </c>
      <c r="B3" s="454"/>
      <c r="C3" s="181">
        <v>44838</v>
      </c>
      <c r="D3" s="184" t="s">
        <v>1157</v>
      </c>
      <c r="E3" s="179"/>
      <c r="F3" s="179" t="s">
        <v>1945</v>
      </c>
      <c r="G3" s="182">
        <v>0.53819444444444398</v>
      </c>
      <c r="H3" s="454"/>
      <c r="I3" s="454"/>
      <c r="J3" s="452"/>
      <c r="K3" s="455"/>
      <c r="L3" s="455"/>
    </row>
    <row r="4" spans="1:12" s="180" customFormat="1" ht="20" customHeight="1" x14ac:dyDescent="0.2">
      <c r="A4" s="179">
        <v>3</v>
      </c>
      <c r="B4" s="454"/>
      <c r="C4" s="181">
        <v>44838</v>
      </c>
      <c r="D4" s="184" t="s">
        <v>1946</v>
      </c>
      <c r="E4" s="184">
        <v>13913886835</v>
      </c>
      <c r="F4" s="184"/>
      <c r="G4" s="185"/>
      <c r="H4" s="454" t="s">
        <v>1941</v>
      </c>
      <c r="I4" s="454" t="s">
        <v>1943</v>
      </c>
      <c r="J4" s="452"/>
      <c r="K4" s="455"/>
      <c r="L4" s="454"/>
    </row>
    <row r="5" spans="1:12" s="180" customFormat="1" ht="20" customHeight="1" x14ac:dyDescent="0.2">
      <c r="A5" s="179">
        <v>4</v>
      </c>
      <c r="B5" s="454"/>
      <c r="C5" s="181">
        <v>44838</v>
      </c>
      <c r="D5" s="184" t="s">
        <v>1461</v>
      </c>
      <c r="E5" s="179"/>
      <c r="F5" s="179" t="s">
        <v>1945</v>
      </c>
      <c r="G5" s="182">
        <v>0.53819444444444398</v>
      </c>
      <c r="H5" s="454"/>
      <c r="I5" s="454"/>
      <c r="J5" s="453"/>
      <c r="K5" s="455"/>
      <c r="L5" s="454"/>
    </row>
    <row r="6" spans="1:12" s="180" customFormat="1" ht="20" customHeight="1" x14ac:dyDescent="0.2">
      <c r="A6" s="179">
        <v>5</v>
      </c>
      <c r="B6" s="454"/>
      <c r="C6" s="181">
        <v>44838</v>
      </c>
      <c r="D6" s="184" t="s">
        <v>1465</v>
      </c>
      <c r="E6" s="179">
        <v>18008475521</v>
      </c>
      <c r="F6" s="179"/>
      <c r="G6" s="182">
        <v>0.82638888888888895</v>
      </c>
      <c r="H6" s="179" t="s">
        <v>1947</v>
      </c>
      <c r="I6" s="179" t="s">
        <v>1943</v>
      </c>
      <c r="J6" s="179" t="s">
        <v>1948</v>
      </c>
      <c r="K6" s="186">
        <v>800</v>
      </c>
      <c r="L6" s="187"/>
    </row>
    <row r="7" spans="1:12" s="180" customFormat="1" ht="20" customHeight="1" x14ac:dyDescent="0.2">
      <c r="A7" s="179">
        <v>6</v>
      </c>
      <c r="B7" s="454"/>
      <c r="C7" s="181">
        <v>44839</v>
      </c>
      <c r="D7" s="184" t="s">
        <v>1946</v>
      </c>
      <c r="E7" s="184">
        <v>13913886835</v>
      </c>
      <c r="F7" s="179" t="s">
        <v>1705</v>
      </c>
      <c r="G7" s="179"/>
      <c r="H7" s="455" t="s">
        <v>1949</v>
      </c>
      <c r="I7" s="455"/>
      <c r="J7" s="179" t="s">
        <v>1942</v>
      </c>
      <c r="K7" s="186">
        <v>900</v>
      </c>
      <c r="L7" s="179" t="s">
        <v>1950</v>
      </c>
    </row>
    <row r="8" spans="1:12" s="180" customFormat="1" ht="20" customHeight="1" x14ac:dyDescent="0.2">
      <c r="A8" s="179">
        <v>7</v>
      </c>
      <c r="B8" s="454" t="s">
        <v>1951</v>
      </c>
      <c r="C8" s="181">
        <v>44838</v>
      </c>
      <c r="D8" s="184" t="s">
        <v>1598</v>
      </c>
      <c r="E8" s="179"/>
      <c r="F8" s="184" t="s">
        <v>1952</v>
      </c>
      <c r="G8" s="185">
        <v>0.67569444444444404</v>
      </c>
      <c r="H8" s="454" t="s">
        <v>1953</v>
      </c>
      <c r="I8" s="454" t="s">
        <v>1943</v>
      </c>
      <c r="J8" s="454" t="s">
        <v>1942</v>
      </c>
      <c r="K8" s="451">
        <v>850</v>
      </c>
      <c r="L8" s="179"/>
    </row>
    <row r="9" spans="1:12" s="180" customFormat="1" ht="20" customHeight="1" x14ac:dyDescent="0.2">
      <c r="A9" s="179">
        <v>8</v>
      </c>
      <c r="B9" s="454"/>
      <c r="C9" s="181">
        <v>44838</v>
      </c>
      <c r="D9" s="184" t="s">
        <v>1523</v>
      </c>
      <c r="E9" s="184">
        <v>17710933070</v>
      </c>
      <c r="F9" s="184" t="s">
        <v>1954</v>
      </c>
      <c r="G9" s="185">
        <v>0.67152777777777795</v>
      </c>
      <c r="H9" s="454"/>
      <c r="I9" s="454"/>
      <c r="J9" s="454"/>
      <c r="K9" s="452"/>
      <c r="L9" s="179"/>
    </row>
    <row r="10" spans="1:12" s="180" customFormat="1" ht="20" customHeight="1" x14ac:dyDescent="0.2">
      <c r="A10" s="179">
        <v>9</v>
      </c>
      <c r="B10" s="454"/>
      <c r="C10" s="181">
        <v>44838</v>
      </c>
      <c r="D10" s="184" t="s">
        <v>1131</v>
      </c>
      <c r="E10" s="179"/>
      <c r="F10" s="184" t="s">
        <v>1952</v>
      </c>
      <c r="G10" s="185">
        <v>0.67569444444444404</v>
      </c>
      <c r="H10" s="454"/>
      <c r="I10" s="454"/>
      <c r="J10" s="454"/>
      <c r="K10" s="453"/>
      <c r="L10" s="179"/>
    </row>
    <row r="11" spans="1:12" s="180" customFormat="1" ht="20" customHeight="1" x14ac:dyDescent="0.2">
      <c r="A11" s="179">
        <v>10</v>
      </c>
      <c r="B11" s="454" t="s">
        <v>1955</v>
      </c>
      <c r="C11" s="181">
        <v>44838</v>
      </c>
      <c r="D11" s="184" t="s">
        <v>1956</v>
      </c>
      <c r="E11" s="184">
        <v>18281921239</v>
      </c>
      <c r="F11" s="179" t="s">
        <v>1957</v>
      </c>
      <c r="G11" s="182">
        <v>0.58611111111111103</v>
      </c>
      <c r="H11" s="454" t="s">
        <v>1953</v>
      </c>
      <c r="I11" s="454" t="s">
        <v>1943</v>
      </c>
      <c r="J11" s="454" t="s">
        <v>1942</v>
      </c>
      <c r="K11" s="451">
        <v>850</v>
      </c>
      <c r="L11" s="179"/>
    </row>
    <row r="12" spans="1:12" s="180" customFormat="1" ht="20" customHeight="1" x14ac:dyDescent="0.2">
      <c r="A12" s="179">
        <v>11</v>
      </c>
      <c r="B12" s="454"/>
      <c r="C12" s="181">
        <v>44838</v>
      </c>
      <c r="D12" s="184" t="s">
        <v>1958</v>
      </c>
      <c r="E12" s="184">
        <v>17716581217</v>
      </c>
      <c r="F12" s="179" t="s">
        <v>1959</v>
      </c>
      <c r="G12" s="182">
        <v>0.54166666666666696</v>
      </c>
      <c r="H12" s="454"/>
      <c r="I12" s="454"/>
      <c r="J12" s="454"/>
      <c r="K12" s="452"/>
      <c r="L12" s="179"/>
    </row>
    <row r="13" spans="1:12" s="180" customFormat="1" ht="20" customHeight="1" x14ac:dyDescent="0.2">
      <c r="A13" s="179">
        <v>12</v>
      </c>
      <c r="B13" s="454"/>
      <c r="C13" s="181">
        <v>44838</v>
      </c>
      <c r="D13" s="184" t="s">
        <v>1707</v>
      </c>
      <c r="E13" s="184"/>
      <c r="F13" s="179" t="s">
        <v>1959</v>
      </c>
      <c r="G13" s="182">
        <v>0.54166666666666696</v>
      </c>
      <c r="H13" s="454"/>
      <c r="I13" s="454"/>
      <c r="J13" s="454"/>
      <c r="K13" s="453"/>
      <c r="L13" s="179" t="s">
        <v>1960</v>
      </c>
    </row>
    <row r="14" spans="1:12" s="180" customFormat="1" ht="20" customHeight="1" x14ac:dyDescent="0.2">
      <c r="A14" s="179">
        <v>13</v>
      </c>
      <c r="B14" s="454" t="s">
        <v>1961</v>
      </c>
      <c r="C14" s="181">
        <v>44838</v>
      </c>
      <c r="D14" s="184" t="s">
        <v>1962</v>
      </c>
      <c r="E14" s="184">
        <v>15621599630</v>
      </c>
      <c r="F14" s="179" t="s">
        <v>1705</v>
      </c>
      <c r="G14" s="182">
        <v>0.625</v>
      </c>
      <c r="H14" s="179" t="s">
        <v>1963</v>
      </c>
      <c r="I14" s="179" t="s">
        <v>1943</v>
      </c>
      <c r="J14" s="179" t="s">
        <v>1942</v>
      </c>
      <c r="K14" s="186">
        <v>4300</v>
      </c>
      <c r="L14" s="186" t="s">
        <v>1964</v>
      </c>
    </row>
    <row r="15" spans="1:12" s="180" customFormat="1" ht="20" customHeight="1" x14ac:dyDescent="0.2">
      <c r="A15" s="179">
        <v>14</v>
      </c>
      <c r="B15" s="454"/>
      <c r="C15" s="181">
        <v>44838</v>
      </c>
      <c r="D15" s="184" t="s">
        <v>1177</v>
      </c>
      <c r="E15" s="184">
        <v>15621599630</v>
      </c>
      <c r="F15" s="179" t="s">
        <v>1965</v>
      </c>
      <c r="G15" s="182">
        <v>0.68055555555555602</v>
      </c>
      <c r="H15" s="454" t="s">
        <v>1941</v>
      </c>
      <c r="I15" s="454" t="s">
        <v>1943</v>
      </c>
      <c r="J15" s="454" t="s">
        <v>1942</v>
      </c>
      <c r="K15" s="457">
        <v>850</v>
      </c>
      <c r="L15" s="179"/>
    </row>
    <row r="16" spans="1:12" s="180" customFormat="1" ht="20" customHeight="1" x14ac:dyDescent="0.2">
      <c r="A16" s="179">
        <v>15</v>
      </c>
      <c r="B16" s="454"/>
      <c r="C16" s="181">
        <v>44838</v>
      </c>
      <c r="D16" s="184" t="s">
        <v>1179</v>
      </c>
      <c r="E16" s="184">
        <v>15617876191</v>
      </c>
      <c r="F16" s="179" t="s">
        <v>1965</v>
      </c>
      <c r="G16" s="182">
        <v>0.68055555555555602</v>
      </c>
      <c r="H16" s="454"/>
      <c r="I16" s="454"/>
      <c r="J16" s="454"/>
      <c r="K16" s="458"/>
      <c r="L16" s="179"/>
    </row>
    <row r="17" spans="1:12" s="180" customFormat="1" ht="20" customHeight="1" x14ac:dyDescent="0.2">
      <c r="A17" s="179">
        <v>16</v>
      </c>
      <c r="B17" s="454"/>
      <c r="C17" s="181">
        <v>44838</v>
      </c>
      <c r="D17" s="184" t="s">
        <v>1588</v>
      </c>
      <c r="E17" s="184">
        <v>18801225169</v>
      </c>
      <c r="F17" s="179" t="s">
        <v>1965</v>
      </c>
      <c r="G17" s="182">
        <v>0.68055555555555602</v>
      </c>
      <c r="H17" s="454"/>
      <c r="I17" s="454"/>
      <c r="J17" s="454"/>
      <c r="K17" s="459"/>
      <c r="L17" s="179"/>
    </row>
    <row r="18" spans="1:12" s="180" customFormat="1" ht="20" customHeight="1" x14ac:dyDescent="0.2">
      <c r="A18" s="179">
        <v>17</v>
      </c>
      <c r="B18" s="454" t="s">
        <v>1966</v>
      </c>
      <c r="C18" s="181">
        <v>44838</v>
      </c>
      <c r="D18" s="188" t="s">
        <v>1181</v>
      </c>
      <c r="E18" s="188"/>
      <c r="F18" s="179" t="s">
        <v>1967</v>
      </c>
      <c r="G18" s="182">
        <v>0.57986111111111105</v>
      </c>
      <c r="H18" s="454" t="s">
        <v>1968</v>
      </c>
      <c r="I18" s="454" t="s">
        <v>1943</v>
      </c>
      <c r="J18" s="454" t="s">
        <v>1942</v>
      </c>
      <c r="K18" s="456">
        <v>850</v>
      </c>
      <c r="L18" s="179"/>
    </row>
    <row r="19" spans="1:12" s="180" customFormat="1" ht="20" customHeight="1" x14ac:dyDescent="0.2">
      <c r="A19" s="179">
        <v>18</v>
      </c>
      <c r="B19" s="454"/>
      <c r="C19" s="181">
        <v>44838</v>
      </c>
      <c r="D19" s="188" t="s">
        <v>1189</v>
      </c>
      <c r="E19" s="188">
        <v>13794688558</v>
      </c>
      <c r="F19" s="179" t="s">
        <v>1967</v>
      </c>
      <c r="G19" s="182">
        <v>0.57986111111111105</v>
      </c>
      <c r="H19" s="454"/>
      <c r="I19" s="454"/>
      <c r="J19" s="454"/>
      <c r="K19" s="456"/>
      <c r="L19" s="179"/>
    </row>
    <row r="20" spans="1:12" s="180" customFormat="1" ht="20" customHeight="1" x14ac:dyDescent="0.2">
      <c r="A20" s="179">
        <v>19</v>
      </c>
      <c r="B20" s="451" t="s">
        <v>1969</v>
      </c>
      <c r="C20" s="181">
        <v>44838</v>
      </c>
      <c r="D20" s="188" t="s">
        <v>1970</v>
      </c>
      <c r="E20" s="188">
        <v>15003806118</v>
      </c>
      <c r="F20" s="179" t="s">
        <v>1971</v>
      </c>
      <c r="G20" s="182">
        <v>0.47638888888888897</v>
      </c>
      <c r="H20" s="179" t="s">
        <v>1972</v>
      </c>
      <c r="I20" s="179" t="s">
        <v>1943</v>
      </c>
      <c r="J20" s="179" t="s">
        <v>1948</v>
      </c>
      <c r="K20" s="179">
        <v>800</v>
      </c>
      <c r="L20" s="187"/>
    </row>
    <row r="21" spans="1:12" s="180" customFormat="1" ht="20" customHeight="1" x14ac:dyDescent="0.2">
      <c r="A21" s="179">
        <v>20</v>
      </c>
      <c r="B21" s="452"/>
      <c r="C21" s="181">
        <v>44838</v>
      </c>
      <c r="D21" s="188" t="s">
        <v>1712</v>
      </c>
      <c r="E21" s="188"/>
      <c r="F21" s="179" t="s">
        <v>1973</v>
      </c>
      <c r="G21" s="182">
        <v>0.64791666666666703</v>
      </c>
      <c r="H21" s="454" t="s">
        <v>1953</v>
      </c>
      <c r="I21" s="454" t="s">
        <v>1943</v>
      </c>
      <c r="J21" s="454" t="s">
        <v>1942</v>
      </c>
      <c r="K21" s="451">
        <v>850</v>
      </c>
      <c r="L21" s="179"/>
    </row>
    <row r="22" spans="1:12" s="180" customFormat="1" ht="20" customHeight="1" x14ac:dyDescent="0.2">
      <c r="A22" s="179">
        <v>21</v>
      </c>
      <c r="B22" s="452"/>
      <c r="C22" s="181">
        <v>44838</v>
      </c>
      <c r="D22" s="188" t="s">
        <v>1974</v>
      </c>
      <c r="E22" s="188">
        <v>15000881541</v>
      </c>
      <c r="F22" s="179" t="s">
        <v>1975</v>
      </c>
      <c r="G22" s="182">
        <v>0.64444444444444404</v>
      </c>
      <c r="H22" s="454"/>
      <c r="I22" s="454"/>
      <c r="J22" s="454"/>
      <c r="K22" s="452"/>
      <c r="L22" s="179"/>
    </row>
    <row r="23" spans="1:12" s="180" customFormat="1" ht="20" customHeight="1" x14ac:dyDescent="0.2">
      <c r="A23" s="179">
        <v>22</v>
      </c>
      <c r="B23" s="453"/>
      <c r="C23" s="181">
        <v>44838</v>
      </c>
      <c r="D23" s="188" t="s">
        <v>1976</v>
      </c>
      <c r="E23" s="188">
        <v>18657307299</v>
      </c>
      <c r="F23" s="179" t="s">
        <v>1975</v>
      </c>
      <c r="G23" s="182">
        <v>0.64444444444444404</v>
      </c>
      <c r="H23" s="454"/>
      <c r="I23" s="454"/>
      <c r="J23" s="454"/>
      <c r="K23" s="453"/>
      <c r="L23" s="179"/>
    </row>
    <row r="24" spans="1:12" s="180" customFormat="1" ht="20" customHeight="1" x14ac:dyDescent="0.2">
      <c r="A24" s="179">
        <v>23</v>
      </c>
      <c r="B24" s="179" t="s">
        <v>1977</v>
      </c>
      <c r="C24" s="181">
        <v>44839</v>
      </c>
      <c r="D24" s="188" t="s">
        <v>1978</v>
      </c>
      <c r="E24" s="188">
        <v>15968181459</v>
      </c>
      <c r="F24" s="179" t="s">
        <v>1979</v>
      </c>
      <c r="G24" s="182">
        <v>0.59027777777777801</v>
      </c>
      <c r="H24" s="451" t="s">
        <v>1953</v>
      </c>
      <c r="I24" s="451" t="s">
        <v>1943</v>
      </c>
      <c r="J24" s="451" t="s">
        <v>1942</v>
      </c>
      <c r="K24" s="451">
        <v>850</v>
      </c>
      <c r="L24" s="189"/>
    </row>
    <row r="25" spans="1:12" s="180" customFormat="1" ht="20" customHeight="1" x14ac:dyDescent="0.2">
      <c r="A25" s="179">
        <v>24</v>
      </c>
      <c r="B25" s="179" t="s">
        <v>1980</v>
      </c>
      <c r="C25" s="181">
        <v>44839</v>
      </c>
      <c r="D25" s="190" t="s">
        <v>1981</v>
      </c>
      <c r="E25" s="190">
        <v>15601796786</v>
      </c>
      <c r="F25" s="179" t="s">
        <v>1982</v>
      </c>
      <c r="G25" s="182">
        <v>0.62152777777777801</v>
      </c>
      <c r="H25" s="453"/>
      <c r="I25" s="453"/>
      <c r="J25" s="453"/>
      <c r="K25" s="453"/>
      <c r="L25" s="179"/>
    </row>
    <row r="26" spans="1:12" s="180" customFormat="1" ht="20" customHeight="1" x14ac:dyDescent="0.2">
      <c r="A26" s="179">
        <v>25</v>
      </c>
      <c r="B26" s="454" t="s">
        <v>1983</v>
      </c>
      <c r="C26" s="181">
        <v>44838</v>
      </c>
      <c r="D26" s="188" t="s">
        <v>1715</v>
      </c>
      <c r="E26" s="188">
        <v>18610394119</v>
      </c>
      <c r="F26" s="179" t="s">
        <v>1984</v>
      </c>
      <c r="G26" s="182">
        <v>0.55000000000000004</v>
      </c>
      <c r="H26" s="454" t="s">
        <v>1953</v>
      </c>
      <c r="I26" s="454" t="s">
        <v>1943</v>
      </c>
      <c r="J26" s="454" t="s">
        <v>1942</v>
      </c>
      <c r="K26" s="451">
        <v>850</v>
      </c>
      <c r="L26" s="179"/>
    </row>
    <row r="27" spans="1:12" s="180" customFormat="1" ht="20" customHeight="1" x14ac:dyDescent="0.2">
      <c r="A27" s="179">
        <v>26</v>
      </c>
      <c r="B27" s="454"/>
      <c r="C27" s="181">
        <v>44838</v>
      </c>
      <c r="D27" s="188" t="s">
        <v>1985</v>
      </c>
      <c r="E27" s="188">
        <v>18603424310</v>
      </c>
      <c r="F27" s="179" t="s">
        <v>1986</v>
      </c>
      <c r="G27" s="182">
        <v>0.56736111111111098</v>
      </c>
      <c r="H27" s="454"/>
      <c r="I27" s="454"/>
      <c r="J27" s="454"/>
      <c r="K27" s="453"/>
      <c r="L27" s="179"/>
    </row>
    <row r="28" spans="1:12" s="180" customFormat="1" ht="20" customHeight="1" x14ac:dyDescent="0.2">
      <c r="A28" s="179">
        <v>27</v>
      </c>
      <c r="B28" s="454" t="s">
        <v>1987</v>
      </c>
      <c r="C28" s="181">
        <v>44839</v>
      </c>
      <c r="D28" s="188" t="s">
        <v>1565</v>
      </c>
      <c r="E28" s="188" t="s">
        <v>1988</v>
      </c>
      <c r="F28" s="179" t="s">
        <v>1989</v>
      </c>
      <c r="G28" s="182">
        <v>0.54583333333333295</v>
      </c>
      <c r="H28" s="454" t="s">
        <v>1953</v>
      </c>
      <c r="I28" s="454" t="s">
        <v>1943</v>
      </c>
      <c r="J28" s="454" t="s">
        <v>1942</v>
      </c>
      <c r="K28" s="451">
        <v>850</v>
      </c>
      <c r="L28" s="179"/>
    </row>
    <row r="29" spans="1:12" s="180" customFormat="1" ht="20" customHeight="1" x14ac:dyDescent="0.2">
      <c r="A29" s="179">
        <v>28</v>
      </c>
      <c r="B29" s="454"/>
      <c r="C29" s="181">
        <v>44839</v>
      </c>
      <c r="D29" s="188" t="s">
        <v>1560</v>
      </c>
      <c r="E29" s="188">
        <v>18254129710</v>
      </c>
      <c r="F29" s="179" t="s">
        <v>1989</v>
      </c>
      <c r="G29" s="182">
        <v>0.54583333333333295</v>
      </c>
      <c r="H29" s="454"/>
      <c r="I29" s="454"/>
      <c r="J29" s="454"/>
      <c r="K29" s="452"/>
      <c r="L29" s="179"/>
    </row>
    <row r="30" spans="1:12" s="180" customFormat="1" ht="20" customHeight="1" x14ac:dyDescent="0.2">
      <c r="A30" s="179">
        <v>29</v>
      </c>
      <c r="B30" s="454"/>
      <c r="C30" s="181">
        <v>44839</v>
      </c>
      <c r="D30" s="188" t="s">
        <v>1567</v>
      </c>
      <c r="E30" s="188">
        <v>18874230085</v>
      </c>
      <c r="F30" s="179" t="s">
        <v>1989</v>
      </c>
      <c r="G30" s="182">
        <v>0.54583333333333295</v>
      </c>
      <c r="H30" s="454"/>
      <c r="I30" s="454"/>
      <c r="J30" s="454"/>
      <c r="K30" s="453"/>
      <c r="L30" s="179"/>
    </row>
    <row r="31" spans="1:12" s="180" customFormat="1" ht="20" customHeight="1" x14ac:dyDescent="0.2">
      <c r="A31" s="179">
        <v>30</v>
      </c>
      <c r="B31" s="454"/>
      <c r="C31" s="181">
        <v>44839</v>
      </c>
      <c r="D31" s="188" t="s">
        <v>1457</v>
      </c>
      <c r="E31" s="188" t="s">
        <v>1990</v>
      </c>
      <c r="F31" s="179" t="s">
        <v>1945</v>
      </c>
      <c r="G31" s="182">
        <v>0.53819444444444398</v>
      </c>
      <c r="H31" s="454" t="s">
        <v>1941</v>
      </c>
      <c r="I31" s="454" t="s">
        <v>1943</v>
      </c>
      <c r="J31" s="454" t="s">
        <v>1942</v>
      </c>
      <c r="K31" s="451">
        <v>850</v>
      </c>
      <c r="L31" s="179"/>
    </row>
    <row r="32" spans="1:12" s="180" customFormat="1" ht="20" customHeight="1" x14ac:dyDescent="0.2">
      <c r="A32" s="179">
        <v>31</v>
      </c>
      <c r="B32" s="454"/>
      <c r="C32" s="181">
        <v>44839</v>
      </c>
      <c r="D32" s="188" t="s">
        <v>1453</v>
      </c>
      <c r="E32" s="190"/>
      <c r="F32" s="179" t="s">
        <v>1991</v>
      </c>
      <c r="G32" s="182">
        <v>0.54513888888888895</v>
      </c>
      <c r="H32" s="454"/>
      <c r="I32" s="454"/>
      <c r="J32" s="454"/>
      <c r="K32" s="453"/>
      <c r="L32" s="179"/>
    </row>
    <row r="33" spans="1:12" s="180" customFormat="1" ht="20" customHeight="1" x14ac:dyDescent="0.2">
      <c r="A33" s="179">
        <v>32</v>
      </c>
      <c r="B33" s="451" t="s">
        <v>1992</v>
      </c>
      <c r="C33" s="181">
        <v>44840</v>
      </c>
      <c r="D33" s="188" t="s">
        <v>1253</v>
      </c>
      <c r="E33" s="179"/>
      <c r="F33" s="179" t="s">
        <v>1945</v>
      </c>
      <c r="G33" s="182">
        <v>0.53819444444444398</v>
      </c>
      <c r="H33" s="451" t="s">
        <v>1941</v>
      </c>
      <c r="I33" s="451" t="s">
        <v>1943</v>
      </c>
      <c r="J33" s="451" t="s">
        <v>1942</v>
      </c>
      <c r="K33" s="451">
        <v>850</v>
      </c>
      <c r="L33" s="179"/>
    </row>
    <row r="34" spans="1:12" s="180" customFormat="1" ht="20" customHeight="1" x14ac:dyDescent="0.2">
      <c r="A34" s="179">
        <v>33</v>
      </c>
      <c r="B34" s="452"/>
      <c r="C34" s="181">
        <v>44840</v>
      </c>
      <c r="D34" s="188" t="s">
        <v>1260</v>
      </c>
      <c r="E34" s="188">
        <v>18515320971</v>
      </c>
      <c r="F34" s="179" t="s">
        <v>1945</v>
      </c>
      <c r="G34" s="182">
        <v>0.53819444444444398</v>
      </c>
      <c r="H34" s="452"/>
      <c r="I34" s="452"/>
      <c r="J34" s="452"/>
      <c r="K34" s="452"/>
      <c r="L34" s="179"/>
    </row>
    <row r="35" spans="1:12" s="180" customFormat="1" ht="20" customHeight="1" x14ac:dyDescent="0.2">
      <c r="A35" s="179">
        <v>34</v>
      </c>
      <c r="B35" s="452"/>
      <c r="C35" s="181">
        <v>44840</v>
      </c>
      <c r="D35" s="188" t="s">
        <v>1267</v>
      </c>
      <c r="E35" s="179"/>
      <c r="F35" s="179" t="s">
        <v>1945</v>
      </c>
      <c r="G35" s="182">
        <v>0.53819444444444398</v>
      </c>
      <c r="H35" s="452"/>
      <c r="I35" s="452"/>
      <c r="J35" s="452"/>
      <c r="K35" s="452"/>
      <c r="L35" s="179"/>
    </row>
    <row r="36" spans="1:12" s="180" customFormat="1" ht="20" customHeight="1" x14ac:dyDescent="0.2">
      <c r="A36" s="179">
        <v>35</v>
      </c>
      <c r="B36" s="452"/>
      <c r="C36" s="181" t="s">
        <v>1993</v>
      </c>
      <c r="D36" s="190" t="s">
        <v>1553</v>
      </c>
      <c r="E36" s="190"/>
      <c r="F36" s="179" t="s">
        <v>1945</v>
      </c>
      <c r="G36" s="182">
        <v>0.53819444444444398</v>
      </c>
      <c r="H36" s="452"/>
      <c r="I36" s="452"/>
      <c r="J36" s="452"/>
      <c r="K36" s="453"/>
      <c r="L36" s="179"/>
    </row>
    <row r="37" spans="1:12" s="180" customFormat="1" ht="20" customHeight="1" x14ac:dyDescent="0.2">
      <c r="A37" s="179">
        <v>36</v>
      </c>
      <c r="B37" s="452"/>
      <c r="C37" s="181">
        <v>44839</v>
      </c>
      <c r="D37" s="190" t="s">
        <v>1994</v>
      </c>
      <c r="E37" s="190">
        <v>18201108371</v>
      </c>
      <c r="F37" s="179" t="s">
        <v>1995</v>
      </c>
      <c r="G37" s="182">
        <v>0.874305555555556</v>
      </c>
      <c r="H37" s="179" t="s">
        <v>1953</v>
      </c>
      <c r="I37" s="179" t="s">
        <v>1943</v>
      </c>
      <c r="J37" s="179" t="s">
        <v>1948</v>
      </c>
      <c r="K37" s="179">
        <v>750</v>
      </c>
      <c r="L37" s="179"/>
    </row>
    <row r="38" spans="1:12" s="180" customFormat="1" ht="20" customHeight="1" x14ac:dyDescent="0.2">
      <c r="A38" s="179">
        <v>37</v>
      </c>
      <c r="B38" s="454" t="s">
        <v>1996</v>
      </c>
      <c r="C38" s="181">
        <v>44839</v>
      </c>
      <c r="D38" s="190" t="s">
        <v>1997</v>
      </c>
      <c r="E38" s="190"/>
      <c r="F38" s="179" t="s">
        <v>1705</v>
      </c>
      <c r="G38" s="460">
        <v>0.375</v>
      </c>
      <c r="H38" s="454" t="s">
        <v>1998</v>
      </c>
      <c r="I38" s="454" t="s">
        <v>1943</v>
      </c>
      <c r="J38" s="454" t="s">
        <v>1942</v>
      </c>
      <c r="K38" s="451">
        <v>4300</v>
      </c>
      <c r="L38" s="179"/>
    </row>
    <row r="39" spans="1:12" s="180" customFormat="1" ht="20" customHeight="1" x14ac:dyDescent="0.2">
      <c r="A39" s="179">
        <v>38</v>
      </c>
      <c r="B39" s="454"/>
      <c r="C39" s="181">
        <v>44839</v>
      </c>
      <c r="D39" s="190" t="s">
        <v>1999</v>
      </c>
      <c r="E39" s="190">
        <v>15157265665</v>
      </c>
      <c r="F39" s="179"/>
      <c r="G39" s="460"/>
      <c r="H39" s="454"/>
      <c r="I39" s="454"/>
      <c r="J39" s="454"/>
      <c r="K39" s="453"/>
      <c r="L39" s="179"/>
    </row>
    <row r="40" spans="1:12" s="180" customFormat="1" ht="20" customHeight="1" x14ac:dyDescent="0.2">
      <c r="A40" s="179">
        <v>39</v>
      </c>
      <c r="B40" s="454"/>
      <c r="C40" s="181">
        <v>44839</v>
      </c>
      <c r="D40" s="190" t="s">
        <v>1135</v>
      </c>
      <c r="E40" s="190">
        <v>18670345559</v>
      </c>
      <c r="F40" s="179" t="s">
        <v>2000</v>
      </c>
      <c r="G40" s="182">
        <v>0.52777777777777801</v>
      </c>
      <c r="H40" s="179" t="s">
        <v>1968</v>
      </c>
      <c r="I40" s="179" t="s">
        <v>1943</v>
      </c>
      <c r="J40" s="179" t="s">
        <v>1948</v>
      </c>
      <c r="K40" s="179">
        <v>750</v>
      </c>
      <c r="L40" s="187"/>
    </row>
    <row r="41" spans="1:12" s="180" customFormat="1" ht="20" customHeight="1" x14ac:dyDescent="0.2">
      <c r="A41" s="179">
        <v>40</v>
      </c>
      <c r="B41" s="454"/>
      <c r="C41" s="181">
        <v>44839</v>
      </c>
      <c r="D41" s="190" t="s">
        <v>1142</v>
      </c>
      <c r="E41" s="190">
        <v>18631130093</v>
      </c>
      <c r="F41" s="179" t="s">
        <v>2001</v>
      </c>
      <c r="G41" s="182">
        <v>0.53958333333333297</v>
      </c>
      <c r="H41" s="179" t="s">
        <v>1953</v>
      </c>
      <c r="I41" s="179" t="s">
        <v>1943</v>
      </c>
      <c r="J41" s="179" t="s">
        <v>1948</v>
      </c>
      <c r="K41" s="179">
        <v>750</v>
      </c>
      <c r="L41" s="187"/>
    </row>
    <row r="42" spans="1:12" s="180" customFormat="1" ht="20" customHeight="1" x14ac:dyDescent="0.2">
      <c r="A42" s="179">
        <v>41</v>
      </c>
      <c r="B42" s="454" t="s">
        <v>2002</v>
      </c>
      <c r="C42" s="181">
        <v>44839</v>
      </c>
      <c r="D42" s="188" t="s">
        <v>1722</v>
      </c>
      <c r="E42" s="188"/>
      <c r="F42" s="179" t="s">
        <v>1705</v>
      </c>
      <c r="G42" s="179" t="s">
        <v>1705</v>
      </c>
      <c r="H42" s="179" t="s">
        <v>1963</v>
      </c>
      <c r="I42" s="179" t="s">
        <v>1943</v>
      </c>
      <c r="J42" s="454" t="s">
        <v>1942</v>
      </c>
      <c r="K42" s="451">
        <v>4800</v>
      </c>
      <c r="L42" s="455" t="s">
        <v>2003</v>
      </c>
    </row>
    <row r="43" spans="1:12" s="180" customFormat="1" ht="20" customHeight="1" x14ac:dyDescent="0.2">
      <c r="A43" s="179">
        <v>42</v>
      </c>
      <c r="B43" s="454"/>
      <c r="C43" s="181">
        <v>44839</v>
      </c>
      <c r="D43" s="188" t="s">
        <v>1516</v>
      </c>
      <c r="E43" s="188">
        <v>18518766194</v>
      </c>
      <c r="F43" s="179" t="s">
        <v>2004</v>
      </c>
      <c r="G43" s="182">
        <v>0.63541666666666696</v>
      </c>
      <c r="H43" s="179" t="s">
        <v>2005</v>
      </c>
      <c r="I43" s="179" t="s">
        <v>2006</v>
      </c>
      <c r="J43" s="454"/>
      <c r="K43" s="453"/>
      <c r="L43" s="455"/>
    </row>
    <row r="44" spans="1:12" s="180" customFormat="1" ht="20" customHeight="1" x14ac:dyDescent="0.2">
      <c r="A44" s="179">
        <v>43</v>
      </c>
      <c r="B44" s="454"/>
      <c r="C44" s="181">
        <v>44839</v>
      </c>
      <c r="D44" s="188" t="s">
        <v>2007</v>
      </c>
      <c r="E44" s="188">
        <v>15683417010</v>
      </c>
      <c r="F44" s="179" t="s">
        <v>1965</v>
      </c>
      <c r="G44" s="182">
        <v>0.68055555555555602</v>
      </c>
      <c r="H44" s="454" t="s">
        <v>1941</v>
      </c>
      <c r="I44" s="454" t="s">
        <v>1943</v>
      </c>
      <c r="J44" s="454" t="s">
        <v>1942</v>
      </c>
      <c r="K44" s="451">
        <v>850</v>
      </c>
      <c r="L44" s="179"/>
    </row>
    <row r="45" spans="1:12" s="180" customFormat="1" ht="20" customHeight="1" x14ac:dyDescent="0.2">
      <c r="A45" s="179">
        <v>44</v>
      </c>
      <c r="B45" s="454"/>
      <c r="C45" s="181">
        <v>44839</v>
      </c>
      <c r="D45" s="188" t="s">
        <v>1342</v>
      </c>
      <c r="E45" s="188">
        <v>18518766194</v>
      </c>
      <c r="F45" s="179" t="s">
        <v>1965</v>
      </c>
      <c r="G45" s="182">
        <v>0.68055555555555602</v>
      </c>
      <c r="H45" s="454"/>
      <c r="I45" s="454"/>
      <c r="J45" s="454"/>
      <c r="K45" s="453"/>
      <c r="L45" s="179"/>
    </row>
    <row r="46" spans="1:12" s="180" customFormat="1" ht="20" customHeight="1" x14ac:dyDescent="0.2">
      <c r="A46" s="179">
        <v>45</v>
      </c>
      <c r="B46" s="451" t="s">
        <v>2008</v>
      </c>
      <c r="C46" s="181">
        <v>44839</v>
      </c>
      <c r="D46" s="188" t="s">
        <v>1202</v>
      </c>
      <c r="E46" s="188"/>
      <c r="F46" s="179" t="s">
        <v>1945</v>
      </c>
      <c r="G46" s="182">
        <v>0.53819444444444398</v>
      </c>
      <c r="H46" s="454" t="s">
        <v>1941</v>
      </c>
      <c r="I46" s="454" t="s">
        <v>1943</v>
      </c>
      <c r="J46" s="454" t="s">
        <v>1942</v>
      </c>
      <c r="K46" s="451">
        <v>850</v>
      </c>
      <c r="L46" s="179"/>
    </row>
    <row r="47" spans="1:12" s="180" customFormat="1" ht="20" customHeight="1" x14ac:dyDescent="0.2">
      <c r="A47" s="179">
        <v>46</v>
      </c>
      <c r="B47" s="452"/>
      <c r="C47" s="181">
        <v>44839</v>
      </c>
      <c r="D47" s="188" t="s">
        <v>1212</v>
      </c>
      <c r="E47" s="188">
        <v>18611541527</v>
      </c>
      <c r="F47" s="179" t="s">
        <v>1945</v>
      </c>
      <c r="G47" s="182">
        <v>0.53819444444444398</v>
      </c>
      <c r="H47" s="454"/>
      <c r="I47" s="454"/>
      <c r="J47" s="454"/>
      <c r="K47" s="452"/>
      <c r="L47" s="179"/>
    </row>
    <row r="48" spans="1:12" s="180" customFormat="1" ht="20" customHeight="1" x14ac:dyDescent="0.2">
      <c r="A48" s="179">
        <v>47</v>
      </c>
      <c r="B48" s="453"/>
      <c r="C48" s="181">
        <v>44839</v>
      </c>
      <c r="D48" s="188" t="s">
        <v>2009</v>
      </c>
      <c r="E48" s="188">
        <v>17388299044</v>
      </c>
      <c r="F48" s="179" t="s">
        <v>2010</v>
      </c>
      <c r="G48" s="182">
        <v>0.46527777777777801</v>
      </c>
      <c r="H48" s="454"/>
      <c r="I48" s="454"/>
      <c r="J48" s="454"/>
      <c r="K48" s="453"/>
      <c r="L48" s="179"/>
    </row>
    <row r="49" spans="1:12" s="180" customFormat="1" ht="20" customHeight="1" x14ac:dyDescent="0.2">
      <c r="A49" s="179">
        <v>48</v>
      </c>
      <c r="B49" s="451" t="s">
        <v>2011</v>
      </c>
      <c r="C49" s="181">
        <v>44839</v>
      </c>
      <c r="D49" s="190" t="s">
        <v>1448</v>
      </c>
      <c r="E49" s="179">
        <v>13301189860</v>
      </c>
      <c r="F49" s="179" t="s">
        <v>1965</v>
      </c>
      <c r="G49" s="182">
        <v>0.68055555555555602</v>
      </c>
      <c r="H49" s="451" t="s">
        <v>1941</v>
      </c>
      <c r="I49" s="451" t="s">
        <v>1943</v>
      </c>
      <c r="J49" s="451" t="s">
        <v>1942</v>
      </c>
      <c r="K49" s="451">
        <v>1300</v>
      </c>
      <c r="L49" s="457" t="s">
        <v>2050</v>
      </c>
    </row>
    <row r="50" spans="1:12" s="180" customFormat="1" ht="20" customHeight="1" x14ac:dyDescent="0.2">
      <c r="A50" s="179">
        <v>49</v>
      </c>
      <c r="B50" s="452"/>
      <c r="C50" s="181">
        <v>44839</v>
      </c>
      <c r="D50" s="188" t="s">
        <v>1291</v>
      </c>
      <c r="E50" s="179"/>
      <c r="F50" s="179" t="s">
        <v>2012</v>
      </c>
      <c r="G50" s="182">
        <v>0.6875</v>
      </c>
      <c r="H50" s="452"/>
      <c r="I50" s="452"/>
      <c r="J50" s="452"/>
      <c r="K50" s="452"/>
      <c r="L50" s="458"/>
    </row>
    <row r="51" spans="1:12" s="180" customFormat="1" ht="20" customHeight="1" x14ac:dyDescent="0.2">
      <c r="A51" s="179">
        <v>50</v>
      </c>
      <c r="B51" s="452"/>
      <c r="C51" s="181">
        <v>44839</v>
      </c>
      <c r="D51" s="188" t="s">
        <v>1318</v>
      </c>
      <c r="E51" s="188">
        <v>18515812102</v>
      </c>
      <c r="F51" s="179" t="s">
        <v>1965</v>
      </c>
      <c r="G51" s="182">
        <v>0.68055555555555602</v>
      </c>
      <c r="H51" s="452"/>
      <c r="I51" s="452"/>
      <c r="J51" s="452"/>
      <c r="K51" s="452"/>
      <c r="L51" s="458"/>
    </row>
    <row r="52" spans="1:12" s="180" customFormat="1" ht="20" customHeight="1" x14ac:dyDescent="0.2">
      <c r="A52" s="179">
        <v>51</v>
      </c>
      <c r="B52" s="452"/>
      <c r="C52" s="181">
        <v>44839</v>
      </c>
      <c r="D52" s="188" t="s">
        <v>1307</v>
      </c>
      <c r="E52" s="188">
        <v>15811169626</v>
      </c>
      <c r="F52" s="179" t="s">
        <v>1965</v>
      </c>
      <c r="G52" s="182">
        <v>0.68055555555555602</v>
      </c>
      <c r="H52" s="452"/>
      <c r="I52" s="452"/>
      <c r="J52" s="452"/>
      <c r="K52" s="452"/>
      <c r="L52" s="458"/>
    </row>
    <row r="53" spans="1:12" s="180" customFormat="1" ht="20" customHeight="1" x14ac:dyDescent="0.2">
      <c r="A53" s="179">
        <v>52</v>
      </c>
      <c r="B53" s="453"/>
      <c r="C53" s="181">
        <v>44839</v>
      </c>
      <c r="D53" s="188" t="s">
        <v>2013</v>
      </c>
      <c r="E53" s="188">
        <v>13693131226</v>
      </c>
      <c r="F53" s="179" t="s">
        <v>1965</v>
      </c>
      <c r="G53" s="182">
        <v>0.68055555555555602</v>
      </c>
      <c r="H53" s="453"/>
      <c r="I53" s="453"/>
      <c r="J53" s="453"/>
      <c r="K53" s="453"/>
      <c r="L53" s="459"/>
    </row>
    <row r="54" spans="1:12" s="180" customFormat="1" ht="20" customHeight="1" x14ac:dyDescent="0.2">
      <c r="A54" s="179">
        <v>53</v>
      </c>
      <c r="B54" s="454" t="s">
        <v>2014</v>
      </c>
      <c r="C54" s="181">
        <v>44839</v>
      </c>
      <c r="D54" s="188" t="s">
        <v>1246</v>
      </c>
      <c r="E54" s="188"/>
      <c r="F54" s="179" t="s">
        <v>1945</v>
      </c>
      <c r="G54" s="182">
        <v>0.53819444444444398</v>
      </c>
      <c r="H54" s="454" t="s">
        <v>1941</v>
      </c>
      <c r="I54" s="454" t="s">
        <v>1943</v>
      </c>
      <c r="J54" s="454" t="s">
        <v>1942</v>
      </c>
      <c r="K54" s="451">
        <v>850</v>
      </c>
      <c r="L54" s="179"/>
    </row>
    <row r="55" spans="1:12" s="180" customFormat="1" ht="20" customHeight="1" x14ac:dyDescent="0.2">
      <c r="A55" s="179">
        <v>54</v>
      </c>
      <c r="B55" s="454"/>
      <c r="C55" s="181">
        <v>44839</v>
      </c>
      <c r="D55" s="188" t="s">
        <v>1238</v>
      </c>
      <c r="E55" s="188">
        <v>18612733401</v>
      </c>
      <c r="F55" s="179" t="s">
        <v>1945</v>
      </c>
      <c r="G55" s="182">
        <v>0.53819444444444398</v>
      </c>
      <c r="H55" s="454"/>
      <c r="I55" s="454"/>
      <c r="J55" s="454"/>
      <c r="K55" s="452"/>
      <c r="L55" s="179"/>
    </row>
    <row r="56" spans="1:12" s="180" customFormat="1" ht="20" customHeight="1" x14ac:dyDescent="0.2">
      <c r="A56" s="179">
        <v>55</v>
      </c>
      <c r="B56" s="454"/>
      <c r="C56" s="181">
        <v>44839</v>
      </c>
      <c r="D56" s="188" t="s">
        <v>1240</v>
      </c>
      <c r="E56" s="188">
        <v>15811561658</v>
      </c>
      <c r="F56" s="179" t="s">
        <v>1945</v>
      </c>
      <c r="G56" s="182">
        <v>0.53819444444444398</v>
      </c>
      <c r="H56" s="454"/>
      <c r="I56" s="454"/>
      <c r="J56" s="454"/>
      <c r="K56" s="453"/>
      <c r="L56" s="179"/>
    </row>
    <row r="57" spans="1:12" s="180" customFormat="1" ht="20" customHeight="1" x14ac:dyDescent="0.2">
      <c r="A57" s="179">
        <v>56</v>
      </c>
      <c r="B57" s="454"/>
      <c r="C57" s="181">
        <v>44839</v>
      </c>
      <c r="D57" s="188" t="s">
        <v>1236</v>
      </c>
      <c r="E57" s="188">
        <v>18883876887</v>
      </c>
      <c r="F57" s="179" t="s">
        <v>1945</v>
      </c>
      <c r="G57" s="182">
        <v>0.53819444444444398</v>
      </c>
      <c r="H57" s="454" t="s">
        <v>1941</v>
      </c>
      <c r="I57" s="454" t="s">
        <v>1943</v>
      </c>
      <c r="J57" s="454" t="s">
        <v>1942</v>
      </c>
      <c r="K57" s="451">
        <v>850</v>
      </c>
      <c r="L57" s="179"/>
    </row>
    <row r="58" spans="1:12" s="180" customFormat="1" ht="20" customHeight="1" x14ac:dyDescent="0.2">
      <c r="A58" s="179">
        <v>57</v>
      </c>
      <c r="B58" s="454"/>
      <c r="C58" s="181">
        <v>44839</v>
      </c>
      <c r="D58" s="188" t="s">
        <v>1232</v>
      </c>
      <c r="E58" s="188">
        <v>18610733092</v>
      </c>
      <c r="F58" s="179" t="s">
        <v>1945</v>
      </c>
      <c r="G58" s="182">
        <v>0.53819444444444398</v>
      </c>
      <c r="H58" s="454"/>
      <c r="I58" s="454"/>
      <c r="J58" s="454"/>
      <c r="K58" s="453"/>
      <c r="L58" s="179"/>
    </row>
    <row r="59" spans="1:12" s="180" customFormat="1" ht="20" customHeight="1" x14ac:dyDescent="0.2">
      <c r="A59" s="179">
        <v>58</v>
      </c>
      <c r="B59" s="454" t="s">
        <v>2015</v>
      </c>
      <c r="C59" s="181">
        <v>44839</v>
      </c>
      <c r="D59" s="190" t="s">
        <v>2016</v>
      </c>
      <c r="E59" s="179"/>
      <c r="F59" s="179" t="s">
        <v>1705</v>
      </c>
      <c r="G59" s="179" t="s">
        <v>1705</v>
      </c>
      <c r="H59" s="454" t="s">
        <v>1963</v>
      </c>
      <c r="I59" s="454" t="s">
        <v>1943</v>
      </c>
      <c r="J59" s="454" t="s">
        <v>1942</v>
      </c>
      <c r="K59" s="451">
        <v>4300</v>
      </c>
      <c r="L59" s="179"/>
    </row>
    <row r="60" spans="1:12" s="180" customFormat="1" ht="20" customHeight="1" x14ac:dyDescent="0.2">
      <c r="A60" s="179">
        <v>59</v>
      </c>
      <c r="B60" s="454"/>
      <c r="C60" s="181">
        <v>44839</v>
      </c>
      <c r="D60" s="190" t="s">
        <v>2017</v>
      </c>
      <c r="E60" s="190">
        <v>15267926802</v>
      </c>
      <c r="F60" s="179" t="s">
        <v>1705</v>
      </c>
      <c r="G60" s="179" t="s">
        <v>1705</v>
      </c>
      <c r="H60" s="454"/>
      <c r="I60" s="454"/>
      <c r="J60" s="454"/>
      <c r="K60" s="453"/>
      <c r="L60" s="179"/>
    </row>
    <row r="61" spans="1:12" s="180" customFormat="1" ht="20" customHeight="1" x14ac:dyDescent="0.2">
      <c r="A61" s="179">
        <v>60</v>
      </c>
      <c r="B61" s="454"/>
      <c r="C61" s="181">
        <v>44839</v>
      </c>
      <c r="D61" s="190" t="s">
        <v>1478</v>
      </c>
      <c r="E61" s="190">
        <v>13426037946</v>
      </c>
      <c r="F61" s="179" t="s">
        <v>1945</v>
      </c>
      <c r="G61" s="182">
        <v>0.53819444444444398</v>
      </c>
      <c r="H61" s="454" t="s">
        <v>1941</v>
      </c>
      <c r="I61" s="454" t="s">
        <v>1943</v>
      </c>
      <c r="J61" s="454" t="s">
        <v>1942</v>
      </c>
      <c r="K61" s="451">
        <v>850</v>
      </c>
      <c r="L61" s="179"/>
    </row>
    <row r="62" spans="1:12" s="180" customFormat="1" ht="20" customHeight="1" x14ac:dyDescent="0.2">
      <c r="A62" s="179">
        <v>61</v>
      </c>
      <c r="B62" s="454"/>
      <c r="C62" s="181">
        <v>44839</v>
      </c>
      <c r="D62" s="190" t="s">
        <v>1581</v>
      </c>
      <c r="E62" s="190"/>
      <c r="F62" s="179" t="s">
        <v>1945</v>
      </c>
      <c r="G62" s="182">
        <v>0.53819444444444398</v>
      </c>
      <c r="H62" s="454"/>
      <c r="I62" s="454"/>
      <c r="J62" s="454"/>
      <c r="K62" s="452"/>
      <c r="L62" s="179"/>
    </row>
    <row r="63" spans="1:12" s="180" customFormat="1" ht="20" customHeight="1" x14ac:dyDescent="0.2">
      <c r="A63" s="179">
        <v>62</v>
      </c>
      <c r="B63" s="454"/>
      <c r="C63" s="181">
        <v>44839</v>
      </c>
      <c r="D63" s="190" t="s">
        <v>1476</v>
      </c>
      <c r="E63" s="190">
        <v>18612143105</v>
      </c>
      <c r="F63" s="179" t="s">
        <v>1945</v>
      </c>
      <c r="G63" s="182">
        <v>0.53819444444444398</v>
      </c>
      <c r="H63" s="454"/>
      <c r="I63" s="454"/>
      <c r="J63" s="454"/>
      <c r="K63" s="452"/>
      <c r="L63" s="179"/>
    </row>
    <row r="64" spans="1:12" s="180" customFormat="1" ht="20" customHeight="1" x14ac:dyDescent="0.2">
      <c r="A64" s="179">
        <v>63</v>
      </c>
      <c r="B64" s="454"/>
      <c r="C64" s="181">
        <v>44839</v>
      </c>
      <c r="D64" s="190" t="s">
        <v>1480</v>
      </c>
      <c r="E64" s="190">
        <v>18510772404</v>
      </c>
      <c r="F64" s="179" t="s">
        <v>1945</v>
      </c>
      <c r="G64" s="182">
        <v>0.53819444444444398</v>
      </c>
      <c r="H64" s="454"/>
      <c r="I64" s="454"/>
      <c r="J64" s="454"/>
      <c r="K64" s="453"/>
      <c r="L64" s="179"/>
    </row>
    <row r="65" spans="1:12" s="180" customFormat="1" ht="20" customHeight="1" x14ac:dyDescent="0.2">
      <c r="A65" s="179">
        <v>64</v>
      </c>
      <c r="B65" s="454" t="s">
        <v>2018</v>
      </c>
      <c r="C65" s="181">
        <v>44839</v>
      </c>
      <c r="D65" s="188" t="s">
        <v>1278</v>
      </c>
      <c r="E65" s="188">
        <v>15522632203</v>
      </c>
      <c r="F65" s="179" t="s">
        <v>2019</v>
      </c>
      <c r="G65" s="182">
        <v>0.69097222222222199</v>
      </c>
      <c r="H65" s="454" t="s">
        <v>1941</v>
      </c>
      <c r="I65" s="454" t="s">
        <v>1943</v>
      </c>
      <c r="J65" s="454" t="s">
        <v>1942</v>
      </c>
      <c r="K65" s="451">
        <v>850</v>
      </c>
      <c r="L65" s="179"/>
    </row>
    <row r="66" spans="1:12" s="180" customFormat="1" ht="20" customHeight="1" x14ac:dyDescent="0.2">
      <c r="A66" s="179">
        <v>65</v>
      </c>
      <c r="B66" s="454"/>
      <c r="C66" s="181">
        <v>44839</v>
      </c>
      <c r="D66" s="188" t="s">
        <v>1282</v>
      </c>
      <c r="E66" s="188">
        <v>15522632203</v>
      </c>
      <c r="F66" s="179" t="s">
        <v>2019</v>
      </c>
      <c r="G66" s="182">
        <v>0.69097222222222199</v>
      </c>
      <c r="H66" s="454"/>
      <c r="I66" s="454"/>
      <c r="J66" s="454"/>
      <c r="K66" s="452"/>
      <c r="L66" s="179"/>
    </row>
    <row r="67" spans="1:12" s="180" customFormat="1" ht="20" customHeight="1" x14ac:dyDescent="0.2">
      <c r="A67" s="179">
        <v>66</v>
      </c>
      <c r="B67" s="454"/>
      <c r="C67" s="181">
        <v>44839</v>
      </c>
      <c r="D67" s="188" t="s">
        <v>1276</v>
      </c>
      <c r="E67" s="188">
        <v>15522632203</v>
      </c>
      <c r="F67" s="179" t="s">
        <v>2019</v>
      </c>
      <c r="G67" s="182">
        <v>0.69097222222222199</v>
      </c>
      <c r="H67" s="454"/>
      <c r="I67" s="454"/>
      <c r="J67" s="454"/>
      <c r="K67" s="453"/>
      <c r="L67" s="179"/>
    </row>
    <row r="68" spans="1:12" s="180" customFormat="1" ht="20" customHeight="1" x14ac:dyDescent="0.2">
      <c r="A68" s="179">
        <v>67</v>
      </c>
      <c r="B68" s="454"/>
      <c r="C68" s="181">
        <v>44839</v>
      </c>
      <c r="D68" s="188" t="s">
        <v>1280</v>
      </c>
      <c r="E68" s="188">
        <v>15522632203</v>
      </c>
      <c r="F68" s="179" t="s">
        <v>2019</v>
      </c>
      <c r="G68" s="182">
        <v>0.69097222222222199</v>
      </c>
      <c r="H68" s="454" t="s">
        <v>1941</v>
      </c>
      <c r="I68" s="454" t="s">
        <v>1943</v>
      </c>
      <c r="J68" s="454" t="s">
        <v>1942</v>
      </c>
      <c r="K68" s="451">
        <v>850</v>
      </c>
      <c r="L68" s="179"/>
    </row>
    <row r="69" spans="1:12" s="180" customFormat="1" ht="20" customHeight="1" x14ac:dyDescent="0.2">
      <c r="A69" s="179">
        <v>68</v>
      </c>
      <c r="B69" s="454"/>
      <c r="C69" s="181">
        <v>44839</v>
      </c>
      <c r="D69" s="188" t="s">
        <v>1272</v>
      </c>
      <c r="E69" s="188">
        <v>15522632203</v>
      </c>
      <c r="F69" s="179" t="s">
        <v>2019</v>
      </c>
      <c r="G69" s="182">
        <v>0.69097222222222199</v>
      </c>
      <c r="H69" s="454"/>
      <c r="I69" s="454"/>
      <c r="J69" s="454"/>
      <c r="K69" s="453"/>
      <c r="L69" s="179"/>
    </row>
    <row r="70" spans="1:12" s="180" customFormat="1" ht="20" customHeight="1" x14ac:dyDescent="0.2">
      <c r="A70" s="179">
        <v>69</v>
      </c>
      <c r="B70" s="454" t="s">
        <v>1980</v>
      </c>
      <c r="C70" s="181">
        <v>44839</v>
      </c>
      <c r="D70" s="188" t="s">
        <v>2020</v>
      </c>
      <c r="E70" s="188"/>
      <c r="F70" s="179" t="s">
        <v>1979</v>
      </c>
      <c r="G70" s="182">
        <v>0.59027777777777801</v>
      </c>
      <c r="H70" s="454" t="s">
        <v>1953</v>
      </c>
      <c r="I70" s="454" t="s">
        <v>1943</v>
      </c>
      <c r="J70" s="454" t="s">
        <v>1942</v>
      </c>
      <c r="K70" s="451">
        <v>850</v>
      </c>
      <c r="L70" s="179"/>
    </row>
    <row r="71" spans="1:12" s="180" customFormat="1" ht="20" customHeight="1" x14ac:dyDescent="0.2">
      <c r="A71" s="179">
        <v>70</v>
      </c>
      <c r="B71" s="454"/>
      <c r="C71" s="191">
        <v>44839</v>
      </c>
      <c r="D71" s="192" t="s">
        <v>2021</v>
      </c>
      <c r="E71" s="192">
        <v>15844086884</v>
      </c>
      <c r="F71" s="193" t="s">
        <v>1979</v>
      </c>
      <c r="G71" s="194">
        <v>0.59027777777777801</v>
      </c>
      <c r="H71" s="454"/>
      <c r="I71" s="454"/>
      <c r="J71" s="454"/>
      <c r="K71" s="452"/>
      <c r="L71" s="179"/>
    </row>
    <row r="72" spans="1:12" s="180" customFormat="1" ht="20" customHeight="1" x14ac:dyDescent="0.2">
      <c r="A72" s="179">
        <v>71</v>
      </c>
      <c r="B72" s="454"/>
      <c r="C72" s="181">
        <v>44839</v>
      </c>
      <c r="D72" s="188" t="s">
        <v>2022</v>
      </c>
      <c r="E72" s="188">
        <v>18054857908</v>
      </c>
      <c r="F72" s="179" t="s">
        <v>1979</v>
      </c>
      <c r="G72" s="182">
        <v>0.59027777777777801</v>
      </c>
      <c r="H72" s="454"/>
      <c r="I72" s="454"/>
      <c r="J72" s="454"/>
      <c r="K72" s="452"/>
      <c r="L72" s="179"/>
    </row>
    <row r="73" spans="1:12" s="180" customFormat="1" ht="20" customHeight="1" x14ac:dyDescent="0.2">
      <c r="A73" s="179">
        <v>72</v>
      </c>
      <c r="B73" s="454"/>
      <c r="C73" s="181">
        <v>44839</v>
      </c>
      <c r="D73" s="188" t="s">
        <v>2023</v>
      </c>
      <c r="E73" s="188">
        <v>15852920590</v>
      </c>
      <c r="F73" s="179" t="s">
        <v>2024</v>
      </c>
      <c r="G73" s="182">
        <v>0.59027777777777801</v>
      </c>
      <c r="H73" s="454"/>
      <c r="I73" s="454"/>
      <c r="J73" s="454"/>
      <c r="K73" s="453"/>
      <c r="L73" s="179"/>
    </row>
    <row r="74" spans="1:12" s="180" customFormat="1" ht="20" customHeight="1" x14ac:dyDescent="0.2">
      <c r="A74" s="179">
        <v>73</v>
      </c>
      <c r="B74" s="451" t="s">
        <v>2025</v>
      </c>
      <c r="C74" s="181">
        <v>44839</v>
      </c>
      <c r="D74" s="188" t="s">
        <v>1327</v>
      </c>
      <c r="E74" s="188">
        <v>18518355688</v>
      </c>
      <c r="F74" s="179" t="s">
        <v>2026</v>
      </c>
      <c r="G74" s="182">
        <v>0.40625</v>
      </c>
      <c r="H74" s="179" t="s">
        <v>1941</v>
      </c>
      <c r="I74" s="179" t="s">
        <v>1943</v>
      </c>
      <c r="J74" s="179" t="s">
        <v>1942</v>
      </c>
      <c r="K74" s="179">
        <v>850</v>
      </c>
      <c r="L74" s="179"/>
    </row>
    <row r="75" spans="1:12" s="180" customFormat="1" ht="20" customHeight="1" x14ac:dyDescent="0.2">
      <c r="A75" s="179">
        <v>74</v>
      </c>
      <c r="B75" s="452"/>
      <c r="C75" s="181">
        <v>44839</v>
      </c>
      <c r="D75" s="188" t="s">
        <v>1333</v>
      </c>
      <c r="E75" s="188">
        <v>13671182086</v>
      </c>
      <c r="F75" s="179" t="s">
        <v>1945</v>
      </c>
      <c r="G75" s="182">
        <v>0.53819444444444398</v>
      </c>
      <c r="H75" s="454" t="s">
        <v>1941</v>
      </c>
      <c r="I75" s="454" t="s">
        <v>1943</v>
      </c>
      <c r="J75" s="454" t="s">
        <v>1948</v>
      </c>
      <c r="K75" s="451">
        <v>750</v>
      </c>
      <c r="L75" s="179"/>
    </row>
    <row r="76" spans="1:12" s="180" customFormat="1" ht="20" customHeight="1" x14ac:dyDescent="0.2">
      <c r="A76" s="179">
        <v>75</v>
      </c>
      <c r="B76" s="452"/>
      <c r="C76" s="181">
        <v>44839</v>
      </c>
      <c r="D76" s="188" t="s">
        <v>1337</v>
      </c>
      <c r="E76" s="188">
        <v>18511426587</v>
      </c>
      <c r="F76" s="179" t="s">
        <v>1945</v>
      </c>
      <c r="G76" s="182">
        <v>0.53819444444444398</v>
      </c>
      <c r="H76" s="454"/>
      <c r="I76" s="454"/>
      <c r="J76" s="454"/>
      <c r="K76" s="453"/>
      <c r="L76" s="179"/>
    </row>
    <row r="77" spans="1:12" s="180" customFormat="1" ht="20" customHeight="1" x14ac:dyDescent="0.2">
      <c r="A77" s="179">
        <v>76</v>
      </c>
      <c r="B77" s="452"/>
      <c r="C77" s="181">
        <v>44839</v>
      </c>
      <c r="D77" s="188" t="s">
        <v>2027</v>
      </c>
      <c r="E77" s="188">
        <v>18518355688</v>
      </c>
      <c r="F77" s="179" t="s">
        <v>2028</v>
      </c>
      <c r="G77" s="182">
        <v>0.60208333333333297</v>
      </c>
      <c r="H77" s="179" t="s">
        <v>1953</v>
      </c>
      <c r="I77" s="179" t="s">
        <v>1943</v>
      </c>
      <c r="J77" s="179" t="s">
        <v>1948</v>
      </c>
      <c r="K77" s="179">
        <v>750</v>
      </c>
      <c r="L77" s="187"/>
    </row>
    <row r="78" spans="1:12" s="180" customFormat="1" ht="20" customHeight="1" x14ac:dyDescent="0.2">
      <c r="A78" s="179">
        <v>77</v>
      </c>
      <c r="B78" s="451" t="s">
        <v>2029</v>
      </c>
      <c r="C78" s="181">
        <v>44839</v>
      </c>
      <c r="D78" s="188" t="s">
        <v>1350</v>
      </c>
      <c r="E78" s="188"/>
      <c r="F78" s="179" t="s">
        <v>1965</v>
      </c>
      <c r="G78" s="182">
        <v>0.68055555555555602</v>
      </c>
      <c r="H78" s="454" t="s">
        <v>1941</v>
      </c>
      <c r="I78" s="454" t="s">
        <v>1943</v>
      </c>
      <c r="J78" s="454" t="s">
        <v>1942</v>
      </c>
      <c r="K78" s="451">
        <v>1200</v>
      </c>
      <c r="L78" s="179"/>
    </row>
    <row r="79" spans="1:12" s="180" customFormat="1" ht="20" customHeight="1" x14ac:dyDescent="0.2">
      <c r="A79" s="179">
        <v>78</v>
      </c>
      <c r="B79" s="452"/>
      <c r="C79" s="181">
        <v>44839</v>
      </c>
      <c r="D79" s="188" t="s">
        <v>1357</v>
      </c>
      <c r="E79" s="188">
        <v>18221696934</v>
      </c>
      <c r="F79" s="179" t="s">
        <v>1965</v>
      </c>
      <c r="G79" s="182">
        <v>0.68055555555555602</v>
      </c>
      <c r="H79" s="454"/>
      <c r="I79" s="454"/>
      <c r="J79" s="454"/>
      <c r="K79" s="452"/>
      <c r="L79" s="179"/>
    </row>
    <row r="80" spans="1:12" s="180" customFormat="1" ht="20" customHeight="1" x14ac:dyDescent="0.2">
      <c r="A80" s="179">
        <v>79</v>
      </c>
      <c r="B80" s="452"/>
      <c r="C80" s="181">
        <v>44839</v>
      </c>
      <c r="D80" s="188" t="s">
        <v>1363</v>
      </c>
      <c r="E80" s="188">
        <v>17610179521</v>
      </c>
      <c r="F80" s="179" t="s">
        <v>1965</v>
      </c>
      <c r="G80" s="182">
        <v>0.68055555555555602</v>
      </c>
      <c r="H80" s="454"/>
      <c r="I80" s="454"/>
      <c r="J80" s="454"/>
      <c r="K80" s="452"/>
      <c r="L80" s="186" t="s">
        <v>2051</v>
      </c>
    </row>
    <row r="81" spans="1:12" s="180" customFormat="1" ht="20" customHeight="1" x14ac:dyDescent="0.2">
      <c r="A81" s="179">
        <v>80</v>
      </c>
      <c r="B81" s="452"/>
      <c r="C81" s="181">
        <v>44839</v>
      </c>
      <c r="D81" s="188" t="s">
        <v>1367</v>
      </c>
      <c r="E81" s="188">
        <v>13436855036</v>
      </c>
      <c r="F81" s="179" t="s">
        <v>1965</v>
      </c>
      <c r="G81" s="182">
        <v>0.68055555555555602</v>
      </c>
      <c r="H81" s="454"/>
      <c r="I81" s="454"/>
      <c r="J81" s="454"/>
      <c r="K81" s="453"/>
      <c r="L81" s="179"/>
    </row>
    <row r="82" spans="1:12" s="180" customFormat="1" ht="20" customHeight="1" x14ac:dyDescent="0.2">
      <c r="A82" s="179">
        <v>81</v>
      </c>
      <c r="B82" s="452"/>
      <c r="C82" s="181">
        <v>44839</v>
      </c>
      <c r="D82" s="188" t="s">
        <v>1370</v>
      </c>
      <c r="E82" s="188">
        <v>18307061070</v>
      </c>
      <c r="F82" s="179" t="s">
        <v>1965</v>
      </c>
      <c r="G82" s="182">
        <v>0.68055555555555602</v>
      </c>
      <c r="H82" s="454" t="s">
        <v>1941</v>
      </c>
      <c r="I82" s="454" t="s">
        <v>1943</v>
      </c>
      <c r="J82" s="454" t="s">
        <v>1942</v>
      </c>
      <c r="K82" s="451">
        <v>850</v>
      </c>
      <c r="L82" s="179"/>
    </row>
    <row r="83" spans="1:12" s="180" customFormat="1" ht="20" customHeight="1" x14ac:dyDescent="0.2">
      <c r="A83" s="179">
        <v>82</v>
      </c>
      <c r="B83" s="452"/>
      <c r="C83" s="181">
        <v>44839</v>
      </c>
      <c r="D83" s="188" t="s">
        <v>1390</v>
      </c>
      <c r="E83" s="188">
        <v>18618172987</v>
      </c>
      <c r="F83" s="179" t="s">
        <v>1965</v>
      </c>
      <c r="G83" s="182">
        <v>0.68055555555555602</v>
      </c>
      <c r="H83" s="454"/>
      <c r="I83" s="454"/>
      <c r="J83" s="454"/>
      <c r="K83" s="453"/>
      <c r="L83" s="179"/>
    </row>
    <row r="84" spans="1:12" s="180" customFormat="1" ht="20" customHeight="1" x14ac:dyDescent="0.2">
      <c r="A84" s="179">
        <v>83</v>
      </c>
      <c r="B84" s="452"/>
      <c r="C84" s="181">
        <v>44839</v>
      </c>
      <c r="D84" s="188" t="s">
        <v>1384</v>
      </c>
      <c r="E84" s="188">
        <v>18810029021</v>
      </c>
      <c r="F84" s="179" t="s">
        <v>1965</v>
      </c>
      <c r="G84" s="182">
        <v>0.68055555555555602</v>
      </c>
      <c r="H84" s="454" t="s">
        <v>1941</v>
      </c>
      <c r="I84" s="454" t="s">
        <v>1943</v>
      </c>
      <c r="J84" s="451" t="s">
        <v>1942</v>
      </c>
      <c r="K84" s="451">
        <v>850</v>
      </c>
      <c r="L84" s="179"/>
    </row>
    <row r="85" spans="1:12" s="180" customFormat="1" ht="20" customHeight="1" x14ac:dyDescent="0.2">
      <c r="A85" s="179">
        <v>84</v>
      </c>
      <c r="B85" s="452"/>
      <c r="C85" s="181">
        <v>44839</v>
      </c>
      <c r="D85" s="188" t="s">
        <v>1394</v>
      </c>
      <c r="E85" s="188">
        <v>18810029120</v>
      </c>
      <c r="F85" s="179" t="s">
        <v>1965</v>
      </c>
      <c r="G85" s="182">
        <v>0.68055555555555602</v>
      </c>
      <c r="H85" s="454"/>
      <c r="I85" s="454"/>
      <c r="J85" s="452"/>
      <c r="K85" s="452"/>
      <c r="L85" s="179"/>
    </row>
    <row r="86" spans="1:12" s="180" customFormat="1" ht="20" customHeight="1" x14ac:dyDescent="0.2">
      <c r="A86" s="179">
        <v>85</v>
      </c>
      <c r="B86" s="452"/>
      <c r="C86" s="181">
        <v>44839</v>
      </c>
      <c r="D86" s="188" t="s">
        <v>1396</v>
      </c>
      <c r="E86" s="188">
        <v>18600822666</v>
      </c>
      <c r="F86" s="179" t="s">
        <v>1965</v>
      </c>
      <c r="G86" s="182">
        <v>0.68055555555555602</v>
      </c>
      <c r="H86" s="454"/>
      <c r="I86" s="454"/>
      <c r="J86" s="452"/>
      <c r="K86" s="452"/>
      <c r="L86" s="179"/>
    </row>
    <row r="87" spans="1:12" s="180" customFormat="1" ht="20" customHeight="1" x14ac:dyDescent="0.2">
      <c r="A87" s="179">
        <v>86</v>
      </c>
      <c r="B87" s="452"/>
      <c r="C87" s="181">
        <v>44839</v>
      </c>
      <c r="D87" s="188" t="s">
        <v>1398</v>
      </c>
      <c r="E87" s="188">
        <v>18641251862</v>
      </c>
      <c r="F87" s="179" t="s">
        <v>1965</v>
      </c>
      <c r="G87" s="182">
        <v>0.68055555555555602</v>
      </c>
      <c r="H87" s="454"/>
      <c r="I87" s="454"/>
      <c r="J87" s="452"/>
      <c r="K87" s="452"/>
      <c r="L87" s="179"/>
    </row>
    <row r="88" spans="1:12" s="180" customFormat="1" ht="20" customHeight="1" x14ac:dyDescent="0.2">
      <c r="A88" s="179">
        <v>87</v>
      </c>
      <c r="B88" s="452"/>
      <c r="C88" s="181">
        <v>44839</v>
      </c>
      <c r="D88" s="188" t="s">
        <v>1377</v>
      </c>
      <c r="E88" s="188">
        <v>18674881160</v>
      </c>
      <c r="F88" s="179" t="s">
        <v>2030</v>
      </c>
      <c r="G88" s="182">
        <v>0.68402777777777801</v>
      </c>
      <c r="H88" s="179" t="s">
        <v>1968</v>
      </c>
      <c r="I88" s="179" t="s">
        <v>1943</v>
      </c>
      <c r="J88" s="453"/>
      <c r="K88" s="453"/>
      <c r="L88" s="179"/>
    </row>
    <row r="89" spans="1:12" s="180" customFormat="1" ht="20" customHeight="1" x14ac:dyDescent="0.2">
      <c r="A89" s="179">
        <v>88</v>
      </c>
      <c r="B89" s="453"/>
      <c r="C89" s="181">
        <v>44840</v>
      </c>
      <c r="D89" s="188" t="s">
        <v>1602</v>
      </c>
      <c r="E89" s="188">
        <v>13522320225</v>
      </c>
      <c r="F89" s="179" t="s">
        <v>2031</v>
      </c>
      <c r="G89" s="182">
        <v>0.34375</v>
      </c>
      <c r="H89" s="179" t="s">
        <v>1968</v>
      </c>
      <c r="I89" s="179" t="s">
        <v>1943</v>
      </c>
      <c r="J89" s="179" t="s">
        <v>1948</v>
      </c>
      <c r="K89" s="179">
        <v>750</v>
      </c>
      <c r="L89" s="179"/>
    </row>
    <row r="90" spans="1:12" s="180" customFormat="1" ht="20" customHeight="1" x14ac:dyDescent="0.2">
      <c r="A90" s="179">
        <v>89</v>
      </c>
      <c r="B90" s="454" t="s">
        <v>2032</v>
      </c>
      <c r="C90" s="181">
        <v>44837</v>
      </c>
      <c r="D90" s="188" t="s">
        <v>1409</v>
      </c>
      <c r="E90" s="188">
        <v>15101546560</v>
      </c>
      <c r="F90" s="179" t="s">
        <v>1965</v>
      </c>
      <c r="G90" s="182">
        <v>0.68055555555555602</v>
      </c>
      <c r="H90" s="454" t="s">
        <v>1941</v>
      </c>
      <c r="I90" s="454" t="s">
        <v>1943</v>
      </c>
      <c r="J90" s="454" t="s">
        <v>1942</v>
      </c>
      <c r="K90" s="451">
        <v>850</v>
      </c>
      <c r="L90" s="179"/>
    </row>
    <row r="91" spans="1:12" s="180" customFormat="1" ht="20" customHeight="1" x14ac:dyDescent="0.2">
      <c r="A91" s="179">
        <v>90</v>
      </c>
      <c r="B91" s="454"/>
      <c r="C91" s="181">
        <v>44837</v>
      </c>
      <c r="D91" s="188" t="s">
        <v>1413</v>
      </c>
      <c r="E91" s="188">
        <v>17611531698</v>
      </c>
      <c r="F91" s="179" t="s">
        <v>1965</v>
      </c>
      <c r="G91" s="182">
        <v>0.68055555555555602</v>
      </c>
      <c r="H91" s="454"/>
      <c r="I91" s="454"/>
      <c r="J91" s="454"/>
      <c r="K91" s="453"/>
      <c r="L91" s="179"/>
    </row>
    <row r="92" spans="1:12" s="180" customFormat="1" ht="20" customHeight="1" x14ac:dyDescent="0.2">
      <c r="A92" s="179">
        <v>91</v>
      </c>
      <c r="B92" s="454" t="s">
        <v>2033</v>
      </c>
      <c r="C92" s="181">
        <v>44838</v>
      </c>
      <c r="D92" s="188" t="s">
        <v>1426</v>
      </c>
      <c r="E92" s="190"/>
      <c r="F92" s="179" t="s">
        <v>1965</v>
      </c>
      <c r="G92" s="182">
        <v>0.68055555555555602</v>
      </c>
      <c r="H92" s="454" t="s">
        <v>1941</v>
      </c>
      <c r="I92" s="454" t="s">
        <v>1943</v>
      </c>
      <c r="J92" s="454" t="s">
        <v>1942</v>
      </c>
      <c r="K92" s="451">
        <v>850</v>
      </c>
      <c r="L92" s="179"/>
    </row>
    <row r="93" spans="1:12" s="180" customFormat="1" ht="20" customHeight="1" x14ac:dyDescent="0.2">
      <c r="A93" s="179">
        <v>92</v>
      </c>
      <c r="B93" s="454"/>
      <c r="C93" s="181">
        <v>44838</v>
      </c>
      <c r="D93" s="188" t="s">
        <v>1433</v>
      </c>
      <c r="E93" s="190">
        <v>13910989546</v>
      </c>
      <c r="F93" s="179" t="s">
        <v>1965</v>
      </c>
      <c r="G93" s="182">
        <v>0.68055555555555602</v>
      </c>
      <c r="H93" s="454"/>
      <c r="I93" s="454"/>
      <c r="J93" s="454"/>
      <c r="K93" s="453"/>
      <c r="L93" s="179"/>
    </row>
    <row r="94" spans="1:12" s="180" customFormat="1" ht="20" customHeight="1" x14ac:dyDescent="0.2">
      <c r="A94" s="179">
        <v>93</v>
      </c>
      <c r="B94" s="454"/>
      <c r="C94" s="181">
        <v>44838</v>
      </c>
      <c r="D94" s="188" t="s">
        <v>1542</v>
      </c>
      <c r="E94" s="190"/>
      <c r="F94" s="179" t="s">
        <v>1965</v>
      </c>
      <c r="G94" s="182">
        <v>0.68055555555555602</v>
      </c>
      <c r="H94" s="454" t="s">
        <v>1941</v>
      </c>
      <c r="I94" s="454" t="s">
        <v>1943</v>
      </c>
      <c r="J94" s="454" t="s">
        <v>1942</v>
      </c>
      <c r="K94" s="451">
        <v>850</v>
      </c>
      <c r="L94" s="179"/>
    </row>
    <row r="95" spans="1:12" s="180" customFormat="1" ht="20" customHeight="1" x14ac:dyDescent="0.2">
      <c r="A95" s="179">
        <v>94</v>
      </c>
      <c r="B95" s="454"/>
      <c r="C95" s="181">
        <v>44838</v>
      </c>
      <c r="D95" s="188" t="s">
        <v>1443</v>
      </c>
      <c r="E95" s="188">
        <v>13910989546</v>
      </c>
      <c r="F95" s="179" t="s">
        <v>1965</v>
      </c>
      <c r="G95" s="182">
        <v>0.68055555555555602</v>
      </c>
      <c r="H95" s="454"/>
      <c r="I95" s="454"/>
      <c r="J95" s="454"/>
      <c r="K95" s="453"/>
      <c r="L95" s="179"/>
    </row>
    <row r="96" spans="1:12" s="180" customFormat="1" ht="20" customHeight="1" x14ac:dyDescent="0.2">
      <c r="A96" s="179">
        <v>95</v>
      </c>
      <c r="B96" s="179" t="s">
        <v>2034</v>
      </c>
      <c r="C96" s="181">
        <v>44837</v>
      </c>
      <c r="D96" s="188" t="s">
        <v>1419</v>
      </c>
      <c r="E96" s="188">
        <v>18811391838</v>
      </c>
      <c r="F96" s="179" t="s">
        <v>2035</v>
      </c>
      <c r="G96" s="182">
        <v>0.76666666666666705</v>
      </c>
      <c r="H96" s="179" t="s">
        <v>1953</v>
      </c>
      <c r="I96" s="179" t="s">
        <v>1943</v>
      </c>
      <c r="J96" s="179" t="s">
        <v>1942</v>
      </c>
      <c r="K96" s="179">
        <v>850</v>
      </c>
      <c r="L96" s="179"/>
    </row>
    <row r="97" spans="1:12" s="180" customFormat="1" ht="20" customHeight="1" x14ac:dyDescent="0.2">
      <c r="A97" s="179">
        <v>96</v>
      </c>
      <c r="B97" s="179" t="s">
        <v>2036</v>
      </c>
      <c r="C97" s="181">
        <v>44837</v>
      </c>
      <c r="D97" s="188" t="s">
        <v>2037</v>
      </c>
      <c r="E97" s="188">
        <v>18057189422</v>
      </c>
      <c r="F97" s="179" t="s">
        <v>2038</v>
      </c>
      <c r="G97" s="182">
        <v>0.51805555555555605</v>
      </c>
      <c r="H97" s="179" t="s">
        <v>1953</v>
      </c>
      <c r="I97" s="179" t="s">
        <v>1943</v>
      </c>
      <c r="J97" s="179" t="s">
        <v>1942</v>
      </c>
      <c r="K97" s="179">
        <v>850</v>
      </c>
      <c r="L97" s="179"/>
    </row>
    <row r="98" spans="1:12" s="180" customFormat="1" ht="20" customHeight="1" x14ac:dyDescent="0.2">
      <c r="A98" s="179">
        <v>97</v>
      </c>
      <c r="B98" s="454" t="s">
        <v>2039</v>
      </c>
      <c r="C98" s="181">
        <v>44837</v>
      </c>
      <c r="D98" s="188" t="s">
        <v>1535</v>
      </c>
      <c r="E98" s="188">
        <v>15804241729</v>
      </c>
      <c r="F98" s="179" t="s">
        <v>1965</v>
      </c>
      <c r="G98" s="182">
        <v>0.68055555555555602</v>
      </c>
      <c r="H98" s="454" t="s">
        <v>1941</v>
      </c>
      <c r="I98" s="454" t="s">
        <v>1943</v>
      </c>
      <c r="J98" s="454" t="s">
        <v>1942</v>
      </c>
      <c r="K98" s="451">
        <v>850</v>
      </c>
      <c r="L98" s="179"/>
    </row>
    <row r="99" spans="1:12" s="180" customFormat="1" ht="20" customHeight="1" x14ac:dyDescent="0.2">
      <c r="A99" s="179">
        <v>98</v>
      </c>
      <c r="B99" s="454"/>
      <c r="C99" s="181">
        <v>44837</v>
      </c>
      <c r="D99" s="188" t="s">
        <v>1531</v>
      </c>
      <c r="E99" s="188">
        <v>15840490383</v>
      </c>
      <c r="F99" s="179" t="s">
        <v>1965</v>
      </c>
      <c r="G99" s="182">
        <v>0.68055555555555602</v>
      </c>
      <c r="H99" s="454"/>
      <c r="I99" s="454"/>
      <c r="J99" s="454"/>
      <c r="K99" s="453"/>
      <c r="L99" s="179"/>
    </row>
    <row r="100" spans="1:12" s="180" customFormat="1" ht="20" customHeight="1" x14ac:dyDescent="0.2">
      <c r="A100" s="179">
        <v>99</v>
      </c>
      <c r="B100" s="454" t="s">
        <v>1743</v>
      </c>
      <c r="C100" s="181">
        <v>44838</v>
      </c>
      <c r="D100" s="188" t="s">
        <v>1487</v>
      </c>
      <c r="E100" s="190">
        <v>16601331729</v>
      </c>
      <c r="F100" s="179" t="s">
        <v>2040</v>
      </c>
      <c r="G100" s="182">
        <v>0.92847222222222203</v>
      </c>
      <c r="H100" s="179" t="s">
        <v>1953</v>
      </c>
      <c r="I100" s="179" t="s">
        <v>1943</v>
      </c>
      <c r="J100" s="179" t="s">
        <v>1942</v>
      </c>
      <c r="K100" s="179">
        <v>850</v>
      </c>
      <c r="L100" s="179"/>
    </row>
    <row r="101" spans="1:12" s="180" customFormat="1" ht="20" customHeight="1" x14ac:dyDescent="0.2">
      <c r="A101" s="179">
        <v>100</v>
      </c>
      <c r="B101" s="454"/>
      <c r="C101" s="181">
        <v>44838</v>
      </c>
      <c r="D101" s="188" t="s">
        <v>2041</v>
      </c>
      <c r="E101" s="190">
        <v>13693381624</v>
      </c>
      <c r="F101" s="179" t="s">
        <v>1965</v>
      </c>
      <c r="G101" s="182">
        <v>0.68055555555555602</v>
      </c>
      <c r="H101" s="454" t="s">
        <v>1941</v>
      </c>
      <c r="I101" s="454" t="s">
        <v>1943</v>
      </c>
      <c r="J101" s="454" t="s">
        <v>1942</v>
      </c>
      <c r="K101" s="451">
        <v>850</v>
      </c>
      <c r="L101" s="179"/>
    </row>
    <row r="102" spans="1:12" s="180" customFormat="1" ht="20" customHeight="1" x14ac:dyDescent="0.2">
      <c r="A102" s="179">
        <v>101</v>
      </c>
      <c r="B102" s="454"/>
      <c r="C102" s="181">
        <v>44838</v>
      </c>
      <c r="D102" s="188" t="s">
        <v>1496</v>
      </c>
      <c r="E102" s="190">
        <v>13501264602</v>
      </c>
      <c r="F102" s="179" t="s">
        <v>1965</v>
      </c>
      <c r="G102" s="182">
        <v>0.68055555555555602</v>
      </c>
      <c r="H102" s="454"/>
      <c r="I102" s="454"/>
      <c r="J102" s="454"/>
      <c r="K102" s="452"/>
      <c r="L102" s="179"/>
    </row>
    <row r="103" spans="1:12" s="180" customFormat="1" ht="20" customHeight="1" x14ac:dyDescent="0.2">
      <c r="A103" s="179">
        <v>102</v>
      </c>
      <c r="B103" s="454"/>
      <c r="C103" s="181">
        <v>44838</v>
      </c>
      <c r="D103" s="188" t="s">
        <v>1574</v>
      </c>
      <c r="E103" s="190"/>
      <c r="F103" s="179" t="s">
        <v>1965</v>
      </c>
      <c r="G103" s="182">
        <v>0.68055555555555602</v>
      </c>
      <c r="H103" s="454"/>
      <c r="I103" s="454"/>
      <c r="J103" s="454"/>
      <c r="K103" s="452"/>
      <c r="L103" s="179"/>
    </row>
    <row r="104" spans="1:12" s="180" customFormat="1" ht="20" customHeight="1" x14ac:dyDescent="0.2">
      <c r="A104" s="179">
        <v>103</v>
      </c>
      <c r="B104" s="454"/>
      <c r="C104" s="191">
        <v>44838</v>
      </c>
      <c r="D104" s="192" t="s">
        <v>1505</v>
      </c>
      <c r="E104" s="192">
        <v>13241228866</v>
      </c>
      <c r="F104" s="193" t="s">
        <v>1965</v>
      </c>
      <c r="G104" s="194">
        <v>0.68055555555555602</v>
      </c>
      <c r="H104" s="454"/>
      <c r="I104" s="454"/>
      <c r="J104" s="454"/>
      <c r="K104" s="453"/>
      <c r="L104" s="179"/>
    </row>
    <row r="105" spans="1:12" s="180" customFormat="1" ht="20" customHeight="1" x14ac:dyDescent="0.2">
      <c r="A105" s="179">
        <v>104</v>
      </c>
      <c r="B105" s="454" t="s">
        <v>2042</v>
      </c>
      <c r="C105" s="195">
        <v>44839</v>
      </c>
      <c r="D105" s="188" t="s">
        <v>2043</v>
      </c>
      <c r="E105" s="188">
        <v>15941091700</v>
      </c>
      <c r="F105" s="196" t="s">
        <v>2044</v>
      </c>
      <c r="G105" s="197">
        <v>0.49305555555555602</v>
      </c>
      <c r="H105" s="463" t="s">
        <v>1941</v>
      </c>
      <c r="I105" s="463" t="s">
        <v>1943</v>
      </c>
      <c r="J105" s="454" t="s">
        <v>1942</v>
      </c>
      <c r="K105" s="464">
        <v>850</v>
      </c>
      <c r="L105" s="190"/>
    </row>
    <row r="106" spans="1:12" s="180" customFormat="1" ht="20" customHeight="1" x14ac:dyDescent="0.2">
      <c r="A106" s="179">
        <v>105</v>
      </c>
      <c r="B106" s="454"/>
      <c r="C106" s="195">
        <v>44839</v>
      </c>
      <c r="D106" s="188" t="s">
        <v>2045</v>
      </c>
      <c r="E106" s="179"/>
      <c r="F106" s="196" t="s">
        <v>2044</v>
      </c>
      <c r="G106" s="197">
        <v>0.49305555555555602</v>
      </c>
      <c r="H106" s="463"/>
      <c r="I106" s="463"/>
      <c r="J106" s="454"/>
      <c r="K106" s="465"/>
      <c r="L106" s="179"/>
    </row>
    <row r="107" spans="1:12" s="180" customFormat="1" ht="20" customHeight="1" x14ac:dyDescent="0.2">
      <c r="A107" s="179">
        <v>106</v>
      </c>
      <c r="B107" s="454"/>
      <c r="C107" s="195"/>
      <c r="D107" s="190" t="s">
        <v>2046</v>
      </c>
      <c r="E107" s="179"/>
      <c r="F107" s="179"/>
      <c r="G107" s="179"/>
      <c r="H107" s="179"/>
      <c r="I107" s="179"/>
      <c r="J107" s="454"/>
      <c r="K107" s="466"/>
      <c r="L107" s="179"/>
    </row>
    <row r="108" spans="1:12" ht="20" customHeight="1" x14ac:dyDescent="0.15">
      <c r="A108" s="461" t="s">
        <v>2047</v>
      </c>
      <c r="B108" s="462"/>
      <c r="C108" s="462"/>
      <c r="D108" s="462"/>
      <c r="E108" s="462"/>
      <c r="F108" s="462"/>
      <c r="G108" s="462"/>
      <c r="H108" s="462"/>
      <c r="I108" s="462"/>
      <c r="J108" s="462"/>
      <c r="K108" s="190">
        <f>SUM(K2:K107)</f>
        <v>53900</v>
      </c>
      <c r="L108" s="190"/>
    </row>
  </sheetData>
  <mergeCells count="163">
    <mergeCell ref="A108:J108"/>
    <mergeCell ref="B105:B107"/>
    <mergeCell ref="H105:H106"/>
    <mergeCell ref="I105:I106"/>
    <mergeCell ref="J105:J107"/>
    <mergeCell ref="K105:K107"/>
    <mergeCell ref="B100:B104"/>
    <mergeCell ref="H101:H104"/>
    <mergeCell ref="I101:I104"/>
    <mergeCell ref="J101:J104"/>
    <mergeCell ref="K101:K104"/>
    <mergeCell ref="K94:K95"/>
    <mergeCell ref="B98:B99"/>
    <mergeCell ref="H98:H99"/>
    <mergeCell ref="I98:I99"/>
    <mergeCell ref="J98:J99"/>
    <mergeCell ref="K98:K99"/>
    <mergeCell ref="B92:B95"/>
    <mergeCell ref="H92:H93"/>
    <mergeCell ref="I92:I93"/>
    <mergeCell ref="J92:J93"/>
    <mergeCell ref="K92:K93"/>
    <mergeCell ref="H94:H95"/>
    <mergeCell ref="I94:I95"/>
    <mergeCell ref="J94:J95"/>
    <mergeCell ref="B90:B91"/>
    <mergeCell ref="H90:H91"/>
    <mergeCell ref="I90:I91"/>
    <mergeCell ref="J90:J91"/>
    <mergeCell ref="K90:K91"/>
    <mergeCell ref="K82:K83"/>
    <mergeCell ref="H84:H87"/>
    <mergeCell ref="I84:I87"/>
    <mergeCell ref="J84:J88"/>
    <mergeCell ref="K84:K88"/>
    <mergeCell ref="B78:B89"/>
    <mergeCell ref="H78:H81"/>
    <mergeCell ref="I78:I81"/>
    <mergeCell ref="J78:J81"/>
    <mergeCell ref="K78:K81"/>
    <mergeCell ref="H82:H83"/>
    <mergeCell ref="I82:I83"/>
    <mergeCell ref="J82:J83"/>
    <mergeCell ref="B74:B77"/>
    <mergeCell ref="H75:H76"/>
    <mergeCell ref="I75:I76"/>
    <mergeCell ref="J75:J76"/>
    <mergeCell ref="K75:K76"/>
    <mergeCell ref="I68:I69"/>
    <mergeCell ref="J68:J69"/>
    <mergeCell ref="K68:K69"/>
    <mergeCell ref="B70:B73"/>
    <mergeCell ref="H70:H73"/>
    <mergeCell ref="I70:I73"/>
    <mergeCell ref="J70:J73"/>
    <mergeCell ref="K70:K73"/>
    <mergeCell ref="J61:J64"/>
    <mergeCell ref="K61:K64"/>
    <mergeCell ref="B65:B69"/>
    <mergeCell ref="H65:H67"/>
    <mergeCell ref="I65:I67"/>
    <mergeCell ref="J65:J67"/>
    <mergeCell ref="K65:K67"/>
    <mergeCell ref="H68:H69"/>
    <mergeCell ref="K57:K58"/>
    <mergeCell ref="B59:B64"/>
    <mergeCell ref="H59:H60"/>
    <mergeCell ref="I59:I60"/>
    <mergeCell ref="J59:J60"/>
    <mergeCell ref="K59:K60"/>
    <mergeCell ref="H61:H64"/>
    <mergeCell ref="I61:I64"/>
    <mergeCell ref="L49:L53"/>
    <mergeCell ref="B54:B58"/>
    <mergeCell ref="H54:H56"/>
    <mergeCell ref="I54:I56"/>
    <mergeCell ref="J54:J56"/>
    <mergeCell ref="K54:K56"/>
    <mergeCell ref="H57:H58"/>
    <mergeCell ref="I57:I58"/>
    <mergeCell ref="J57:J58"/>
    <mergeCell ref="B49:B53"/>
    <mergeCell ref="H49:H53"/>
    <mergeCell ref="I49:I53"/>
    <mergeCell ref="J49:J53"/>
    <mergeCell ref="K49:K53"/>
    <mergeCell ref="B46:B48"/>
    <mergeCell ref="H46:H48"/>
    <mergeCell ref="I46:I48"/>
    <mergeCell ref="J46:J48"/>
    <mergeCell ref="K46:K48"/>
    <mergeCell ref="K38:K39"/>
    <mergeCell ref="B42:B45"/>
    <mergeCell ref="J42:J43"/>
    <mergeCell ref="K42:K43"/>
    <mergeCell ref="L42:L43"/>
    <mergeCell ref="H44:H45"/>
    <mergeCell ref="I44:I45"/>
    <mergeCell ref="J44:J45"/>
    <mergeCell ref="B38:B41"/>
    <mergeCell ref="G38:G39"/>
    <mergeCell ref="H38:H39"/>
    <mergeCell ref="I38:I39"/>
    <mergeCell ref="J38:J39"/>
    <mergeCell ref="K44:K45"/>
    <mergeCell ref="K31:K32"/>
    <mergeCell ref="B33:B37"/>
    <mergeCell ref="H33:H36"/>
    <mergeCell ref="I33:I36"/>
    <mergeCell ref="J33:J36"/>
    <mergeCell ref="K33:K36"/>
    <mergeCell ref="K26:K27"/>
    <mergeCell ref="B28:B32"/>
    <mergeCell ref="H28:H30"/>
    <mergeCell ref="I28:I30"/>
    <mergeCell ref="J28:J30"/>
    <mergeCell ref="K28:K30"/>
    <mergeCell ref="H31:H32"/>
    <mergeCell ref="I31:I32"/>
    <mergeCell ref="J31:J32"/>
    <mergeCell ref="H24:H25"/>
    <mergeCell ref="I24:I25"/>
    <mergeCell ref="J24:J25"/>
    <mergeCell ref="K24:K25"/>
    <mergeCell ref="B26:B27"/>
    <mergeCell ref="H26:H27"/>
    <mergeCell ref="I26:I27"/>
    <mergeCell ref="J26:J27"/>
    <mergeCell ref="B20:B23"/>
    <mergeCell ref="H21:H23"/>
    <mergeCell ref="I21:I23"/>
    <mergeCell ref="J21:J23"/>
    <mergeCell ref="K21:K23"/>
    <mergeCell ref="B18:B19"/>
    <mergeCell ref="H18:H19"/>
    <mergeCell ref="I18:I19"/>
    <mergeCell ref="J18:J19"/>
    <mergeCell ref="K18:K19"/>
    <mergeCell ref="B14:B17"/>
    <mergeCell ref="H15:H17"/>
    <mergeCell ref="I15:I17"/>
    <mergeCell ref="J15:J17"/>
    <mergeCell ref="K15:K17"/>
    <mergeCell ref="K8:K10"/>
    <mergeCell ref="B11:B13"/>
    <mergeCell ref="H11:H13"/>
    <mergeCell ref="I11:I13"/>
    <mergeCell ref="J11:J13"/>
    <mergeCell ref="K11:K13"/>
    <mergeCell ref="L2:L3"/>
    <mergeCell ref="H4:H5"/>
    <mergeCell ref="I4:I5"/>
    <mergeCell ref="L4:L5"/>
    <mergeCell ref="H7:I7"/>
    <mergeCell ref="B8:B10"/>
    <mergeCell ref="H8:H10"/>
    <mergeCell ref="I8:I10"/>
    <mergeCell ref="J8:J10"/>
    <mergeCell ref="B2:B7"/>
    <mergeCell ref="H2:H3"/>
    <mergeCell ref="I2:I3"/>
    <mergeCell ref="J2:J5"/>
    <mergeCell ref="K2:K5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opLeftCell="A4" workbookViewId="0">
      <selection activeCell="G64" sqref="G64"/>
    </sheetView>
  </sheetViews>
  <sheetFormatPr baseColWidth="10" defaultColWidth="9.6640625" defaultRowHeight="20" customHeight="1" x14ac:dyDescent="0.15"/>
  <cols>
    <col min="1" max="1" width="4.5" style="199" bestFit="1" customWidth="1"/>
    <col min="2" max="2" width="15.6640625" style="199" bestFit="1" customWidth="1"/>
    <col min="3" max="3" width="6.6640625" style="199" bestFit="1" customWidth="1"/>
    <col min="4" max="4" width="13.6640625" style="199" bestFit="1" customWidth="1"/>
    <col min="5" max="5" width="19.1640625" style="199" bestFit="1" customWidth="1"/>
    <col min="6" max="6" width="17.1640625" style="199" bestFit="1" customWidth="1"/>
    <col min="7" max="7" width="11.1640625" style="199" bestFit="1" customWidth="1"/>
    <col min="8" max="8" width="10.5" style="215" bestFit="1" customWidth="1"/>
    <col min="9" max="9" width="9" style="215" bestFit="1" customWidth="1"/>
    <col min="10" max="10" width="22.5" style="215" bestFit="1" customWidth="1"/>
    <col min="11" max="11" width="4.5" style="199" bestFit="1" customWidth="1"/>
    <col min="12" max="12" width="5.6640625" style="199" bestFit="1" customWidth="1"/>
    <col min="13" max="13" width="37.6640625" style="199" customWidth="1"/>
    <col min="14" max="16384" width="9.6640625" style="198"/>
  </cols>
  <sheetData>
    <row r="1" spans="1:13" s="180" customFormat="1" ht="20" customHeight="1" x14ac:dyDescent="0.2">
      <c r="A1" s="179" t="s">
        <v>18</v>
      </c>
      <c r="B1" s="179" t="s">
        <v>1932</v>
      </c>
      <c r="C1" s="179" t="s">
        <v>1771</v>
      </c>
      <c r="D1" s="179" t="s">
        <v>1124</v>
      </c>
      <c r="E1" s="179" t="s">
        <v>1933</v>
      </c>
      <c r="F1" s="179" t="s">
        <v>1934</v>
      </c>
      <c r="G1" s="179" t="s">
        <v>2053</v>
      </c>
      <c r="H1" s="179" t="s">
        <v>2054</v>
      </c>
      <c r="I1" s="179" t="s">
        <v>1936</v>
      </c>
      <c r="J1" s="179" t="s">
        <v>1937</v>
      </c>
      <c r="K1" s="179" t="s">
        <v>1938</v>
      </c>
      <c r="L1" s="179" t="s">
        <v>1939</v>
      </c>
      <c r="M1" s="179" t="s">
        <v>1940</v>
      </c>
    </row>
    <row r="2" spans="1:13" s="180" customFormat="1" ht="20" customHeight="1" x14ac:dyDescent="0.2">
      <c r="A2" s="179">
        <v>1</v>
      </c>
      <c r="B2" s="454" t="s">
        <v>1944</v>
      </c>
      <c r="C2" s="181">
        <v>44840</v>
      </c>
      <c r="D2" s="184" t="s">
        <v>1144</v>
      </c>
      <c r="E2" s="179"/>
      <c r="F2" s="179" t="s">
        <v>2044</v>
      </c>
      <c r="G2" s="182">
        <v>0.53472222222222199</v>
      </c>
      <c r="H2" s="470">
        <v>0.41666666666666702</v>
      </c>
      <c r="I2" s="451" t="s">
        <v>1943</v>
      </c>
      <c r="J2" s="451" t="s">
        <v>2055</v>
      </c>
      <c r="K2" s="451" t="s">
        <v>1942</v>
      </c>
      <c r="L2" s="457">
        <v>1200</v>
      </c>
      <c r="M2" s="454"/>
    </row>
    <row r="3" spans="1:13" s="180" customFormat="1" ht="20" customHeight="1" x14ac:dyDescent="0.2">
      <c r="A3" s="179">
        <v>2</v>
      </c>
      <c r="B3" s="454"/>
      <c r="C3" s="181">
        <v>44840</v>
      </c>
      <c r="D3" s="184" t="s">
        <v>1157</v>
      </c>
      <c r="E3" s="179"/>
      <c r="F3" s="179" t="s">
        <v>2044</v>
      </c>
      <c r="G3" s="182">
        <v>0.53472222222222199</v>
      </c>
      <c r="H3" s="471"/>
      <c r="I3" s="452"/>
      <c r="J3" s="452"/>
      <c r="K3" s="452"/>
      <c r="L3" s="458"/>
      <c r="M3" s="454"/>
    </row>
    <row r="4" spans="1:13" s="180" customFormat="1" ht="20" customHeight="1" x14ac:dyDescent="0.2">
      <c r="A4" s="179">
        <v>3</v>
      </c>
      <c r="B4" s="454"/>
      <c r="C4" s="181">
        <v>44840</v>
      </c>
      <c r="D4" s="184" t="s">
        <v>1946</v>
      </c>
      <c r="E4" s="184">
        <v>13913886835</v>
      </c>
      <c r="F4" s="184" t="s">
        <v>2056</v>
      </c>
      <c r="G4" s="184"/>
      <c r="H4" s="471"/>
      <c r="I4" s="452"/>
      <c r="J4" s="452"/>
      <c r="K4" s="452"/>
      <c r="L4" s="458"/>
      <c r="M4" s="455" t="s">
        <v>2114</v>
      </c>
    </row>
    <row r="5" spans="1:13" s="180" customFormat="1" ht="20" customHeight="1" x14ac:dyDescent="0.2">
      <c r="A5" s="179">
        <v>4</v>
      </c>
      <c r="B5" s="454"/>
      <c r="C5" s="181">
        <v>44840</v>
      </c>
      <c r="D5" s="184" t="s">
        <v>1461</v>
      </c>
      <c r="E5" s="179"/>
      <c r="F5" s="179" t="s">
        <v>2057</v>
      </c>
      <c r="G5" s="202">
        <v>0.58333333333333304</v>
      </c>
      <c r="H5" s="471"/>
      <c r="I5" s="452"/>
      <c r="J5" s="452"/>
      <c r="K5" s="452"/>
      <c r="L5" s="458"/>
      <c r="M5" s="455"/>
    </row>
    <row r="6" spans="1:13" s="180" customFormat="1" ht="20" customHeight="1" x14ac:dyDescent="0.2">
      <c r="A6" s="179">
        <v>5</v>
      </c>
      <c r="B6" s="454"/>
      <c r="C6" s="191">
        <v>44840</v>
      </c>
      <c r="D6" s="203" t="s">
        <v>1465</v>
      </c>
      <c r="E6" s="193"/>
      <c r="F6" s="193" t="s">
        <v>2057</v>
      </c>
      <c r="G6" s="204">
        <v>0.58333333333333304</v>
      </c>
      <c r="H6" s="472"/>
      <c r="I6" s="453"/>
      <c r="J6" s="453"/>
      <c r="K6" s="453"/>
      <c r="L6" s="458"/>
      <c r="M6" s="187"/>
    </row>
    <row r="7" spans="1:13" s="180" customFormat="1" ht="20" customHeight="1" x14ac:dyDescent="0.2">
      <c r="A7" s="179">
        <v>6</v>
      </c>
      <c r="B7" s="454" t="s">
        <v>1951</v>
      </c>
      <c r="C7" s="181">
        <v>44840</v>
      </c>
      <c r="D7" s="184" t="s">
        <v>1598</v>
      </c>
      <c r="E7" s="179"/>
      <c r="F7" s="184"/>
      <c r="G7" s="185"/>
      <c r="H7" s="467">
        <v>0.54166666666666696</v>
      </c>
      <c r="I7" s="451" t="s">
        <v>1943</v>
      </c>
      <c r="J7" s="451" t="s">
        <v>2058</v>
      </c>
      <c r="K7" s="451" t="s">
        <v>1942</v>
      </c>
      <c r="L7" s="451">
        <v>850</v>
      </c>
      <c r="M7" s="186"/>
    </row>
    <row r="8" spans="1:13" s="180" customFormat="1" ht="20" customHeight="1" x14ac:dyDescent="0.2">
      <c r="A8" s="179">
        <v>7</v>
      </c>
      <c r="B8" s="454"/>
      <c r="C8" s="181">
        <v>44840</v>
      </c>
      <c r="D8" s="184" t="s">
        <v>1523</v>
      </c>
      <c r="E8" s="184">
        <v>17710933070</v>
      </c>
      <c r="F8" s="184" t="s">
        <v>2059</v>
      </c>
      <c r="G8" s="185">
        <v>0.72569444444444398</v>
      </c>
      <c r="H8" s="468"/>
      <c r="I8" s="452"/>
      <c r="J8" s="452"/>
      <c r="K8" s="452"/>
      <c r="L8" s="452"/>
      <c r="M8" s="179"/>
    </row>
    <row r="9" spans="1:13" s="180" customFormat="1" ht="20" customHeight="1" x14ac:dyDescent="0.2">
      <c r="A9" s="179">
        <v>8</v>
      </c>
      <c r="B9" s="454"/>
      <c r="C9" s="181">
        <v>44840</v>
      </c>
      <c r="D9" s="184" t="s">
        <v>1131</v>
      </c>
      <c r="E9" s="179"/>
      <c r="F9" s="184"/>
      <c r="G9" s="185"/>
      <c r="H9" s="469"/>
      <c r="I9" s="453"/>
      <c r="J9" s="453"/>
      <c r="K9" s="453"/>
      <c r="L9" s="453"/>
      <c r="M9" s="179"/>
    </row>
    <row r="10" spans="1:13" s="180" customFormat="1" ht="20" customHeight="1" x14ac:dyDescent="0.2">
      <c r="A10" s="179">
        <v>9</v>
      </c>
      <c r="B10" s="454" t="s">
        <v>1955</v>
      </c>
      <c r="C10" s="181">
        <v>44840</v>
      </c>
      <c r="D10" s="184" t="s">
        <v>1956</v>
      </c>
      <c r="E10" s="184">
        <v>18281921239</v>
      </c>
      <c r="F10" s="179" t="s">
        <v>1705</v>
      </c>
      <c r="G10" s="182" t="s">
        <v>1705</v>
      </c>
      <c r="H10" s="470">
        <v>0.91666666666666696</v>
      </c>
      <c r="I10" s="451" t="s">
        <v>1943</v>
      </c>
      <c r="J10" s="457" t="s">
        <v>2060</v>
      </c>
      <c r="K10" s="451" t="s">
        <v>1942</v>
      </c>
      <c r="L10" s="451">
        <v>850</v>
      </c>
      <c r="M10" s="179"/>
    </row>
    <row r="11" spans="1:13" s="180" customFormat="1" ht="20" customHeight="1" x14ac:dyDescent="0.2">
      <c r="A11" s="179">
        <v>10</v>
      </c>
      <c r="B11" s="454"/>
      <c r="C11" s="181">
        <v>44840</v>
      </c>
      <c r="D11" s="184" t="s">
        <v>1958</v>
      </c>
      <c r="E11" s="184">
        <v>17716581217</v>
      </c>
      <c r="F11" s="179" t="s">
        <v>1705</v>
      </c>
      <c r="G11" s="182" t="s">
        <v>1705</v>
      </c>
      <c r="H11" s="471"/>
      <c r="I11" s="452"/>
      <c r="J11" s="458"/>
      <c r="K11" s="452"/>
      <c r="L11" s="452"/>
      <c r="M11" s="179"/>
    </row>
    <row r="12" spans="1:13" s="180" customFormat="1" ht="20" customHeight="1" x14ac:dyDescent="0.2">
      <c r="A12" s="179">
        <v>11</v>
      </c>
      <c r="B12" s="454"/>
      <c r="C12" s="181">
        <v>44840</v>
      </c>
      <c r="D12" s="184" t="s">
        <v>1707</v>
      </c>
      <c r="E12" s="184"/>
      <c r="F12" s="179" t="s">
        <v>1705</v>
      </c>
      <c r="G12" s="182" t="s">
        <v>1705</v>
      </c>
      <c r="H12" s="471"/>
      <c r="I12" s="452"/>
      <c r="J12" s="458"/>
      <c r="K12" s="452"/>
      <c r="L12" s="452"/>
      <c r="M12" s="179"/>
    </row>
    <row r="13" spans="1:13" s="180" customFormat="1" ht="20" customHeight="1" x14ac:dyDescent="0.2">
      <c r="A13" s="179">
        <v>12</v>
      </c>
      <c r="B13" s="454"/>
      <c r="C13" s="181">
        <v>44840</v>
      </c>
      <c r="D13" s="184" t="s">
        <v>2061</v>
      </c>
      <c r="E13" s="184">
        <v>18809969225</v>
      </c>
      <c r="F13" s="179" t="s">
        <v>1705</v>
      </c>
      <c r="G13" s="182" t="s">
        <v>1705</v>
      </c>
      <c r="H13" s="472"/>
      <c r="I13" s="453"/>
      <c r="J13" s="459"/>
      <c r="K13" s="453"/>
      <c r="L13" s="453"/>
      <c r="M13" s="179"/>
    </row>
    <row r="14" spans="1:13" s="180" customFormat="1" ht="20" customHeight="1" x14ac:dyDescent="0.2">
      <c r="A14" s="179">
        <v>13</v>
      </c>
      <c r="B14" s="454" t="s">
        <v>1961</v>
      </c>
      <c r="C14" s="181">
        <v>44840</v>
      </c>
      <c r="D14" s="184" t="s">
        <v>1962</v>
      </c>
      <c r="E14" s="184">
        <v>15621599630</v>
      </c>
      <c r="F14" s="179" t="s">
        <v>1705</v>
      </c>
      <c r="G14" s="182">
        <v>0.4375</v>
      </c>
      <c r="H14" s="182">
        <v>0.4375</v>
      </c>
      <c r="I14" s="179" t="s">
        <v>1943</v>
      </c>
      <c r="J14" s="179" t="s">
        <v>1963</v>
      </c>
      <c r="K14" s="179" t="s">
        <v>1942</v>
      </c>
      <c r="L14" s="186">
        <v>4300</v>
      </c>
      <c r="M14" s="179"/>
    </row>
    <row r="15" spans="1:13" s="180" customFormat="1" ht="20" customHeight="1" x14ac:dyDescent="0.2">
      <c r="A15" s="179">
        <v>14</v>
      </c>
      <c r="B15" s="454"/>
      <c r="C15" s="181">
        <v>44840</v>
      </c>
      <c r="D15" s="184" t="s">
        <v>1177</v>
      </c>
      <c r="E15" s="184">
        <v>15621599630</v>
      </c>
      <c r="F15" s="179" t="s">
        <v>2062</v>
      </c>
      <c r="G15" s="179" t="s">
        <v>1705</v>
      </c>
      <c r="H15" s="470">
        <v>0.4375</v>
      </c>
      <c r="I15" s="451" t="s">
        <v>1943</v>
      </c>
      <c r="J15" s="457" t="s">
        <v>2063</v>
      </c>
      <c r="K15" s="451" t="s">
        <v>1942</v>
      </c>
      <c r="L15" s="457">
        <v>2000</v>
      </c>
      <c r="M15" s="179"/>
    </row>
    <row r="16" spans="1:13" s="180" customFormat="1" ht="20" customHeight="1" x14ac:dyDescent="0.2">
      <c r="A16" s="179">
        <v>15</v>
      </c>
      <c r="B16" s="454"/>
      <c r="C16" s="181">
        <v>44840</v>
      </c>
      <c r="D16" s="184" t="s">
        <v>1179</v>
      </c>
      <c r="E16" s="184">
        <v>15617876191</v>
      </c>
      <c r="F16" s="179" t="s">
        <v>2062</v>
      </c>
      <c r="G16" s="179" t="s">
        <v>1705</v>
      </c>
      <c r="H16" s="472"/>
      <c r="I16" s="453"/>
      <c r="J16" s="459"/>
      <c r="K16" s="453"/>
      <c r="L16" s="459"/>
      <c r="M16" s="179"/>
    </row>
    <row r="17" spans="1:13" s="180" customFormat="1" ht="20" customHeight="1" x14ac:dyDescent="0.2">
      <c r="A17" s="179">
        <v>16</v>
      </c>
      <c r="B17" s="454"/>
      <c r="C17" s="181">
        <v>44840</v>
      </c>
      <c r="D17" s="184" t="s">
        <v>1588</v>
      </c>
      <c r="E17" s="184">
        <v>18811339298</v>
      </c>
      <c r="F17" s="179" t="s">
        <v>2057</v>
      </c>
      <c r="G17" s="182">
        <v>0.58333333333333304</v>
      </c>
      <c r="H17" s="182">
        <v>0.45833333333333298</v>
      </c>
      <c r="I17" s="179" t="s">
        <v>1943</v>
      </c>
      <c r="J17" s="179" t="s">
        <v>2055</v>
      </c>
      <c r="K17" s="179" t="s">
        <v>1948</v>
      </c>
      <c r="L17" s="186">
        <v>750</v>
      </c>
      <c r="M17" s="179"/>
    </row>
    <row r="18" spans="1:13" s="180" customFormat="1" ht="20" customHeight="1" x14ac:dyDescent="0.2">
      <c r="A18" s="179">
        <v>17</v>
      </c>
      <c r="B18" s="454" t="s">
        <v>2018</v>
      </c>
      <c r="C18" s="181">
        <v>44841</v>
      </c>
      <c r="D18" s="188" t="s">
        <v>1278</v>
      </c>
      <c r="E18" s="188">
        <v>15522632203</v>
      </c>
      <c r="F18" s="179" t="s">
        <v>2064</v>
      </c>
      <c r="G18" s="182">
        <v>0.67361111111111105</v>
      </c>
      <c r="H18" s="470">
        <v>0.54166666666666696</v>
      </c>
      <c r="I18" s="454" t="s">
        <v>1943</v>
      </c>
      <c r="J18" s="454" t="s">
        <v>2065</v>
      </c>
      <c r="K18" s="454" t="s">
        <v>1942</v>
      </c>
      <c r="L18" s="451">
        <v>850</v>
      </c>
      <c r="M18" s="451"/>
    </row>
    <row r="19" spans="1:13" s="180" customFormat="1" ht="20" customHeight="1" x14ac:dyDescent="0.2">
      <c r="A19" s="179">
        <v>18</v>
      </c>
      <c r="B19" s="454"/>
      <c r="C19" s="181">
        <v>44841</v>
      </c>
      <c r="D19" s="188" t="s">
        <v>1282</v>
      </c>
      <c r="E19" s="188">
        <v>15522632203</v>
      </c>
      <c r="F19" s="179" t="s">
        <v>2064</v>
      </c>
      <c r="G19" s="182">
        <v>0.67361111111111105</v>
      </c>
      <c r="H19" s="471"/>
      <c r="I19" s="454"/>
      <c r="J19" s="454"/>
      <c r="K19" s="454"/>
      <c r="L19" s="452"/>
      <c r="M19" s="452"/>
    </row>
    <row r="20" spans="1:13" s="180" customFormat="1" ht="20" customHeight="1" x14ac:dyDescent="0.2">
      <c r="A20" s="179">
        <v>19</v>
      </c>
      <c r="B20" s="454"/>
      <c r="C20" s="181">
        <v>44841</v>
      </c>
      <c r="D20" s="188" t="s">
        <v>1276</v>
      </c>
      <c r="E20" s="188">
        <v>15522632203</v>
      </c>
      <c r="F20" s="179" t="s">
        <v>2064</v>
      </c>
      <c r="G20" s="182">
        <v>0.67361111111111105</v>
      </c>
      <c r="H20" s="472"/>
      <c r="I20" s="454"/>
      <c r="J20" s="454"/>
      <c r="K20" s="454"/>
      <c r="L20" s="453"/>
      <c r="M20" s="452"/>
    </row>
    <row r="21" spans="1:13" s="180" customFormat="1" ht="20" customHeight="1" x14ac:dyDescent="0.2">
      <c r="A21" s="179">
        <v>20</v>
      </c>
      <c r="B21" s="454"/>
      <c r="C21" s="181">
        <v>44841</v>
      </c>
      <c r="D21" s="188" t="s">
        <v>1280</v>
      </c>
      <c r="E21" s="188">
        <v>15522632203</v>
      </c>
      <c r="F21" s="179" t="s">
        <v>2064</v>
      </c>
      <c r="G21" s="182">
        <v>0.67361111111111105</v>
      </c>
      <c r="H21" s="470">
        <v>0.54166666666666696</v>
      </c>
      <c r="I21" s="451" t="s">
        <v>1943</v>
      </c>
      <c r="J21" s="451" t="s">
        <v>2065</v>
      </c>
      <c r="K21" s="451" t="s">
        <v>1942</v>
      </c>
      <c r="L21" s="451">
        <v>850</v>
      </c>
      <c r="M21" s="452"/>
    </row>
    <row r="22" spans="1:13" s="180" customFormat="1" ht="20" customHeight="1" x14ac:dyDescent="0.2">
      <c r="A22" s="179">
        <v>21</v>
      </c>
      <c r="B22" s="454"/>
      <c r="C22" s="181">
        <v>44841</v>
      </c>
      <c r="D22" s="188" t="s">
        <v>1272</v>
      </c>
      <c r="E22" s="188">
        <v>15522632203</v>
      </c>
      <c r="F22" s="179" t="s">
        <v>2064</v>
      </c>
      <c r="G22" s="182">
        <v>0.67361111111111105</v>
      </c>
      <c r="H22" s="471"/>
      <c r="I22" s="452"/>
      <c r="J22" s="452"/>
      <c r="K22" s="452"/>
      <c r="L22" s="452"/>
      <c r="M22" s="452"/>
    </row>
    <row r="23" spans="1:13" s="180" customFormat="1" ht="20" customHeight="1" x14ac:dyDescent="0.2">
      <c r="A23" s="179">
        <v>22</v>
      </c>
      <c r="B23" s="454" t="s">
        <v>1966</v>
      </c>
      <c r="C23" s="181">
        <v>44841</v>
      </c>
      <c r="D23" s="188" t="s">
        <v>1181</v>
      </c>
      <c r="E23" s="188">
        <v>18801225169</v>
      </c>
      <c r="F23" s="179" t="s">
        <v>2064</v>
      </c>
      <c r="G23" s="182">
        <v>0.67361111111111105</v>
      </c>
      <c r="H23" s="471"/>
      <c r="I23" s="452"/>
      <c r="J23" s="452"/>
      <c r="K23" s="452"/>
      <c r="L23" s="452"/>
      <c r="M23" s="452"/>
    </row>
    <row r="24" spans="1:13" s="180" customFormat="1" ht="20" customHeight="1" x14ac:dyDescent="0.2">
      <c r="A24" s="179">
        <v>23</v>
      </c>
      <c r="B24" s="454"/>
      <c r="C24" s="181">
        <v>44841</v>
      </c>
      <c r="D24" s="188" t="s">
        <v>1189</v>
      </c>
      <c r="E24" s="188">
        <v>13794688558</v>
      </c>
      <c r="F24" s="179" t="s">
        <v>2064</v>
      </c>
      <c r="G24" s="182">
        <v>0.67361111111111105</v>
      </c>
      <c r="H24" s="471"/>
      <c r="I24" s="473"/>
      <c r="J24" s="453"/>
      <c r="K24" s="453"/>
      <c r="L24" s="453"/>
      <c r="M24" s="453"/>
    </row>
    <row r="25" spans="1:13" s="180" customFormat="1" ht="20" customHeight="1" x14ac:dyDescent="0.2">
      <c r="A25" s="179">
        <v>24</v>
      </c>
      <c r="B25" s="451" t="s">
        <v>1969</v>
      </c>
      <c r="C25" s="181">
        <v>44840</v>
      </c>
      <c r="D25" s="188" t="s">
        <v>1970</v>
      </c>
      <c r="E25" s="188">
        <v>15003806118</v>
      </c>
      <c r="F25" s="179" t="s">
        <v>2066</v>
      </c>
      <c r="G25" s="182">
        <v>0.58680555555555602</v>
      </c>
      <c r="H25" s="470">
        <v>0.47916666666666702</v>
      </c>
      <c r="I25" s="451" t="s">
        <v>1943</v>
      </c>
      <c r="J25" s="451" t="s">
        <v>1953</v>
      </c>
      <c r="K25" s="451" t="s">
        <v>1942</v>
      </c>
      <c r="L25" s="458">
        <v>850</v>
      </c>
      <c r="M25" s="187"/>
    </row>
    <row r="26" spans="1:13" s="180" customFormat="1" ht="20" customHeight="1" x14ac:dyDescent="0.2">
      <c r="A26" s="179">
        <v>25</v>
      </c>
      <c r="B26" s="452"/>
      <c r="C26" s="181">
        <v>44840</v>
      </c>
      <c r="D26" s="188" t="s">
        <v>1712</v>
      </c>
      <c r="E26" s="188"/>
      <c r="F26" s="179" t="s">
        <v>2066</v>
      </c>
      <c r="G26" s="182">
        <v>0.58680555555555602</v>
      </c>
      <c r="H26" s="471"/>
      <c r="I26" s="452"/>
      <c r="J26" s="452"/>
      <c r="K26" s="452"/>
      <c r="L26" s="458"/>
      <c r="M26" s="179"/>
    </row>
    <row r="27" spans="1:13" s="180" customFormat="1" ht="20" customHeight="1" x14ac:dyDescent="0.2">
      <c r="A27" s="179">
        <v>26</v>
      </c>
      <c r="B27" s="452"/>
      <c r="C27" s="181">
        <v>44840</v>
      </c>
      <c r="D27" s="188" t="s">
        <v>1974</v>
      </c>
      <c r="E27" s="188">
        <v>15000881541</v>
      </c>
      <c r="F27" s="179" t="s">
        <v>2067</v>
      </c>
      <c r="G27" s="182">
        <v>0.58541666666666703</v>
      </c>
      <c r="H27" s="471"/>
      <c r="I27" s="452"/>
      <c r="J27" s="452"/>
      <c r="K27" s="452"/>
      <c r="L27" s="458"/>
      <c r="M27" s="179"/>
    </row>
    <row r="28" spans="1:13" s="180" customFormat="1" ht="20" customHeight="1" x14ac:dyDescent="0.2">
      <c r="A28" s="179">
        <v>27</v>
      </c>
      <c r="B28" s="453"/>
      <c r="C28" s="181">
        <v>44840</v>
      </c>
      <c r="D28" s="188" t="s">
        <v>1976</v>
      </c>
      <c r="E28" s="188">
        <v>18657307299</v>
      </c>
      <c r="F28" s="179" t="s">
        <v>2067</v>
      </c>
      <c r="G28" s="182">
        <v>0.58541666666666703</v>
      </c>
      <c r="H28" s="472"/>
      <c r="I28" s="453"/>
      <c r="J28" s="453"/>
      <c r="K28" s="453"/>
      <c r="L28" s="459"/>
      <c r="M28" s="179"/>
    </row>
    <row r="29" spans="1:13" s="180" customFormat="1" ht="20" customHeight="1" x14ac:dyDescent="0.2">
      <c r="A29" s="179">
        <v>28</v>
      </c>
      <c r="B29" s="454" t="s">
        <v>1977</v>
      </c>
      <c r="C29" s="181">
        <v>44840</v>
      </c>
      <c r="D29" s="188" t="s">
        <v>2068</v>
      </c>
      <c r="E29" s="179"/>
      <c r="F29" s="179" t="s">
        <v>2069</v>
      </c>
      <c r="G29" s="182">
        <v>0.57638888888888895</v>
      </c>
      <c r="H29" s="470">
        <v>0.45138888888888901</v>
      </c>
      <c r="I29" s="179" t="s">
        <v>1943</v>
      </c>
      <c r="J29" s="179" t="s">
        <v>2055</v>
      </c>
      <c r="K29" s="451" t="s">
        <v>1948</v>
      </c>
      <c r="L29" s="454">
        <v>750</v>
      </c>
      <c r="M29" s="451"/>
    </row>
    <row r="30" spans="1:13" s="180" customFormat="1" ht="20" customHeight="1" x14ac:dyDescent="0.2">
      <c r="A30" s="179">
        <v>29</v>
      </c>
      <c r="B30" s="454"/>
      <c r="C30" s="181">
        <v>44840</v>
      </c>
      <c r="D30" s="188" t="s">
        <v>2070</v>
      </c>
      <c r="E30" s="179"/>
      <c r="F30" s="179" t="s">
        <v>2071</v>
      </c>
      <c r="G30" s="182">
        <v>0.57291666666666696</v>
      </c>
      <c r="H30" s="472"/>
      <c r="I30" s="179" t="s">
        <v>1943</v>
      </c>
      <c r="J30" s="179" t="s">
        <v>2065</v>
      </c>
      <c r="K30" s="453"/>
      <c r="L30" s="454"/>
      <c r="M30" s="452"/>
    </row>
    <row r="31" spans="1:13" s="180" customFormat="1" ht="20" customHeight="1" x14ac:dyDescent="0.2">
      <c r="A31" s="179">
        <v>30</v>
      </c>
      <c r="B31" s="454"/>
      <c r="C31" s="181"/>
      <c r="D31" s="188" t="s">
        <v>2072</v>
      </c>
      <c r="E31" s="179"/>
      <c r="F31" s="179"/>
      <c r="G31" s="179"/>
      <c r="H31" s="179"/>
      <c r="I31" s="179"/>
      <c r="J31" s="179"/>
      <c r="K31" s="179"/>
      <c r="L31" s="179"/>
      <c r="M31" s="452"/>
    </row>
    <row r="32" spans="1:13" s="180" customFormat="1" ht="20" customHeight="1" x14ac:dyDescent="0.2">
      <c r="A32" s="179">
        <v>31</v>
      </c>
      <c r="B32" s="454"/>
      <c r="C32" s="181">
        <v>44841</v>
      </c>
      <c r="D32" s="188" t="s">
        <v>2073</v>
      </c>
      <c r="E32" s="188">
        <v>15910865789</v>
      </c>
      <c r="F32" s="179" t="s">
        <v>2074</v>
      </c>
      <c r="G32" s="182">
        <v>0.57708333333333295</v>
      </c>
      <c r="H32" s="182">
        <v>0.45833333333333298</v>
      </c>
      <c r="I32" s="179" t="s">
        <v>1943</v>
      </c>
      <c r="J32" s="179" t="s">
        <v>2075</v>
      </c>
      <c r="K32" s="179" t="s">
        <v>1948</v>
      </c>
      <c r="L32" s="179">
        <v>750</v>
      </c>
      <c r="M32" s="452"/>
    </row>
    <row r="33" spans="1:13" s="180" customFormat="1" ht="20" customHeight="1" x14ac:dyDescent="0.2">
      <c r="A33" s="179">
        <v>32</v>
      </c>
      <c r="B33" s="454"/>
      <c r="C33" s="181"/>
      <c r="D33" s="188" t="s">
        <v>1978</v>
      </c>
      <c r="E33" s="188">
        <v>15968181459</v>
      </c>
      <c r="F33" s="179"/>
      <c r="G33" s="179"/>
      <c r="H33" s="182"/>
      <c r="I33" s="179"/>
      <c r="J33" s="179"/>
      <c r="K33" s="179"/>
      <c r="L33" s="179"/>
      <c r="M33" s="452"/>
    </row>
    <row r="34" spans="1:13" s="180" customFormat="1" ht="20" customHeight="1" x14ac:dyDescent="0.2">
      <c r="A34" s="179">
        <v>33</v>
      </c>
      <c r="B34" s="454"/>
      <c r="C34" s="181">
        <v>44840</v>
      </c>
      <c r="D34" s="188" t="s">
        <v>1713</v>
      </c>
      <c r="E34" s="179"/>
      <c r="F34" s="179"/>
      <c r="G34" s="179"/>
      <c r="H34" s="179"/>
      <c r="I34" s="179"/>
      <c r="J34" s="179"/>
      <c r="K34" s="179"/>
      <c r="L34" s="179"/>
      <c r="M34" s="452"/>
    </row>
    <row r="35" spans="1:13" s="180" customFormat="1" ht="20" customHeight="1" x14ac:dyDescent="0.2">
      <c r="A35" s="179">
        <v>34</v>
      </c>
      <c r="B35" s="454" t="s">
        <v>1980</v>
      </c>
      <c r="C35" s="181">
        <v>44841</v>
      </c>
      <c r="D35" s="188" t="s">
        <v>2020</v>
      </c>
      <c r="E35" s="188"/>
      <c r="F35" s="179" t="s">
        <v>2076</v>
      </c>
      <c r="G35" s="182">
        <v>0.53333333333333299</v>
      </c>
      <c r="H35" s="470">
        <v>0.40972222222222199</v>
      </c>
      <c r="I35" s="179" t="s">
        <v>1943</v>
      </c>
      <c r="J35" s="179" t="s">
        <v>1953</v>
      </c>
      <c r="K35" s="451" t="s">
        <v>1942</v>
      </c>
      <c r="L35" s="455">
        <v>850</v>
      </c>
      <c r="M35" s="452"/>
    </row>
    <row r="36" spans="1:13" s="205" customFormat="1" ht="20" customHeight="1" x14ac:dyDescent="0.2">
      <c r="A36" s="179">
        <v>35</v>
      </c>
      <c r="B36" s="454"/>
      <c r="C36" s="191">
        <v>44841</v>
      </c>
      <c r="D36" s="192" t="s">
        <v>2021</v>
      </c>
      <c r="E36" s="192">
        <v>15844086884</v>
      </c>
      <c r="F36" s="193" t="s">
        <v>2076</v>
      </c>
      <c r="G36" s="194">
        <v>0.53333333333333299</v>
      </c>
      <c r="H36" s="471"/>
      <c r="I36" s="193" t="s">
        <v>2077</v>
      </c>
      <c r="J36" s="193" t="s">
        <v>2077</v>
      </c>
      <c r="K36" s="452"/>
      <c r="L36" s="454"/>
      <c r="M36" s="452"/>
    </row>
    <row r="37" spans="1:13" s="180" customFormat="1" ht="20" customHeight="1" x14ac:dyDescent="0.2">
      <c r="A37" s="179">
        <v>36</v>
      </c>
      <c r="B37" s="454"/>
      <c r="C37" s="181">
        <v>44841</v>
      </c>
      <c r="D37" s="188" t="s">
        <v>2022</v>
      </c>
      <c r="E37" s="188">
        <v>18054857908</v>
      </c>
      <c r="F37" s="179" t="s">
        <v>2078</v>
      </c>
      <c r="G37" s="182">
        <v>0.62638888888888899</v>
      </c>
      <c r="H37" s="471"/>
      <c r="I37" s="179" t="s">
        <v>1943</v>
      </c>
      <c r="J37" s="179" t="s">
        <v>1953</v>
      </c>
      <c r="K37" s="452"/>
      <c r="L37" s="454"/>
      <c r="M37" s="452"/>
    </row>
    <row r="38" spans="1:13" s="180" customFormat="1" ht="20" customHeight="1" x14ac:dyDescent="0.2">
      <c r="A38" s="179">
        <v>37</v>
      </c>
      <c r="B38" s="454"/>
      <c r="C38" s="181">
        <v>44841</v>
      </c>
      <c r="D38" s="188" t="s">
        <v>2023</v>
      </c>
      <c r="E38" s="188">
        <v>15852920590</v>
      </c>
      <c r="F38" s="179" t="s">
        <v>2079</v>
      </c>
      <c r="G38" s="182"/>
      <c r="H38" s="472"/>
      <c r="I38" s="179"/>
      <c r="J38" s="179"/>
      <c r="K38" s="453"/>
      <c r="L38" s="454"/>
      <c r="M38" s="452"/>
    </row>
    <row r="39" spans="1:13" s="180" customFormat="1" ht="20" customHeight="1" x14ac:dyDescent="0.2">
      <c r="A39" s="179">
        <v>38</v>
      </c>
      <c r="B39" s="454"/>
      <c r="C39" s="181">
        <v>44841</v>
      </c>
      <c r="D39" s="190" t="s">
        <v>1981</v>
      </c>
      <c r="E39" s="190">
        <v>15601796786</v>
      </c>
      <c r="F39" s="179" t="s">
        <v>2080</v>
      </c>
      <c r="G39" s="182">
        <v>0.46458333333333302</v>
      </c>
      <c r="H39" s="470">
        <v>0.33333333333333298</v>
      </c>
      <c r="I39" s="179" t="s">
        <v>1943</v>
      </c>
      <c r="J39" s="179" t="s">
        <v>1953</v>
      </c>
      <c r="K39" s="179" t="s">
        <v>1948</v>
      </c>
      <c r="L39" s="179">
        <v>750</v>
      </c>
      <c r="M39" s="452"/>
    </row>
    <row r="40" spans="1:13" s="180" customFormat="1" ht="20" customHeight="1" x14ac:dyDescent="0.2">
      <c r="A40" s="179">
        <v>39</v>
      </c>
      <c r="B40" s="454"/>
      <c r="C40" s="181">
        <v>44841</v>
      </c>
      <c r="D40" s="190" t="s">
        <v>2081</v>
      </c>
      <c r="E40" s="190">
        <v>15982354589</v>
      </c>
      <c r="F40" s="179" t="s">
        <v>1705</v>
      </c>
      <c r="G40" s="179" t="s">
        <v>1705</v>
      </c>
      <c r="H40" s="472"/>
      <c r="I40" s="179" t="s">
        <v>1705</v>
      </c>
      <c r="J40" s="179" t="s">
        <v>1705</v>
      </c>
      <c r="K40" s="179"/>
      <c r="L40" s="179"/>
      <c r="M40" s="453"/>
    </row>
    <row r="41" spans="1:13" s="180" customFormat="1" ht="20" customHeight="1" x14ac:dyDescent="0.2">
      <c r="A41" s="179">
        <v>40</v>
      </c>
      <c r="B41" s="454" t="s">
        <v>1983</v>
      </c>
      <c r="C41" s="181">
        <v>44840</v>
      </c>
      <c r="D41" s="188" t="s">
        <v>1715</v>
      </c>
      <c r="E41" s="188">
        <v>18610394119</v>
      </c>
      <c r="F41" s="179" t="s">
        <v>2082</v>
      </c>
      <c r="G41" s="182">
        <v>0.46666666666666701</v>
      </c>
      <c r="H41" s="470">
        <v>0.34166666666666701</v>
      </c>
      <c r="I41" s="460" t="s">
        <v>1943</v>
      </c>
      <c r="J41" s="454" t="s">
        <v>1953</v>
      </c>
      <c r="K41" s="454" t="s">
        <v>1942</v>
      </c>
      <c r="L41" s="451">
        <v>850</v>
      </c>
      <c r="M41" s="179"/>
    </row>
    <row r="42" spans="1:13" s="180" customFormat="1" ht="20" customHeight="1" x14ac:dyDescent="0.2">
      <c r="A42" s="179">
        <v>41</v>
      </c>
      <c r="B42" s="454"/>
      <c r="C42" s="181">
        <v>44840</v>
      </c>
      <c r="D42" s="188" t="s">
        <v>1985</v>
      </c>
      <c r="E42" s="188">
        <v>18603424310</v>
      </c>
      <c r="F42" s="179" t="s">
        <v>2082</v>
      </c>
      <c r="G42" s="182">
        <v>0.46666666666666701</v>
      </c>
      <c r="H42" s="472"/>
      <c r="I42" s="454"/>
      <c r="J42" s="454"/>
      <c r="K42" s="454"/>
      <c r="L42" s="453"/>
      <c r="M42" s="179"/>
    </row>
    <row r="43" spans="1:13" s="180" customFormat="1" ht="20" customHeight="1" x14ac:dyDescent="0.2">
      <c r="A43" s="179">
        <v>42</v>
      </c>
      <c r="B43" s="454"/>
      <c r="C43" s="181"/>
      <c r="D43" s="188" t="s">
        <v>2083</v>
      </c>
      <c r="E43" s="190"/>
      <c r="F43" s="179"/>
      <c r="G43" s="179"/>
      <c r="H43" s="179"/>
      <c r="I43" s="179"/>
      <c r="J43" s="179"/>
      <c r="K43" s="179"/>
      <c r="L43" s="206"/>
      <c r="M43" s="179"/>
    </row>
    <row r="44" spans="1:13" s="180" customFormat="1" ht="20" customHeight="1" x14ac:dyDescent="0.2">
      <c r="A44" s="179">
        <v>43</v>
      </c>
      <c r="B44" s="454" t="s">
        <v>1987</v>
      </c>
      <c r="C44" s="181">
        <v>44841</v>
      </c>
      <c r="D44" s="188" t="s">
        <v>1565</v>
      </c>
      <c r="E44" s="188" t="s">
        <v>1988</v>
      </c>
      <c r="F44" s="179" t="s">
        <v>2084</v>
      </c>
      <c r="G44" s="182">
        <v>0.5</v>
      </c>
      <c r="H44" s="470">
        <v>0.375</v>
      </c>
      <c r="I44" s="182" t="s">
        <v>1943</v>
      </c>
      <c r="J44" s="182" t="s">
        <v>2085</v>
      </c>
      <c r="K44" s="451" t="s">
        <v>1942</v>
      </c>
      <c r="L44" s="454">
        <v>850</v>
      </c>
      <c r="M44" s="179"/>
    </row>
    <row r="45" spans="1:13" s="180" customFormat="1" ht="20" customHeight="1" x14ac:dyDescent="0.2">
      <c r="A45" s="179">
        <v>44</v>
      </c>
      <c r="B45" s="454"/>
      <c r="C45" s="181">
        <v>44841</v>
      </c>
      <c r="D45" s="188" t="s">
        <v>1560</v>
      </c>
      <c r="E45" s="188">
        <v>18254129710</v>
      </c>
      <c r="F45" s="179" t="s">
        <v>2084</v>
      </c>
      <c r="G45" s="182">
        <v>0.5</v>
      </c>
      <c r="H45" s="471"/>
      <c r="I45" s="182" t="s">
        <v>1943</v>
      </c>
      <c r="J45" s="182" t="s">
        <v>2085</v>
      </c>
      <c r="K45" s="452"/>
      <c r="L45" s="454"/>
      <c r="M45" s="179"/>
    </row>
    <row r="46" spans="1:13" s="180" customFormat="1" ht="20" customHeight="1" x14ac:dyDescent="0.2">
      <c r="A46" s="179">
        <v>45</v>
      </c>
      <c r="B46" s="454"/>
      <c r="C46" s="181">
        <v>44841</v>
      </c>
      <c r="D46" s="188" t="s">
        <v>1457</v>
      </c>
      <c r="E46" s="188" t="s">
        <v>1990</v>
      </c>
      <c r="F46" s="179" t="s">
        <v>2084</v>
      </c>
      <c r="G46" s="182">
        <v>0.5</v>
      </c>
      <c r="H46" s="471"/>
      <c r="I46" s="207" t="s">
        <v>1943</v>
      </c>
      <c r="J46" s="207" t="s">
        <v>2085</v>
      </c>
      <c r="K46" s="452"/>
      <c r="L46" s="454"/>
      <c r="M46" s="179"/>
    </row>
    <row r="47" spans="1:13" s="180" customFormat="1" ht="20" customHeight="1" x14ac:dyDescent="0.2">
      <c r="A47" s="179">
        <v>46</v>
      </c>
      <c r="B47" s="454"/>
      <c r="C47" s="181">
        <v>44841</v>
      </c>
      <c r="D47" s="188" t="s">
        <v>1567</v>
      </c>
      <c r="E47" s="188">
        <v>18874230085</v>
      </c>
      <c r="F47" s="179" t="s">
        <v>2086</v>
      </c>
      <c r="G47" s="182">
        <v>0.63888888888888895</v>
      </c>
      <c r="H47" s="182">
        <v>0.51388888888888895</v>
      </c>
      <c r="I47" s="182" t="s">
        <v>1943</v>
      </c>
      <c r="J47" s="182" t="s">
        <v>2085</v>
      </c>
      <c r="K47" s="179" t="s">
        <v>1948</v>
      </c>
      <c r="L47" s="179">
        <v>750</v>
      </c>
      <c r="M47" s="179"/>
    </row>
    <row r="48" spans="1:13" s="180" customFormat="1" ht="20" customHeight="1" x14ac:dyDescent="0.2">
      <c r="A48" s="179">
        <v>47</v>
      </c>
      <c r="B48" s="454"/>
      <c r="C48" s="181">
        <v>44841</v>
      </c>
      <c r="D48" s="188" t="s">
        <v>1453</v>
      </c>
      <c r="E48" s="190"/>
      <c r="F48" s="179" t="s">
        <v>2087</v>
      </c>
      <c r="G48" s="182">
        <v>0.40625</v>
      </c>
      <c r="H48" s="182">
        <v>0.29166666666666702</v>
      </c>
      <c r="I48" s="182" t="s">
        <v>1943</v>
      </c>
      <c r="J48" s="179" t="s">
        <v>2075</v>
      </c>
      <c r="K48" s="179" t="s">
        <v>1942</v>
      </c>
      <c r="L48" s="179">
        <v>850</v>
      </c>
      <c r="M48" s="179"/>
    </row>
    <row r="49" spans="1:13" s="180" customFormat="1" ht="20" customHeight="1" x14ac:dyDescent="0.2">
      <c r="A49" s="179">
        <v>48</v>
      </c>
      <c r="B49" s="183" t="s">
        <v>1987</v>
      </c>
      <c r="C49" s="181">
        <v>44841</v>
      </c>
      <c r="D49" s="188" t="s">
        <v>1457</v>
      </c>
      <c r="E49" s="188" t="s">
        <v>1990</v>
      </c>
      <c r="F49" s="179" t="s">
        <v>1705</v>
      </c>
      <c r="G49" s="182" t="s">
        <v>1705</v>
      </c>
      <c r="H49" s="207">
        <v>0.41666666666666702</v>
      </c>
      <c r="I49" s="207" t="s">
        <v>2085</v>
      </c>
      <c r="J49" s="182" t="s">
        <v>1943</v>
      </c>
      <c r="K49" s="179" t="s">
        <v>1942</v>
      </c>
      <c r="L49" s="179">
        <v>850</v>
      </c>
      <c r="M49" s="179"/>
    </row>
    <row r="50" spans="1:13" s="180" customFormat="1" ht="20" customHeight="1" x14ac:dyDescent="0.2">
      <c r="A50" s="179">
        <v>49</v>
      </c>
      <c r="B50" s="451" t="s">
        <v>1992</v>
      </c>
      <c r="C50" s="181">
        <v>44841</v>
      </c>
      <c r="D50" s="188" t="s">
        <v>1253</v>
      </c>
      <c r="E50" s="179"/>
      <c r="F50" s="179" t="s">
        <v>2088</v>
      </c>
      <c r="G50" s="182">
        <v>0.31944444444444398</v>
      </c>
      <c r="H50" s="470">
        <v>0.20833333333333301</v>
      </c>
      <c r="I50" s="451" t="s">
        <v>1943</v>
      </c>
      <c r="J50" s="451" t="s">
        <v>1972</v>
      </c>
      <c r="K50" s="451" t="s">
        <v>1942</v>
      </c>
      <c r="L50" s="454">
        <v>850</v>
      </c>
      <c r="M50" s="179"/>
    </row>
    <row r="51" spans="1:13" s="180" customFormat="1" ht="20" customHeight="1" x14ac:dyDescent="0.2">
      <c r="A51" s="179">
        <v>50</v>
      </c>
      <c r="B51" s="452"/>
      <c r="C51" s="181">
        <v>44841</v>
      </c>
      <c r="D51" s="188" t="s">
        <v>1260</v>
      </c>
      <c r="E51" s="188">
        <v>18515320971</v>
      </c>
      <c r="F51" s="179" t="s">
        <v>2088</v>
      </c>
      <c r="G51" s="182">
        <v>0.31944444444444398</v>
      </c>
      <c r="H51" s="471"/>
      <c r="I51" s="452"/>
      <c r="J51" s="452"/>
      <c r="K51" s="452"/>
      <c r="L51" s="454"/>
      <c r="M51" s="179"/>
    </row>
    <row r="52" spans="1:13" s="180" customFormat="1" ht="20" customHeight="1" x14ac:dyDescent="0.2">
      <c r="A52" s="179">
        <v>51</v>
      </c>
      <c r="B52" s="452"/>
      <c r="C52" s="181">
        <v>44841</v>
      </c>
      <c r="D52" s="188" t="s">
        <v>1267</v>
      </c>
      <c r="E52" s="179"/>
      <c r="F52" s="179" t="s">
        <v>2088</v>
      </c>
      <c r="G52" s="182">
        <v>0.31944444444444398</v>
      </c>
      <c r="H52" s="471"/>
      <c r="I52" s="452"/>
      <c r="J52" s="452"/>
      <c r="K52" s="452"/>
      <c r="L52" s="454"/>
      <c r="M52" s="179"/>
    </row>
    <row r="53" spans="1:13" s="180" customFormat="1" ht="20" customHeight="1" x14ac:dyDescent="0.2">
      <c r="A53" s="179">
        <v>52</v>
      </c>
      <c r="B53" s="452"/>
      <c r="C53" s="181">
        <v>44841</v>
      </c>
      <c r="D53" s="190" t="s">
        <v>1553</v>
      </c>
      <c r="E53" s="190"/>
      <c r="F53" s="179" t="s">
        <v>2088</v>
      </c>
      <c r="G53" s="182">
        <v>0.31944444444444398</v>
      </c>
      <c r="H53" s="472"/>
      <c r="I53" s="452"/>
      <c r="J53" s="452"/>
      <c r="K53" s="452"/>
      <c r="L53" s="454"/>
      <c r="M53" s="179"/>
    </row>
    <row r="54" spans="1:13" s="180" customFormat="1" ht="20" customHeight="1" x14ac:dyDescent="0.2">
      <c r="A54" s="179">
        <v>53</v>
      </c>
      <c r="B54" s="452"/>
      <c r="C54" s="181">
        <v>44841</v>
      </c>
      <c r="D54" s="190" t="s">
        <v>1994</v>
      </c>
      <c r="E54" s="190">
        <v>18201108371</v>
      </c>
      <c r="F54" s="179" t="s">
        <v>2089</v>
      </c>
      <c r="G54" s="182">
        <v>0.391666666666667</v>
      </c>
      <c r="H54" s="182">
        <v>0.27083333333333298</v>
      </c>
      <c r="I54" s="179" t="s">
        <v>1943</v>
      </c>
      <c r="J54" s="179" t="s">
        <v>1953</v>
      </c>
      <c r="K54" s="179" t="s">
        <v>1948</v>
      </c>
      <c r="L54" s="201">
        <v>750</v>
      </c>
      <c r="M54" s="179"/>
    </row>
    <row r="55" spans="1:13" s="180" customFormat="1" ht="20" customHeight="1" x14ac:dyDescent="0.2">
      <c r="A55" s="179">
        <v>54</v>
      </c>
      <c r="B55" s="454" t="s">
        <v>1996</v>
      </c>
      <c r="C55" s="181">
        <v>44840</v>
      </c>
      <c r="D55" s="190" t="s">
        <v>1997</v>
      </c>
      <c r="E55" s="190"/>
      <c r="F55" s="179"/>
      <c r="G55" s="182">
        <v>0.875</v>
      </c>
      <c r="H55" s="460">
        <v>0.875</v>
      </c>
      <c r="I55" s="454" t="s">
        <v>1943</v>
      </c>
      <c r="J55" s="454" t="s">
        <v>1998</v>
      </c>
      <c r="K55" s="454" t="s">
        <v>1942</v>
      </c>
      <c r="L55" s="457">
        <v>4300</v>
      </c>
      <c r="M55" s="179"/>
    </row>
    <row r="56" spans="1:13" s="180" customFormat="1" ht="20" customHeight="1" x14ac:dyDescent="0.2">
      <c r="A56" s="179">
        <v>55</v>
      </c>
      <c r="B56" s="454"/>
      <c r="C56" s="181">
        <v>44840</v>
      </c>
      <c r="D56" s="190" t="s">
        <v>1999</v>
      </c>
      <c r="E56" s="190">
        <v>15157265665</v>
      </c>
      <c r="F56" s="179"/>
      <c r="G56" s="182">
        <v>0.875</v>
      </c>
      <c r="H56" s="460"/>
      <c r="I56" s="454"/>
      <c r="J56" s="454"/>
      <c r="K56" s="454"/>
      <c r="L56" s="458"/>
      <c r="M56" s="179"/>
    </row>
    <row r="57" spans="1:13" s="180" customFormat="1" ht="20" customHeight="1" x14ac:dyDescent="0.2">
      <c r="A57" s="179">
        <v>56</v>
      </c>
      <c r="B57" s="454"/>
      <c r="C57" s="181">
        <v>44840</v>
      </c>
      <c r="D57" s="190" t="s">
        <v>1135</v>
      </c>
      <c r="E57" s="190">
        <v>18670345559</v>
      </c>
      <c r="F57" s="179"/>
      <c r="G57" s="182"/>
      <c r="H57" s="470"/>
      <c r="I57" s="454"/>
      <c r="J57" s="451"/>
      <c r="K57" s="451"/>
      <c r="L57" s="458"/>
      <c r="M57" s="187"/>
    </row>
    <row r="58" spans="1:13" s="180" customFormat="1" ht="20" customHeight="1" x14ac:dyDescent="0.2">
      <c r="A58" s="179">
        <v>57</v>
      </c>
      <c r="B58" s="454"/>
      <c r="C58" s="181">
        <v>44840</v>
      </c>
      <c r="D58" s="190" t="s">
        <v>1142</v>
      </c>
      <c r="E58" s="190">
        <v>18631130093</v>
      </c>
      <c r="F58" s="179"/>
      <c r="G58" s="182"/>
      <c r="H58" s="472"/>
      <c r="I58" s="454"/>
      <c r="J58" s="453"/>
      <c r="K58" s="453"/>
      <c r="L58" s="459"/>
      <c r="M58" s="187"/>
    </row>
    <row r="59" spans="1:13" s="180" customFormat="1" ht="20" customHeight="1" x14ac:dyDescent="0.2">
      <c r="A59" s="179">
        <v>58</v>
      </c>
      <c r="B59" s="454" t="s">
        <v>2002</v>
      </c>
      <c r="C59" s="181">
        <v>44841</v>
      </c>
      <c r="D59" s="188" t="s">
        <v>1722</v>
      </c>
      <c r="E59" s="188"/>
      <c r="F59" s="179"/>
      <c r="G59" s="179"/>
      <c r="H59" s="470">
        <v>0.20833333333333301</v>
      </c>
      <c r="I59" s="451" t="s">
        <v>1943</v>
      </c>
      <c r="J59" s="451" t="s">
        <v>2090</v>
      </c>
      <c r="K59" s="454" t="s">
        <v>1942</v>
      </c>
      <c r="L59" s="455">
        <v>4800</v>
      </c>
      <c r="M59" s="455" t="s">
        <v>2091</v>
      </c>
    </row>
    <row r="60" spans="1:13" s="180" customFormat="1" ht="20" customHeight="1" x14ac:dyDescent="0.2">
      <c r="A60" s="179">
        <v>59</v>
      </c>
      <c r="B60" s="454"/>
      <c r="C60" s="181">
        <v>44841</v>
      </c>
      <c r="D60" s="188" t="s">
        <v>1516</v>
      </c>
      <c r="E60" s="188">
        <v>18518766194</v>
      </c>
      <c r="F60" s="179" t="s">
        <v>2092</v>
      </c>
      <c r="G60" s="182">
        <v>0.83333333333333304</v>
      </c>
      <c r="H60" s="472"/>
      <c r="I60" s="453"/>
      <c r="J60" s="453"/>
      <c r="K60" s="454"/>
      <c r="L60" s="455"/>
      <c r="M60" s="455"/>
    </row>
    <row r="61" spans="1:13" s="180" customFormat="1" ht="20" customHeight="1" x14ac:dyDescent="0.2">
      <c r="A61" s="179">
        <v>60</v>
      </c>
      <c r="B61" s="454"/>
      <c r="C61" s="181">
        <v>44841</v>
      </c>
      <c r="D61" s="188" t="s">
        <v>2007</v>
      </c>
      <c r="E61" s="188">
        <v>15683417010</v>
      </c>
      <c r="F61" s="179" t="s">
        <v>2084</v>
      </c>
      <c r="G61" s="182">
        <v>0.5</v>
      </c>
      <c r="H61" s="460">
        <v>0.375</v>
      </c>
      <c r="I61" s="454" t="s">
        <v>1943</v>
      </c>
      <c r="J61" s="454" t="s">
        <v>2085</v>
      </c>
      <c r="K61" s="451" t="s">
        <v>1942</v>
      </c>
      <c r="L61" s="455">
        <v>850</v>
      </c>
      <c r="M61" s="179"/>
    </row>
    <row r="62" spans="1:13" s="180" customFormat="1" ht="20" customHeight="1" x14ac:dyDescent="0.2">
      <c r="A62" s="179">
        <v>61</v>
      </c>
      <c r="B62" s="454"/>
      <c r="C62" s="181">
        <v>44841</v>
      </c>
      <c r="D62" s="188" t="s">
        <v>1342</v>
      </c>
      <c r="E62" s="188">
        <v>18518766194</v>
      </c>
      <c r="F62" s="179" t="s">
        <v>2084</v>
      </c>
      <c r="G62" s="182">
        <v>0.5</v>
      </c>
      <c r="H62" s="460"/>
      <c r="I62" s="454"/>
      <c r="J62" s="454"/>
      <c r="K62" s="452"/>
      <c r="L62" s="455"/>
      <c r="M62" s="179"/>
    </row>
    <row r="63" spans="1:13" s="180" customFormat="1" ht="20" customHeight="1" x14ac:dyDescent="0.2">
      <c r="A63" s="179">
        <v>62</v>
      </c>
      <c r="B63" s="183" t="s">
        <v>2011</v>
      </c>
      <c r="C63" s="181">
        <v>44841</v>
      </c>
      <c r="D63" s="188" t="s">
        <v>1307</v>
      </c>
      <c r="E63" s="188">
        <v>15811169626</v>
      </c>
      <c r="F63" s="179" t="s">
        <v>2084</v>
      </c>
      <c r="G63" s="182">
        <v>0.5</v>
      </c>
      <c r="H63" s="460"/>
      <c r="I63" s="454"/>
      <c r="J63" s="454"/>
      <c r="K63" s="452"/>
      <c r="L63" s="455"/>
      <c r="M63" s="200"/>
    </row>
    <row r="64" spans="1:13" s="180" customFormat="1" ht="20" customHeight="1" x14ac:dyDescent="0.2">
      <c r="A64" s="179">
        <v>63</v>
      </c>
      <c r="B64" s="454" t="s">
        <v>2008</v>
      </c>
      <c r="C64" s="181">
        <v>44841</v>
      </c>
      <c r="D64" s="188" t="s">
        <v>1202</v>
      </c>
      <c r="E64" s="188"/>
      <c r="F64" s="179" t="s">
        <v>2093</v>
      </c>
      <c r="G64" s="182">
        <v>0.28819444444444398</v>
      </c>
      <c r="H64" s="182">
        <v>0.1875</v>
      </c>
      <c r="I64" s="183" t="s">
        <v>1943</v>
      </c>
      <c r="J64" s="183" t="s">
        <v>2065</v>
      </c>
      <c r="K64" s="179" t="s">
        <v>1942</v>
      </c>
      <c r="L64" s="179">
        <v>850</v>
      </c>
      <c r="M64" s="179"/>
    </row>
    <row r="65" spans="1:13" s="205" customFormat="1" ht="20" customHeight="1" x14ac:dyDescent="0.2">
      <c r="A65" s="179">
        <v>64</v>
      </c>
      <c r="B65" s="454"/>
      <c r="C65" s="191">
        <v>44841</v>
      </c>
      <c r="D65" s="208" t="s">
        <v>1448</v>
      </c>
      <c r="E65" s="193">
        <v>13301189860</v>
      </c>
      <c r="F65" s="193" t="s">
        <v>2057</v>
      </c>
      <c r="G65" s="194">
        <v>0.58333333333333304</v>
      </c>
      <c r="H65" s="209"/>
      <c r="I65" s="193"/>
      <c r="J65" s="193"/>
      <c r="K65" s="210"/>
      <c r="L65" s="179"/>
      <c r="M65" s="211"/>
    </row>
    <row r="66" spans="1:13" s="180" customFormat="1" ht="20" customHeight="1" x14ac:dyDescent="0.2">
      <c r="A66" s="179">
        <v>65</v>
      </c>
      <c r="B66" s="454"/>
      <c r="C66" s="181">
        <v>44841</v>
      </c>
      <c r="D66" s="188" t="s">
        <v>1212</v>
      </c>
      <c r="E66" s="188">
        <v>18611541527</v>
      </c>
      <c r="F66" s="179" t="s">
        <v>2094</v>
      </c>
      <c r="G66" s="182">
        <v>0.49305555555555602</v>
      </c>
      <c r="H66" s="470">
        <v>0.35416666666666702</v>
      </c>
      <c r="I66" s="451" t="s">
        <v>1943</v>
      </c>
      <c r="J66" s="451" t="s">
        <v>2055</v>
      </c>
      <c r="K66" s="451" t="s">
        <v>1948</v>
      </c>
      <c r="L66" s="451">
        <v>750</v>
      </c>
      <c r="M66" s="179"/>
    </row>
    <row r="67" spans="1:13" s="180" customFormat="1" ht="20" customHeight="1" x14ac:dyDescent="0.2">
      <c r="A67" s="179">
        <v>66</v>
      </c>
      <c r="B67" s="454"/>
      <c r="C67" s="181">
        <v>44841</v>
      </c>
      <c r="D67" s="188" t="s">
        <v>2009</v>
      </c>
      <c r="E67" s="188">
        <v>17388299044</v>
      </c>
      <c r="F67" s="179" t="s">
        <v>2095</v>
      </c>
      <c r="G67" s="182">
        <v>0.47916666666666702</v>
      </c>
      <c r="H67" s="472"/>
      <c r="I67" s="453"/>
      <c r="J67" s="453"/>
      <c r="K67" s="453"/>
      <c r="L67" s="453"/>
      <c r="M67" s="179"/>
    </row>
    <row r="68" spans="1:13" s="180" customFormat="1" ht="20" customHeight="1" x14ac:dyDescent="0.2">
      <c r="A68" s="179">
        <v>67</v>
      </c>
      <c r="B68" s="452" t="s">
        <v>2011</v>
      </c>
      <c r="C68" s="181">
        <v>44841</v>
      </c>
      <c r="D68" s="188" t="s">
        <v>1291</v>
      </c>
      <c r="E68" s="179"/>
      <c r="F68" s="179" t="s">
        <v>2096</v>
      </c>
      <c r="G68" s="182">
        <v>0.56944444444444398</v>
      </c>
      <c r="H68" s="470">
        <v>0.44444444444444398</v>
      </c>
      <c r="I68" s="179" t="s">
        <v>1943</v>
      </c>
      <c r="J68" s="179" t="s">
        <v>2065</v>
      </c>
      <c r="K68" s="454" t="s">
        <v>1942</v>
      </c>
      <c r="L68" s="451">
        <v>850</v>
      </c>
      <c r="M68" s="451"/>
    </row>
    <row r="69" spans="1:13" s="180" customFormat="1" ht="20" customHeight="1" x14ac:dyDescent="0.2">
      <c r="A69" s="179">
        <v>68</v>
      </c>
      <c r="B69" s="452"/>
      <c r="C69" s="181">
        <v>44841</v>
      </c>
      <c r="D69" s="188" t="s">
        <v>1318</v>
      </c>
      <c r="E69" s="188">
        <v>18515812102</v>
      </c>
      <c r="F69" s="179" t="s">
        <v>2097</v>
      </c>
      <c r="G69" s="182">
        <v>0.57638888888888895</v>
      </c>
      <c r="H69" s="472"/>
      <c r="I69" s="179" t="s">
        <v>1943</v>
      </c>
      <c r="J69" s="179" t="s">
        <v>2055</v>
      </c>
      <c r="K69" s="454"/>
      <c r="L69" s="452"/>
      <c r="M69" s="452"/>
    </row>
    <row r="70" spans="1:13" s="180" customFormat="1" ht="20" customHeight="1" x14ac:dyDescent="0.2">
      <c r="A70" s="179">
        <v>69</v>
      </c>
      <c r="B70" s="453"/>
      <c r="C70" s="181">
        <v>44841</v>
      </c>
      <c r="D70" s="188" t="s">
        <v>2013</v>
      </c>
      <c r="E70" s="188">
        <v>13693131226</v>
      </c>
      <c r="F70" s="179"/>
      <c r="G70" s="182"/>
      <c r="H70" s="212"/>
      <c r="I70" s="179" t="s">
        <v>1943</v>
      </c>
      <c r="J70" s="213" t="s">
        <v>2055</v>
      </c>
      <c r="K70" s="201"/>
      <c r="L70" s="206"/>
      <c r="M70" s="453"/>
    </row>
    <row r="71" spans="1:13" s="180" customFormat="1" ht="20" customHeight="1" x14ac:dyDescent="0.2">
      <c r="A71" s="179">
        <v>70</v>
      </c>
      <c r="B71" s="454" t="s">
        <v>2014</v>
      </c>
      <c r="C71" s="181">
        <v>44841</v>
      </c>
      <c r="D71" s="188" t="s">
        <v>1246</v>
      </c>
      <c r="E71" s="188"/>
      <c r="F71" s="179" t="s">
        <v>2084</v>
      </c>
      <c r="G71" s="182">
        <v>0.5</v>
      </c>
      <c r="H71" s="470">
        <v>0.375</v>
      </c>
      <c r="I71" s="454" t="s">
        <v>1943</v>
      </c>
      <c r="J71" s="454" t="s">
        <v>2085</v>
      </c>
      <c r="K71" s="454" t="s">
        <v>1942</v>
      </c>
      <c r="L71" s="454">
        <v>850</v>
      </c>
      <c r="M71" s="179"/>
    </row>
    <row r="72" spans="1:13" s="180" customFormat="1" ht="20" customHeight="1" x14ac:dyDescent="0.2">
      <c r="A72" s="179">
        <v>71</v>
      </c>
      <c r="B72" s="454"/>
      <c r="C72" s="181">
        <v>44841</v>
      </c>
      <c r="D72" s="188" t="s">
        <v>1238</v>
      </c>
      <c r="E72" s="188">
        <v>18612733401</v>
      </c>
      <c r="F72" s="179" t="s">
        <v>2084</v>
      </c>
      <c r="G72" s="182">
        <v>0.5</v>
      </c>
      <c r="H72" s="471"/>
      <c r="I72" s="454"/>
      <c r="J72" s="454"/>
      <c r="K72" s="454"/>
      <c r="L72" s="454"/>
      <c r="M72" s="179"/>
    </row>
    <row r="73" spans="1:13" s="180" customFormat="1" ht="20" customHeight="1" x14ac:dyDescent="0.2">
      <c r="A73" s="179">
        <v>72</v>
      </c>
      <c r="B73" s="454"/>
      <c r="C73" s="181">
        <v>44841</v>
      </c>
      <c r="D73" s="188" t="s">
        <v>1240</v>
      </c>
      <c r="E73" s="188">
        <v>15811561658</v>
      </c>
      <c r="F73" s="179" t="s">
        <v>2084</v>
      </c>
      <c r="G73" s="182">
        <v>0.5</v>
      </c>
      <c r="H73" s="472"/>
      <c r="I73" s="454"/>
      <c r="J73" s="454"/>
      <c r="K73" s="454"/>
      <c r="L73" s="454"/>
      <c r="M73" s="179"/>
    </row>
    <row r="74" spans="1:13" s="180" customFormat="1" ht="20" customHeight="1" x14ac:dyDescent="0.2">
      <c r="A74" s="179">
        <v>73</v>
      </c>
      <c r="B74" s="454"/>
      <c r="C74" s="181">
        <v>44841</v>
      </c>
      <c r="D74" s="188" t="s">
        <v>1236</v>
      </c>
      <c r="E74" s="188">
        <v>18883876887</v>
      </c>
      <c r="F74" s="179" t="s">
        <v>2084</v>
      </c>
      <c r="G74" s="182">
        <v>0.5</v>
      </c>
      <c r="H74" s="474">
        <v>0.375</v>
      </c>
      <c r="I74" s="454" t="s">
        <v>1943</v>
      </c>
      <c r="J74" s="476" t="s">
        <v>2085</v>
      </c>
      <c r="K74" s="454" t="s">
        <v>1942</v>
      </c>
      <c r="L74" s="452">
        <v>850</v>
      </c>
      <c r="M74" s="179"/>
    </row>
    <row r="75" spans="1:13" s="180" customFormat="1" ht="20" customHeight="1" x14ac:dyDescent="0.2">
      <c r="A75" s="179">
        <v>74</v>
      </c>
      <c r="B75" s="454"/>
      <c r="C75" s="181">
        <v>44841</v>
      </c>
      <c r="D75" s="188" t="s">
        <v>1232</v>
      </c>
      <c r="E75" s="188">
        <v>18610733092</v>
      </c>
      <c r="F75" s="179" t="s">
        <v>2084</v>
      </c>
      <c r="G75" s="182">
        <v>0.5</v>
      </c>
      <c r="H75" s="475"/>
      <c r="I75" s="454"/>
      <c r="J75" s="477"/>
      <c r="K75" s="454"/>
      <c r="L75" s="453"/>
      <c r="M75" s="179"/>
    </row>
    <row r="76" spans="1:13" s="180" customFormat="1" ht="20" customHeight="1" x14ac:dyDescent="0.2">
      <c r="A76" s="179">
        <v>75</v>
      </c>
      <c r="B76" s="454" t="s">
        <v>2015</v>
      </c>
      <c r="C76" s="181">
        <v>44841</v>
      </c>
      <c r="D76" s="190" t="s">
        <v>2016</v>
      </c>
      <c r="E76" s="179"/>
      <c r="F76" s="179"/>
      <c r="G76" s="179"/>
      <c r="H76" s="470">
        <v>0.41666666666666702</v>
      </c>
      <c r="I76" s="454" t="s">
        <v>1943</v>
      </c>
      <c r="J76" s="454" t="s">
        <v>1963</v>
      </c>
      <c r="K76" s="454" t="s">
        <v>1942</v>
      </c>
      <c r="L76" s="451">
        <v>4300</v>
      </c>
      <c r="M76" s="179"/>
    </row>
    <row r="77" spans="1:13" s="180" customFormat="1" ht="20" customHeight="1" x14ac:dyDescent="0.2">
      <c r="A77" s="179">
        <v>76</v>
      </c>
      <c r="B77" s="454"/>
      <c r="C77" s="181">
        <v>44841</v>
      </c>
      <c r="D77" s="190" t="s">
        <v>2017</v>
      </c>
      <c r="E77" s="190">
        <v>15267926802</v>
      </c>
      <c r="F77" s="179"/>
      <c r="G77" s="179"/>
      <c r="H77" s="453"/>
      <c r="I77" s="454"/>
      <c r="J77" s="454"/>
      <c r="K77" s="454"/>
      <c r="L77" s="452"/>
      <c r="M77" s="179"/>
    </row>
    <row r="78" spans="1:13" s="180" customFormat="1" ht="20" customHeight="1" x14ac:dyDescent="0.2">
      <c r="A78" s="179">
        <v>77</v>
      </c>
      <c r="B78" s="454"/>
      <c r="C78" s="181">
        <v>44841</v>
      </c>
      <c r="D78" s="190" t="s">
        <v>1478</v>
      </c>
      <c r="E78" s="190">
        <v>13426037946</v>
      </c>
      <c r="F78" s="179" t="s">
        <v>2084</v>
      </c>
      <c r="G78" s="182">
        <v>0.5</v>
      </c>
      <c r="H78" s="470">
        <v>0.375</v>
      </c>
      <c r="I78" s="454" t="s">
        <v>1943</v>
      </c>
      <c r="J78" s="454" t="s">
        <v>2085</v>
      </c>
      <c r="K78" s="454" t="s">
        <v>1942</v>
      </c>
      <c r="L78" s="454">
        <v>850</v>
      </c>
      <c r="M78" s="179"/>
    </row>
    <row r="79" spans="1:13" s="180" customFormat="1" ht="20" customHeight="1" x14ac:dyDescent="0.2">
      <c r="A79" s="179">
        <v>78</v>
      </c>
      <c r="B79" s="454"/>
      <c r="C79" s="181">
        <v>44841</v>
      </c>
      <c r="D79" s="190" t="s">
        <v>1472</v>
      </c>
      <c r="E79" s="190">
        <v>18663792830</v>
      </c>
      <c r="F79" s="179" t="s">
        <v>2084</v>
      </c>
      <c r="G79" s="182">
        <v>0.5</v>
      </c>
      <c r="H79" s="471"/>
      <c r="I79" s="454"/>
      <c r="J79" s="454"/>
      <c r="K79" s="454"/>
      <c r="L79" s="454"/>
      <c r="M79" s="179"/>
    </row>
    <row r="80" spans="1:13" s="180" customFormat="1" ht="20" customHeight="1" x14ac:dyDescent="0.2">
      <c r="A80" s="179">
        <v>79</v>
      </c>
      <c r="B80" s="454"/>
      <c r="C80" s="181">
        <v>44841</v>
      </c>
      <c r="D80" s="190" t="s">
        <v>1476</v>
      </c>
      <c r="E80" s="190">
        <v>18612143105</v>
      </c>
      <c r="F80" s="179" t="s">
        <v>2084</v>
      </c>
      <c r="G80" s="182">
        <v>0.5</v>
      </c>
      <c r="H80" s="471"/>
      <c r="I80" s="454"/>
      <c r="J80" s="454"/>
      <c r="K80" s="454"/>
      <c r="L80" s="454"/>
      <c r="M80" s="179"/>
    </row>
    <row r="81" spans="1:13" s="180" customFormat="1" ht="20" customHeight="1" x14ac:dyDescent="0.2">
      <c r="A81" s="179">
        <v>80</v>
      </c>
      <c r="B81" s="454"/>
      <c r="C81" s="181">
        <v>44841</v>
      </c>
      <c r="D81" s="190" t="s">
        <v>1480</v>
      </c>
      <c r="E81" s="190">
        <v>18510772404</v>
      </c>
      <c r="F81" s="179" t="s">
        <v>2084</v>
      </c>
      <c r="G81" s="182">
        <v>0.5</v>
      </c>
      <c r="H81" s="472"/>
      <c r="I81" s="454"/>
      <c r="J81" s="454"/>
      <c r="K81" s="454"/>
      <c r="L81" s="454"/>
      <c r="M81" s="179"/>
    </row>
    <row r="82" spans="1:13" s="180" customFormat="1" ht="20" customHeight="1" x14ac:dyDescent="0.2">
      <c r="A82" s="179">
        <v>81</v>
      </c>
      <c r="B82" s="451" t="s">
        <v>2025</v>
      </c>
      <c r="C82" s="181">
        <v>44841</v>
      </c>
      <c r="D82" s="188" t="s">
        <v>1327</v>
      </c>
      <c r="E82" s="188">
        <v>18518355688</v>
      </c>
      <c r="F82" s="179"/>
      <c r="G82" s="182"/>
      <c r="H82" s="182">
        <v>0.45833333333333298</v>
      </c>
      <c r="I82" s="179" t="s">
        <v>1943</v>
      </c>
      <c r="J82" s="179" t="s">
        <v>2098</v>
      </c>
      <c r="K82" s="179" t="s">
        <v>1942</v>
      </c>
      <c r="L82" s="179">
        <v>850</v>
      </c>
      <c r="M82" s="179"/>
    </row>
    <row r="83" spans="1:13" s="180" customFormat="1" ht="20" customHeight="1" x14ac:dyDescent="0.2">
      <c r="A83" s="179">
        <v>82</v>
      </c>
      <c r="B83" s="452"/>
      <c r="C83" s="181">
        <v>44841</v>
      </c>
      <c r="D83" s="188" t="s">
        <v>1333</v>
      </c>
      <c r="E83" s="188">
        <v>13671182086</v>
      </c>
      <c r="F83" s="179" t="s">
        <v>2084</v>
      </c>
      <c r="G83" s="182">
        <v>0.5</v>
      </c>
      <c r="H83" s="470">
        <v>0.375</v>
      </c>
      <c r="I83" s="451" t="s">
        <v>1943</v>
      </c>
      <c r="J83" s="451" t="s">
        <v>2085</v>
      </c>
      <c r="K83" s="454" t="s">
        <v>1948</v>
      </c>
      <c r="L83" s="454">
        <v>750</v>
      </c>
      <c r="M83" s="179"/>
    </row>
    <row r="84" spans="1:13" s="180" customFormat="1" ht="20" customHeight="1" x14ac:dyDescent="0.2">
      <c r="A84" s="179">
        <v>83</v>
      </c>
      <c r="B84" s="452"/>
      <c r="C84" s="181">
        <v>44841</v>
      </c>
      <c r="D84" s="188" t="s">
        <v>1337</v>
      </c>
      <c r="E84" s="188">
        <v>18511426587</v>
      </c>
      <c r="F84" s="179" t="s">
        <v>2084</v>
      </c>
      <c r="G84" s="182">
        <v>0.5</v>
      </c>
      <c r="H84" s="472"/>
      <c r="I84" s="453"/>
      <c r="J84" s="453"/>
      <c r="K84" s="454"/>
      <c r="L84" s="454"/>
      <c r="M84" s="179"/>
    </row>
    <row r="85" spans="1:13" s="180" customFormat="1" ht="20" customHeight="1" x14ac:dyDescent="0.2">
      <c r="A85" s="179">
        <v>84</v>
      </c>
      <c r="B85" s="452"/>
      <c r="C85" s="181">
        <v>44841</v>
      </c>
      <c r="D85" s="188" t="s">
        <v>2027</v>
      </c>
      <c r="E85" s="188">
        <v>18518355688</v>
      </c>
      <c r="F85" s="179" t="s">
        <v>1705</v>
      </c>
      <c r="G85" s="182" t="s">
        <v>1705</v>
      </c>
      <c r="H85" s="182">
        <v>0.58333333333333304</v>
      </c>
      <c r="I85" s="179" t="s">
        <v>1943</v>
      </c>
      <c r="J85" s="179" t="s">
        <v>2099</v>
      </c>
      <c r="K85" s="179" t="s">
        <v>1948</v>
      </c>
      <c r="L85" s="179">
        <v>1600</v>
      </c>
      <c r="M85" s="187"/>
    </row>
    <row r="86" spans="1:13" s="180" customFormat="1" ht="20" customHeight="1" x14ac:dyDescent="0.2">
      <c r="A86" s="179">
        <v>85</v>
      </c>
      <c r="B86" s="452"/>
      <c r="C86" s="181" t="s">
        <v>1705</v>
      </c>
      <c r="D86" s="188" t="s">
        <v>2100</v>
      </c>
      <c r="E86" s="188">
        <v>18513610005</v>
      </c>
      <c r="F86" s="179"/>
      <c r="G86" s="179"/>
      <c r="H86" s="179"/>
      <c r="I86" s="179"/>
      <c r="J86" s="179"/>
      <c r="K86" s="179"/>
      <c r="L86" s="179"/>
      <c r="M86" s="179"/>
    </row>
    <row r="87" spans="1:13" s="180" customFormat="1" ht="20" customHeight="1" x14ac:dyDescent="0.2">
      <c r="A87" s="179">
        <v>86</v>
      </c>
      <c r="B87" s="451" t="s">
        <v>2029</v>
      </c>
      <c r="C87" s="181">
        <v>44841</v>
      </c>
      <c r="D87" s="188" t="s">
        <v>1350</v>
      </c>
      <c r="E87" s="188"/>
      <c r="F87" s="179" t="s">
        <v>2084</v>
      </c>
      <c r="G87" s="182">
        <v>0.5</v>
      </c>
      <c r="H87" s="182">
        <v>0.375</v>
      </c>
      <c r="I87" s="451" t="s">
        <v>1943</v>
      </c>
      <c r="J87" s="451" t="s">
        <v>2085</v>
      </c>
      <c r="K87" s="454" t="s">
        <v>1942</v>
      </c>
      <c r="L87" s="451">
        <v>500</v>
      </c>
      <c r="M87" s="451" t="s">
        <v>2115</v>
      </c>
    </row>
    <row r="88" spans="1:13" s="180" customFormat="1" ht="20" customHeight="1" x14ac:dyDescent="0.2">
      <c r="A88" s="179">
        <v>87</v>
      </c>
      <c r="B88" s="452"/>
      <c r="C88" s="181">
        <v>44841</v>
      </c>
      <c r="D88" s="188" t="s">
        <v>1357</v>
      </c>
      <c r="E88" s="188">
        <v>18221696934</v>
      </c>
      <c r="F88" s="179" t="s">
        <v>2084</v>
      </c>
      <c r="G88" s="182">
        <v>0.5</v>
      </c>
      <c r="H88" s="182">
        <v>0.375</v>
      </c>
      <c r="I88" s="452"/>
      <c r="J88" s="452"/>
      <c r="K88" s="454"/>
      <c r="L88" s="452"/>
      <c r="M88" s="452"/>
    </row>
    <row r="89" spans="1:13" s="180" customFormat="1" ht="20" customHeight="1" x14ac:dyDescent="0.2">
      <c r="A89" s="179">
        <v>88</v>
      </c>
      <c r="B89" s="452"/>
      <c r="C89" s="181">
        <v>44841</v>
      </c>
      <c r="D89" s="188" t="s">
        <v>1367</v>
      </c>
      <c r="E89" s="188">
        <v>13436855036</v>
      </c>
      <c r="F89" s="179" t="s">
        <v>2084</v>
      </c>
      <c r="G89" s="182">
        <v>0.5</v>
      </c>
      <c r="H89" s="182">
        <v>0.375</v>
      </c>
      <c r="I89" s="452"/>
      <c r="J89" s="452"/>
      <c r="K89" s="454"/>
      <c r="L89" s="453"/>
      <c r="M89" s="453"/>
    </row>
    <row r="90" spans="1:13" s="180" customFormat="1" ht="20" customHeight="1" x14ac:dyDescent="0.2">
      <c r="A90" s="179">
        <v>89</v>
      </c>
      <c r="B90" s="452"/>
      <c r="C90" s="181">
        <v>44841</v>
      </c>
      <c r="D90" s="188" t="s">
        <v>1370</v>
      </c>
      <c r="E90" s="188">
        <v>18307061070</v>
      </c>
      <c r="F90" s="179" t="s">
        <v>2084</v>
      </c>
      <c r="G90" s="182">
        <v>0.5</v>
      </c>
      <c r="H90" s="182">
        <v>0.375</v>
      </c>
      <c r="I90" s="452"/>
      <c r="J90" s="452"/>
      <c r="K90" s="454" t="s">
        <v>1942</v>
      </c>
      <c r="L90" s="451">
        <v>850</v>
      </c>
      <c r="M90" s="179"/>
    </row>
    <row r="91" spans="1:13" s="180" customFormat="1" ht="20" customHeight="1" x14ac:dyDescent="0.2">
      <c r="A91" s="179">
        <v>90</v>
      </c>
      <c r="B91" s="452"/>
      <c r="C91" s="181">
        <v>44841</v>
      </c>
      <c r="D91" s="188" t="s">
        <v>1390</v>
      </c>
      <c r="E91" s="188">
        <v>18618172987</v>
      </c>
      <c r="F91" s="179" t="s">
        <v>2084</v>
      </c>
      <c r="G91" s="182">
        <v>0.5</v>
      </c>
      <c r="H91" s="182">
        <v>0.375</v>
      </c>
      <c r="I91" s="452"/>
      <c r="J91" s="452"/>
      <c r="K91" s="454"/>
      <c r="L91" s="453"/>
      <c r="M91" s="179"/>
    </row>
    <row r="92" spans="1:13" s="180" customFormat="1" ht="20" customHeight="1" x14ac:dyDescent="0.2">
      <c r="A92" s="179">
        <v>91</v>
      </c>
      <c r="B92" s="452"/>
      <c r="C92" s="181">
        <v>44841</v>
      </c>
      <c r="D92" s="188" t="s">
        <v>1384</v>
      </c>
      <c r="E92" s="188">
        <v>18810029021</v>
      </c>
      <c r="F92" s="179" t="s">
        <v>2084</v>
      </c>
      <c r="G92" s="182">
        <v>0.5</v>
      </c>
      <c r="H92" s="182">
        <v>0.375</v>
      </c>
      <c r="I92" s="452"/>
      <c r="J92" s="452"/>
      <c r="K92" s="454" t="s">
        <v>1942</v>
      </c>
      <c r="L92" s="451">
        <v>850</v>
      </c>
      <c r="M92" s="179"/>
    </row>
    <row r="93" spans="1:13" s="180" customFormat="1" ht="20" customHeight="1" x14ac:dyDescent="0.2">
      <c r="A93" s="179">
        <v>92</v>
      </c>
      <c r="B93" s="452"/>
      <c r="C93" s="181">
        <v>44841</v>
      </c>
      <c r="D93" s="188" t="s">
        <v>1394</v>
      </c>
      <c r="E93" s="188">
        <v>18810029120</v>
      </c>
      <c r="F93" s="179" t="s">
        <v>2084</v>
      </c>
      <c r="G93" s="182">
        <v>0.5</v>
      </c>
      <c r="H93" s="182">
        <v>0.375</v>
      </c>
      <c r="I93" s="452"/>
      <c r="J93" s="452"/>
      <c r="K93" s="454"/>
      <c r="L93" s="452"/>
      <c r="M93" s="179"/>
    </row>
    <row r="94" spans="1:13" s="180" customFormat="1" ht="20" customHeight="1" x14ac:dyDescent="0.2">
      <c r="A94" s="179">
        <v>93</v>
      </c>
      <c r="B94" s="452"/>
      <c r="C94" s="181">
        <v>44841</v>
      </c>
      <c r="D94" s="188" t="s">
        <v>1396</v>
      </c>
      <c r="E94" s="188">
        <v>18600822666</v>
      </c>
      <c r="F94" s="179" t="s">
        <v>2084</v>
      </c>
      <c r="G94" s="182">
        <v>0.5</v>
      </c>
      <c r="H94" s="182">
        <v>0.375</v>
      </c>
      <c r="I94" s="452"/>
      <c r="J94" s="452"/>
      <c r="K94" s="454"/>
      <c r="L94" s="452"/>
      <c r="M94" s="179"/>
    </row>
    <row r="95" spans="1:13" s="180" customFormat="1" ht="20" customHeight="1" x14ac:dyDescent="0.2">
      <c r="A95" s="179">
        <v>94</v>
      </c>
      <c r="B95" s="452"/>
      <c r="C95" s="181">
        <v>44841</v>
      </c>
      <c r="D95" s="188" t="s">
        <v>1398</v>
      </c>
      <c r="E95" s="188">
        <v>18641251862</v>
      </c>
      <c r="F95" s="179" t="s">
        <v>2084</v>
      </c>
      <c r="G95" s="182">
        <v>0.5</v>
      </c>
      <c r="H95" s="182">
        <v>0.375</v>
      </c>
      <c r="I95" s="452"/>
      <c r="J95" s="452"/>
      <c r="K95" s="454"/>
      <c r="L95" s="453"/>
      <c r="M95" s="179"/>
    </row>
    <row r="96" spans="1:13" s="180" customFormat="1" ht="20" customHeight="1" x14ac:dyDescent="0.2">
      <c r="A96" s="179">
        <v>95</v>
      </c>
      <c r="B96" s="452"/>
      <c r="C96" s="181">
        <v>44841</v>
      </c>
      <c r="D96" s="188" t="s">
        <v>1377</v>
      </c>
      <c r="E96" s="188">
        <v>18674881160</v>
      </c>
      <c r="F96" s="179" t="s">
        <v>2086</v>
      </c>
      <c r="G96" s="182">
        <v>0.63888888888888895</v>
      </c>
      <c r="H96" s="182">
        <v>0.52083333333333304</v>
      </c>
      <c r="I96" s="179" t="s">
        <v>1943</v>
      </c>
      <c r="J96" s="179" t="s">
        <v>2085</v>
      </c>
      <c r="K96" s="201" t="s">
        <v>1948</v>
      </c>
      <c r="L96" s="179">
        <v>750</v>
      </c>
      <c r="M96" s="179"/>
    </row>
    <row r="97" spans="1:13" s="180" customFormat="1" ht="20" customHeight="1" x14ac:dyDescent="0.2">
      <c r="A97" s="179">
        <v>96</v>
      </c>
      <c r="B97" s="452"/>
      <c r="C97" s="181">
        <v>44841</v>
      </c>
      <c r="D97" s="188" t="s">
        <v>1363</v>
      </c>
      <c r="E97" s="188">
        <v>17610179521</v>
      </c>
      <c r="F97" s="179" t="s">
        <v>1705</v>
      </c>
      <c r="G97" s="182">
        <v>0.46597222222222201</v>
      </c>
      <c r="H97" s="182">
        <v>0.35416666666666702</v>
      </c>
      <c r="I97" s="179" t="s">
        <v>1943</v>
      </c>
      <c r="J97" s="179" t="s">
        <v>1972</v>
      </c>
      <c r="K97" s="179" t="s">
        <v>1948</v>
      </c>
      <c r="L97" s="179">
        <v>750</v>
      </c>
      <c r="M97" s="179"/>
    </row>
    <row r="98" spans="1:13" s="180" customFormat="1" ht="20" customHeight="1" x14ac:dyDescent="0.2">
      <c r="A98" s="179">
        <v>97</v>
      </c>
      <c r="B98" s="453"/>
      <c r="C98" s="181">
        <v>44841</v>
      </c>
      <c r="D98" s="188" t="s">
        <v>1602</v>
      </c>
      <c r="E98" s="188">
        <v>13522320225</v>
      </c>
      <c r="F98" s="179" t="s">
        <v>2101</v>
      </c>
      <c r="G98" s="182">
        <v>0.70833333333333304</v>
      </c>
      <c r="H98" s="182">
        <v>0.58333333333333304</v>
      </c>
      <c r="I98" s="201" t="s">
        <v>1943</v>
      </c>
      <c r="J98" s="179" t="s">
        <v>2085</v>
      </c>
      <c r="K98" s="179" t="s">
        <v>1948</v>
      </c>
      <c r="L98" s="179">
        <v>750</v>
      </c>
      <c r="M98" s="179"/>
    </row>
    <row r="99" spans="1:13" s="180" customFormat="1" ht="20" customHeight="1" x14ac:dyDescent="0.2">
      <c r="A99" s="179">
        <v>98</v>
      </c>
      <c r="B99" s="454" t="s">
        <v>2032</v>
      </c>
      <c r="C99" s="181">
        <v>44840</v>
      </c>
      <c r="D99" s="188" t="s">
        <v>1409</v>
      </c>
      <c r="E99" s="188">
        <v>15101546560</v>
      </c>
      <c r="F99" s="179" t="s">
        <v>2102</v>
      </c>
      <c r="G99" s="182">
        <v>0.45902777777777798</v>
      </c>
      <c r="H99" s="182">
        <v>0.33402777777777798</v>
      </c>
      <c r="I99" s="451" t="s">
        <v>1943</v>
      </c>
      <c r="J99" s="451" t="s">
        <v>1953</v>
      </c>
      <c r="K99" s="454" t="s">
        <v>1942</v>
      </c>
      <c r="L99" s="451">
        <v>850</v>
      </c>
      <c r="M99" s="179"/>
    </row>
    <row r="100" spans="1:13" s="180" customFormat="1" ht="20" customHeight="1" x14ac:dyDescent="0.2">
      <c r="A100" s="179">
        <v>99</v>
      </c>
      <c r="B100" s="454"/>
      <c r="C100" s="181">
        <v>44840</v>
      </c>
      <c r="D100" s="188" t="s">
        <v>1413</v>
      </c>
      <c r="E100" s="188">
        <v>17611531698</v>
      </c>
      <c r="F100" s="179" t="s">
        <v>2102</v>
      </c>
      <c r="G100" s="182">
        <v>0.45902777777777798</v>
      </c>
      <c r="H100" s="182">
        <v>0.33402777777777798</v>
      </c>
      <c r="I100" s="453"/>
      <c r="J100" s="453"/>
      <c r="K100" s="454"/>
      <c r="L100" s="453"/>
      <c r="M100" s="179"/>
    </row>
    <row r="101" spans="1:13" s="180" customFormat="1" ht="20" customHeight="1" x14ac:dyDescent="0.2">
      <c r="A101" s="179">
        <v>100</v>
      </c>
      <c r="B101" s="454" t="s">
        <v>2033</v>
      </c>
      <c r="C101" s="181">
        <v>44840</v>
      </c>
      <c r="D101" s="188" t="s">
        <v>1426</v>
      </c>
      <c r="E101" s="190"/>
      <c r="F101" s="179" t="s">
        <v>2088</v>
      </c>
      <c r="G101" s="182">
        <v>0.32083333333333303</v>
      </c>
      <c r="H101" s="182">
        <v>0.22916666666666699</v>
      </c>
      <c r="I101" s="454" t="s">
        <v>1943</v>
      </c>
      <c r="J101" s="454" t="s">
        <v>1972</v>
      </c>
      <c r="K101" s="451" t="s">
        <v>1942</v>
      </c>
      <c r="L101" s="451">
        <v>850</v>
      </c>
      <c r="M101" s="179"/>
    </row>
    <row r="102" spans="1:13" s="180" customFormat="1" ht="20" customHeight="1" x14ac:dyDescent="0.2">
      <c r="A102" s="179">
        <v>101</v>
      </c>
      <c r="B102" s="454"/>
      <c r="C102" s="181">
        <v>44840</v>
      </c>
      <c r="D102" s="188" t="s">
        <v>1433</v>
      </c>
      <c r="E102" s="190">
        <v>13910989546</v>
      </c>
      <c r="F102" s="179" t="s">
        <v>2088</v>
      </c>
      <c r="G102" s="182">
        <v>0.32083333333333303</v>
      </c>
      <c r="H102" s="182">
        <v>0.22916666666666699</v>
      </c>
      <c r="I102" s="454"/>
      <c r="J102" s="454"/>
      <c r="K102" s="452"/>
      <c r="L102" s="452"/>
      <c r="M102" s="179"/>
    </row>
    <row r="103" spans="1:13" s="180" customFormat="1" ht="20" customHeight="1" x14ac:dyDescent="0.2">
      <c r="A103" s="179">
        <v>102</v>
      </c>
      <c r="B103" s="454"/>
      <c r="C103" s="181">
        <v>44840</v>
      </c>
      <c r="D103" s="188" t="s">
        <v>1542</v>
      </c>
      <c r="E103" s="190"/>
      <c r="F103" s="179" t="s">
        <v>2088</v>
      </c>
      <c r="G103" s="182">
        <v>0.32083333333333303</v>
      </c>
      <c r="H103" s="182">
        <v>0.22916666666666699</v>
      </c>
      <c r="I103" s="454" t="s">
        <v>1943</v>
      </c>
      <c r="J103" s="454" t="s">
        <v>1972</v>
      </c>
      <c r="K103" s="452"/>
      <c r="L103" s="452"/>
      <c r="M103" s="179"/>
    </row>
    <row r="104" spans="1:13" s="180" customFormat="1" ht="20" customHeight="1" x14ac:dyDescent="0.2">
      <c r="A104" s="179">
        <v>103</v>
      </c>
      <c r="B104" s="454"/>
      <c r="C104" s="181">
        <v>44840</v>
      </c>
      <c r="D104" s="188" t="s">
        <v>1443</v>
      </c>
      <c r="E104" s="188">
        <v>13910989546</v>
      </c>
      <c r="F104" s="179" t="s">
        <v>2088</v>
      </c>
      <c r="G104" s="182">
        <v>0.32083333333333303</v>
      </c>
      <c r="H104" s="182">
        <v>0.22916666666666699</v>
      </c>
      <c r="I104" s="454"/>
      <c r="J104" s="454"/>
      <c r="K104" s="453"/>
      <c r="L104" s="453"/>
      <c r="M104" s="179"/>
    </row>
    <row r="105" spans="1:13" s="180" customFormat="1" ht="20" customHeight="1" x14ac:dyDescent="0.2">
      <c r="A105" s="179">
        <v>104</v>
      </c>
      <c r="B105" s="179" t="s">
        <v>2034</v>
      </c>
      <c r="C105" s="181">
        <v>44840</v>
      </c>
      <c r="D105" s="188" t="s">
        <v>1419</v>
      </c>
      <c r="E105" s="188">
        <v>18811391838</v>
      </c>
      <c r="F105" s="179" t="s">
        <v>2103</v>
      </c>
      <c r="G105" s="182">
        <v>0.62638888888888899</v>
      </c>
      <c r="H105" s="182">
        <v>0.50138888888888899</v>
      </c>
      <c r="I105" s="179" t="s">
        <v>1943</v>
      </c>
      <c r="J105" s="179" t="s">
        <v>1953</v>
      </c>
      <c r="K105" s="179" t="s">
        <v>1942</v>
      </c>
      <c r="L105" s="179">
        <v>850</v>
      </c>
      <c r="M105" s="179"/>
    </row>
    <row r="106" spans="1:13" s="180" customFormat="1" ht="20" customHeight="1" x14ac:dyDescent="0.2">
      <c r="A106" s="179">
        <v>105</v>
      </c>
      <c r="B106" s="179" t="s">
        <v>2036</v>
      </c>
      <c r="C106" s="181">
        <v>44840</v>
      </c>
      <c r="D106" s="188" t="s">
        <v>2037</v>
      </c>
      <c r="E106" s="188">
        <v>18057189422</v>
      </c>
      <c r="F106" s="179" t="s">
        <v>1705</v>
      </c>
      <c r="G106" s="179" t="s">
        <v>1705</v>
      </c>
      <c r="H106" s="182">
        <v>0.375</v>
      </c>
      <c r="I106" s="179" t="s">
        <v>1943</v>
      </c>
      <c r="J106" s="179" t="s">
        <v>2104</v>
      </c>
      <c r="K106" s="179" t="s">
        <v>1942</v>
      </c>
      <c r="L106" s="179">
        <v>3100</v>
      </c>
      <c r="M106" s="179"/>
    </row>
    <row r="107" spans="1:13" s="180" customFormat="1" ht="20" customHeight="1" x14ac:dyDescent="0.2">
      <c r="A107" s="179">
        <v>106</v>
      </c>
      <c r="B107" s="454" t="s">
        <v>2039</v>
      </c>
      <c r="C107" s="181">
        <v>44840</v>
      </c>
      <c r="D107" s="188" t="s">
        <v>1535</v>
      </c>
      <c r="E107" s="188">
        <v>15804241729</v>
      </c>
      <c r="F107" s="179" t="s">
        <v>2105</v>
      </c>
      <c r="G107" s="182">
        <v>0.58750000000000002</v>
      </c>
      <c r="H107" s="470">
        <v>0.46250000000000002</v>
      </c>
      <c r="I107" s="454" t="s">
        <v>1943</v>
      </c>
      <c r="J107" s="454" t="s">
        <v>1953</v>
      </c>
      <c r="K107" s="454" t="s">
        <v>1942</v>
      </c>
      <c r="L107" s="451">
        <v>850</v>
      </c>
      <c r="M107" s="179"/>
    </row>
    <row r="108" spans="1:13" s="180" customFormat="1" ht="20" customHeight="1" x14ac:dyDescent="0.2">
      <c r="A108" s="179">
        <v>107</v>
      </c>
      <c r="B108" s="454"/>
      <c r="C108" s="181">
        <v>44840</v>
      </c>
      <c r="D108" s="188" t="s">
        <v>1531</v>
      </c>
      <c r="E108" s="188">
        <v>15840490383</v>
      </c>
      <c r="F108" s="179" t="s">
        <v>2105</v>
      </c>
      <c r="G108" s="182">
        <v>0.58750000000000002</v>
      </c>
      <c r="H108" s="472"/>
      <c r="I108" s="454"/>
      <c r="J108" s="454"/>
      <c r="K108" s="454"/>
      <c r="L108" s="453"/>
      <c r="M108" s="179"/>
    </row>
    <row r="109" spans="1:13" s="180" customFormat="1" ht="20" customHeight="1" x14ac:dyDescent="0.2">
      <c r="A109" s="179">
        <v>108</v>
      </c>
      <c r="B109" s="454" t="s">
        <v>1743</v>
      </c>
      <c r="C109" s="181">
        <v>44841</v>
      </c>
      <c r="D109" s="188" t="s">
        <v>1487</v>
      </c>
      <c r="E109" s="190">
        <v>16601331729</v>
      </c>
      <c r="F109" s="179" t="s">
        <v>2106</v>
      </c>
      <c r="G109" s="182">
        <v>0.44652777777777802</v>
      </c>
      <c r="H109" s="182">
        <v>0.33333333333333298</v>
      </c>
      <c r="I109" s="179" t="s">
        <v>1943</v>
      </c>
      <c r="J109" s="179" t="s">
        <v>1953</v>
      </c>
      <c r="K109" s="179" t="s">
        <v>1942</v>
      </c>
      <c r="L109" s="179">
        <v>850</v>
      </c>
      <c r="M109" s="179"/>
    </row>
    <row r="110" spans="1:13" s="180" customFormat="1" ht="20" customHeight="1" x14ac:dyDescent="0.2">
      <c r="A110" s="179">
        <v>109</v>
      </c>
      <c r="B110" s="454"/>
      <c r="C110" s="181">
        <v>44841</v>
      </c>
      <c r="D110" s="188" t="s">
        <v>2041</v>
      </c>
      <c r="E110" s="190">
        <v>13693381624</v>
      </c>
      <c r="F110" s="179" t="s">
        <v>2107</v>
      </c>
      <c r="G110" s="182">
        <v>0.35763888888888901</v>
      </c>
      <c r="H110" s="460">
        <v>0.25</v>
      </c>
      <c r="I110" s="454" t="s">
        <v>1943</v>
      </c>
      <c r="J110" s="454" t="s">
        <v>1953</v>
      </c>
      <c r="K110" s="454" t="s">
        <v>1942</v>
      </c>
      <c r="L110" s="454">
        <v>850</v>
      </c>
      <c r="M110" s="179"/>
    </row>
    <row r="111" spans="1:13" s="180" customFormat="1" ht="20" customHeight="1" x14ac:dyDescent="0.2">
      <c r="A111" s="179">
        <v>110</v>
      </c>
      <c r="B111" s="454"/>
      <c r="C111" s="181">
        <v>44841</v>
      </c>
      <c r="D111" s="188" t="s">
        <v>1496</v>
      </c>
      <c r="E111" s="190">
        <v>13501264602</v>
      </c>
      <c r="F111" s="179" t="s">
        <v>2107</v>
      </c>
      <c r="G111" s="182">
        <v>0.35763888888888901</v>
      </c>
      <c r="H111" s="460"/>
      <c r="I111" s="454"/>
      <c r="J111" s="454"/>
      <c r="K111" s="454"/>
      <c r="L111" s="454"/>
      <c r="M111" s="179"/>
    </row>
    <row r="112" spans="1:13" s="180" customFormat="1" ht="20" customHeight="1" x14ac:dyDescent="0.2">
      <c r="A112" s="179">
        <v>111</v>
      </c>
      <c r="B112" s="454" t="s">
        <v>2108</v>
      </c>
      <c r="C112" s="181">
        <v>44841</v>
      </c>
      <c r="D112" s="184" t="s">
        <v>1514</v>
      </c>
      <c r="E112" s="184">
        <v>18633182119</v>
      </c>
      <c r="F112" s="179" t="s">
        <v>2109</v>
      </c>
      <c r="G112" s="182">
        <v>0.45138888888888901</v>
      </c>
      <c r="H112" s="470">
        <v>0.32638888888888901</v>
      </c>
      <c r="I112" s="454" t="s">
        <v>1943</v>
      </c>
      <c r="J112" s="454" t="s">
        <v>2055</v>
      </c>
      <c r="K112" s="454" t="s">
        <v>1942</v>
      </c>
      <c r="L112" s="454">
        <v>850</v>
      </c>
      <c r="M112" s="479"/>
    </row>
    <row r="113" spans="1:13" s="180" customFormat="1" ht="20" customHeight="1" x14ac:dyDescent="0.2">
      <c r="A113" s="179">
        <v>112</v>
      </c>
      <c r="B113" s="454"/>
      <c r="C113" s="181">
        <v>44841</v>
      </c>
      <c r="D113" s="184" t="s">
        <v>1510</v>
      </c>
      <c r="E113" s="184">
        <v>15116319587</v>
      </c>
      <c r="F113" s="179" t="s">
        <v>2109</v>
      </c>
      <c r="G113" s="182">
        <v>0.45138888888888901</v>
      </c>
      <c r="H113" s="472"/>
      <c r="I113" s="454"/>
      <c r="J113" s="454"/>
      <c r="K113" s="454"/>
      <c r="L113" s="454"/>
      <c r="M113" s="480"/>
    </row>
    <row r="114" spans="1:13" s="180" customFormat="1" ht="20" customHeight="1" x14ac:dyDescent="0.2">
      <c r="A114" s="179">
        <v>113</v>
      </c>
      <c r="B114" s="454" t="s">
        <v>2042</v>
      </c>
      <c r="C114" s="181">
        <v>44841</v>
      </c>
      <c r="D114" s="184" t="s">
        <v>2043</v>
      </c>
      <c r="E114" s="184">
        <v>15941091700</v>
      </c>
      <c r="F114" s="179" t="s">
        <v>2110</v>
      </c>
      <c r="G114" s="182">
        <v>0.41666666666666702</v>
      </c>
      <c r="H114" s="470">
        <v>0.29166666666666702</v>
      </c>
      <c r="I114" s="454" t="s">
        <v>1943</v>
      </c>
      <c r="J114" s="454" t="s">
        <v>2055</v>
      </c>
      <c r="K114" s="454" t="s">
        <v>1942</v>
      </c>
      <c r="L114" s="456">
        <v>850</v>
      </c>
      <c r="M114" s="190"/>
    </row>
    <row r="115" spans="1:13" s="180" customFormat="1" ht="20" customHeight="1" x14ac:dyDescent="0.2">
      <c r="A115" s="179">
        <v>114</v>
      </c>
      <c r="B115" s="454"/>
      <c r="C115" s="181">
        <v>44841</v>
      </c>
      <c r="D115" s="184" t="s">
        <v>2045</v>
      </c>
      <c r="E115" s="179"/>
      <c r="F115" s="179" t="s">
        <v>2110</v>
      </c>
      <c r="G115" s="182">
        <v>0.41666666666666702</v>
      </c>
      <c r="H115" s="472"/>
      <c r="I115" s="454"/>
      <c r="J115" s="454"/>
      <c r="K115" s="454"/>
      <c r="L115" s="456"/>
      <c r="M115" s="179"/>
    </row>
    <row r="116" spans="1:13" s="180" customFormat="1" ht="20" customHeight="1" x14ac:dyDescent="0.2">
      <c r="A116" s="179">
        <v>115</v>
      </c>
      <c r="B116" s="454"/>
      <c r="C116" s="181">
        <v>44842</v>
      </c>
      <c r="D116" s="190" t="s">
        <v>2046</v>
      </c>
      <c r="E116" s="179"/>
      <c r="F116" s="179"/>
      <c r="G116" s="179"/>
      <c r="H116" s="179"/>
      <c r="I116" s="179"/>
      <c r="J116" s="179"/>
      <c r="K116" s="454"/>
      <c r="L116" s="456"/>
      <c r="M116" s="179"/>
    </row>
    <row r="117" spans="1:13" s="172" customFormat="1" ht="20" customHeight="1" x14ac:dyDescent="0.2">
      <c r="A117" s="179">
        <v>116</v>
      </c>
      <c r="B117" s="464" t="s">
        <v>2029</v>
      </c>
      <c r="C117" s="181">
        <v>44842</v>
      </c>
      <c r="D117" s="188" t="s">
        <v>1350</v>
      </c>
      <c r="E117" s="188"/>
      <c r="F117" s="190" t="s">
        <v>1705</v>
      </c>
      <c r="G117" s="214">
        <v>0.75347222222222199</v>
      </c>
      <c r="H117" s="478">
        <v>0.625</v>
      </c>
      <c r="I117" s="464" t="s">
        <v>1943</v>
      </c>
      <c r="J117" s="464" t="s">
        <v>2111</v>
      </c>
      <c r="K117" s="464" t="s">
        <v>1942</v>
      </c>
      <c r="L117" s="464">
        <v>1800</v>
      </c>
      <c r="M117" s="190"/>
    </row>
    <row r="118" spans="1:13" s="172" customFormat="1" ht="20" customHeight="1" x14ac:dyDescent="0.2">
      <c r="A118" s="179">
        <v>117</v>
      </c>
      <c r="B118" s="465"/>
      <c r="C118" s="181">
        <v>44842</v>
      </c>
      <c r="D118" s="188" t="s">
        <v>1357</v>
      </c>
      <c r="E118" s="188">
        <v>18221696934</v>
      </c>
      <c r="F118" s="190" t="s">
        <v>1705</v>
      </c>
      <c r="G118" s="214">
        <v>0.75347222222222199</v>
      </c>
      <c r="H118" s="465"/>
      <c r="I118" s="465"/>
      <c r="J118" s="465"/>
      <c r="K118" s="465"/>
      <c r="L118" s="465"/>
      <c r="M118" s="190"/>
    </row>
    <row r="119" spans="1:13" s="172" customFormat="1" ht="20" customHeight="1" x14ac:dyDescent="0.2">
      <c r="A119" s="179">
        <v>118</v>
      </c>
      <c r="B119" s="466"/>
      <c r="C119" s="181">
        <v>44842</v>
      </c>
      <c r="D119" s="188" t="s">
        <v>1367</v>
      </c>
      <c r="E119" s="188">
        <v>13436855036</v>
      </c>
      <c r="F119" s="190" t="s">
        <v>1705</v>
      </c>
      <c r="G119" s="214">
        <v>0.75347222222222199</v>
      </c>
      <c r="H119" s="466"/>
      <c r="I119" s="466"/>
      <c r="J119" s="466"/>
      <c r="K119" s="466"/>
      <c r="L119" s="466"/>
      <c r="M119" s="190"/>
    </row>
    <row r="120" spans="1:13" s="172" customFormat="1" ht="20" customHeight="1" x14ac:dyDescent="0.2">
      <c r="A120" s="179">
        <v>119</v>
      </c>
      <c r="B120" s="190" t="s">
        <v>2112</v>
      </c>
      <c r="C120" s="181">
        <v>44842</v>
      </c>
      <c r="D120" s="190" t="s">
        <v>2113</v>
      </c>
      <c r="E120" s="190">
        <v>13693131226</v>
      </c>
      <c r="F120" s="190" t="s">
        <v>1705</v>
      </c>
      <c r="G120" s="214">
        <v>0.75347222222222199</v>
      </c>
      <c r="H120" s="214">
        <v>0.65277777777777801</v>
      </c>
      <c r="I120" s="190" t="s">
        <v>1943</v>
      </c>
      <c r="J120" s="190" t="s">
        <v>2111</v>
      </c>
      <c r="K120" s="190" t="s">
        <v>1948</v>
      </c>
      <c r="L120" s="190">
        <v>1500</v>
      </c>
      <c r="M120" s="190"/>
    </row>
    <row r="121" spans="1:13" s="172" customFormat="1" ht="20" customHeight="1" x14ac:dyDescent="0.2">
      <c r="A121" s="179">
        <v>120</v>
      </c>
      <c r="B121" s="190" t="s">
        <v>1743</v>
      </c>
      <c r="C121" s="181">
        <v>44843</v>
      </c>
      <c r="D121" s="190" t="s">
        <v>1574</v>
      </c>
      <c r="E121" s="190">
        <v>15201039925</v>
      </c>
      <c r="F121" s="190" t="s">
        <v>1705</v>
      </c>
      <c r="G121" s="214">
        <v>0.37152777777777801</v>
      </c>
      <c r="H121" s="214">
        <v>0.25</v>
      </c>
      <c r="I121" s="190" t="s">
        <v>1943</v>
      </c>
      <c r="J121" s="190" t="s">
        <v>1972</v>
      </c>
      <c r="K121" s="190" t="s">
        <v>1942</v>
      </c>
      <c r="L121" s="190">
        <v>850</v>
      </c>
      <c r="M121" s="190"/>
    </row>
    <row r="122" spans="1:13" ht="20" customHeight="1" x14ac:dyDescent="0.15">
      <c r="A122" s="456" t="s">
        <v>2047</v>
      </c>
      <c r="B122" s="456"/>
      <c r="C122" s="456"/>
      <c r="D122" s="456"/>
      <c r="E122" s="456"/>
      <c r="F122" s="456"/>
      <c r="G122" s="456"/>
      <c r="H122" s="456"/>
      <c r="I122" s="456"/>
      <c r="J122" s="456"/>
      <c r="K122" s="456"/>
      <c r="L122" s="190">
        <f>SUM(L2:L121)</f>
        <v>62300</v>
      </c>
      <c r="M122" s="190"/>
    </row>
  </sheetData>
  <mergeCells count="186">
    <mergeCell ref="L117:L119"/>
    <mergeCell ref="A122:K122"/>
    <mergeCell ref="B117:B119"/>
    <mergeCell ref="H117:H119"/>
    <mergeCell ref="I117:I119"/>
    <mergeCell ref="J117:J119"/>
    <mergeCell ref="K117:K119"/>
    <mergeCell ref="L112:L113"/>
    <mergeCell ref="M112:M113"/>
    <mergeCell ref="B114:B116"/>
    <mergeCell ref="H114:H115"/>
    <mergeCell ref="I114:I115"/>
    <mergeCell ref="J114:J115"/>
    <mergeCell ref="K114:K116"/>
    <mergeCell ref="L114:L116"/>
    <mergeCell ref="B112:B113"/>
    <mergeCell ref="H112:H113"/>
    <mergeCell ref="I112:I113"/>
    <mergeCell ref="J112:J113"/>
    <mergeCell ref="K112:K113"/>
    <mergeCell ref="L107:L108"/>
    <mergeCell ref="B109:B111"/>
    <mergeCell ref="H110:H111"/>
    <mergeCell ref="I110:I111"/>
    <mergeCell ref="J110:J111"/>
    <mergeCell ref="K110:K111"/>
    <mergeCell ref="L110:L111"/>
    <mergeCell ref="B107:B108"/>
    <mergeCell ref="H107:H108"/>
    <mergeCell ref="I107:I108"/>
    <mergeCell ref="J107:J108"/>
    <mergeCell ref="K107:K108"/>
    <mergeCell ref="B101:B104"/>
    <mergeCell ref="I101:I102"/>
    <mergeCell ref="J101:J102"/>
    <mergeCell ref="K101:K104"/>
    <mergeCell ref="L101:L104"/>
    <mergeCell ref="I103:I104"/>
    <mergeCell ref="J103:J104"/>
    <mergeCell ref="B99:B100"/>
    <mergeCell ref="I99:I100"/>
    <mergeCell ref="J99:J100"/>
    <mergeCell ref="K99:K100"/>
    <mergeCell ref="L99:L100"/>
    <mergeCell ref="M87:M89"/>
    <mergeCell ref="K90:K91"/>
    <mergeCell ref="L90:L91"/>
    <mergeCell ref="K92:K95"/>
    <mergeCell ref="L92:L95"/>
    <mergeCell ref="L83:L84"/>
    <mergeCell ref="B87:B98"/>
    <mergeCell ref="I87:I95"/>
    <mergeCell ref="J87:J95"/>
    <mergeCell ref="K87:K89"/>
    <mergeCell ref="L87:L89"/>
    <mergeCell ref="B82:B86"/>
    <mergeCell ref="H83:H84"/>
    <mergeCell ref="I83:I84"/>
    <mergeCell ref="J83:J84"/>
    <mergeCell ref="K83:K84"/>
    <mergeCell ref="B76:B81"/>
    <mergeCell ref="H76:H77"/>
    <mergeCell ref="I76:I77"/>
    <mergeCell ref="J76:J77"/>
    <mergeCell ref="K76:K77"/>
    <mergeCell ref="M68:M70"/>
    <mergeCell ref="B71:B75"/>
    <mergeCell ref="H71:H73"/>
    <mergeCell ref="I71:I73"/>
    <mergeCell ref="J71:J73"/>
    <mergeCell ref="K71:K73"/>
    <mergeCell ref="L71:L73"/>
    <mergeCell ref="H74:H75"/>
    <mergeCell ref="I74:I75"/>
    <mergeCell ref="L76:L77"/>
    <mergeCell ref="H78:H81"/>
    <mergeCell ref="I78:I81"/>
    <mergeCell ref="J78:J81"/>
    <mergeCell ref="K78:K81"/>
    <mergeCell ref="L78:L81"/>
    <mergeCell ref="J74:J75"/>
    <mergeCell ref="K74:K75"/>
    <mergeCell ref="L74:L75"/>
    <mergeCell ref="B68:B70"/>
    <mergeCell ref="H68:H69"/>
    <mergeCell ref="K68:K69"/>
    <mergeCell ref="L68:L69"/>
    <mergeCell ref="B64:B67"/>
    <mergeCell ref="H66:H67"/>
    <mergeCell ref="I66:I67"/>
    <mergeCell ref="J66:J67"/>
    <mergeCell ref="K66:K67"/>
    <mergeCell ref="M59:M60"/>
    <mergeCell ref="H61:H63"/>
    <mergeCell ref="I61:I63"/>
    <mergeCell ref="J61:J63"/>
    <mergeCell ref="K61:K63"/>
    <mergeCell ref="L61:L63"/>
    <mergeCell ref="J57:J58"/>
    <mergeCell ref="K57:K58"/>
    <mergeCell ref="L66:L67"/>
    <mergeCell ref="B59:B62"/>
    <mergeCell ref="H59:H60"/>
    <mergeCell ref="I59:I60"/>
    <mergeCell ref="J59:J60"/>
    <mergeCell ref="K59:K60"/>
    <mergeCell ref="L50:L53"/>
    <mergeCell ref="B55:B58"/>
    <mergeCell ref="H55:H56"/>
    <mergeCell ref="I55:I56"/>
    <mergeCell ref="J55:J56"/>
    <mergeCell ref="K55:K56"/>
    <mergeCell ref="L55:L58"/>
    <mergeCell ref="H57:H58"/>
    <mergeCell ref="I57:I58"/>
    <mergeCell ref="B50:B54"/>
    <mergeCell ref="H50:H53"/>
    <mergeCell ref="I50:I53"/>
    <mergeCell ref="J50:J53"/>
    <mergeCell ref="K50:K53"/>
    <mergeCell ref="L59:L60"/>
    <mergeCell ref="L41:L42"/>
    <mergeCell ref="B44:B48"/>
    <mergeCell ref="H44:H46"/>
    <mergeCell ref="K44:K46"/>
    <mergeCell ref="L44:L46"/>
    <mergeCell ref="B41:B43"/>
    <mergeCell ref="H41:H42"/>
    <mergeCell ref="I41:I42"/>
    <mergeCell ref="J41:J42"/>
    <mergeCell ref="K41:K42"/>
    <mergeCell ref="M29:M40"/>
    <mergeCell ref="B35:B40"/>
    <mergeCell ref="H35:H38"/>
    <mergeCell ref="K35:K38"/>
    <mergeCell ref="L35:L38"/>
    <mergeCell ref="H39:H40"/>
    <mergeCell ref="L25:L28"/>
    <mergeCell ref="B29:B34"/>
    <mergeCell ref="H29:H30"/>
    <mergeCell ref="K29:K30"/>
    <mergeCell ref="L29:L30"/>
    <mergeCell ref="B23:B24"/>
    <mergeCell ref="B25:B28"/>
    <mergeCell ref="H25:H28"/>
    <mergeCell ref="I25:I28"/>
    <mergeCell ref="J25:J28"/>
    <mergeCell ref="K25:K28"/>
    <mergeCell ref="L18:L20"/>
    <mergeCell ref="M18:M24"/>
    <mergeCell ref="H21:H24"/>
    <mergeCell ref="I21:I24"/>
    <mergeCell ref="J21:J24"/>
    <mergeCell ref="K21:K24"/>
    <mergeCell ref="L21:L24"/>
    <mergeCell ref="B18:B22"/>
    <mergeCell ref="H18:H20"/>
    <mergeCell ref="I18:I20"/>
    <mergeCell ref="J18:J20"/>
    <mergeCell ref="K18:K20"/>
    <mergeCell ref="L10:L13"/>
    <mergeCell ref="B14:B17"/>
    <mergeCell ref="H15:H16"/>
    <mergeCell ref="I15:I16"/>
    <mergeCell ref="J15:J16"/>
    <mergeCell ref="K15:K16"/>
    <mergeCell ref="L15:L16"/>
    <mergeCell ref="B10:B13"/>
    <mergeCell ref="H10:H13"/>
    <mergeCell ref="I10:I13"/>
    <mergeCell ref="J10:J13"/>
    <mergeCell ref="K10:K13"/>
    <mergeCell ref="L2:L6"/>
    <mergeCell ref="M2:M3"/>
    <mergeCell ref="M4:M5"/>
    <mergeCell ref="B7:B9"/>
    <mergeCell ref="H7:H9"/>
    <mergeCell ref="I7:I9"/>
    <mergeCell ref="J7:J9"/>
    <mergeCell ref="K7:K9"/>
    <mergeCell ref="L7:L9"/>
    <mergeCell ref="B2:B6"/>
    <mergeCell ref="H2:H6"/>
    <mergeCell ref="I2:I6"/>
    <mergeCell ref="J2:J6"/>
    <mergeCell ref="K2:K6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D80" sqref="D80"/>
    </sheetView>
  </sheetViews>
  <sheetFormatPr baseColWidth="10" defaultRowHeight="12" x14ac:dyDescent="0.15"/>
  <cols>
    <col min="1" max="16384" width="10.83203125" style="170"/>
  </cols>
  <sheetData>
    <row r="1" spans="1:9" x14ac:dyDescent="0.15">
      <c r="A1" s="170" t="s">
        <v>2123</v>
      </c>
      <c r="B1" s="170" t="s">
        <v>2124</v>
      </c>
      <c r="C1" s="170" t="s">
        <v>2125</v>
      </c>
      <c r="D1" s="170" t="s">
        <v>2126</v>
      </c>
      <c r="E1" s="170" t="s">
        <v>2127</v>
      </c>
      <c r="F1" s="170" t="s">
        <v>2128</v>
      </c>
      <c r="G1" s="170" t="s">
        <v>2129</v>
      </c>
      <c r="H1" s="170" t="s">
        <v>2130</v>
      </c>
      <c r="I1" s="170" t="s">
        <v>2131</v>
      </c>
    </row>
    <row r="2" spans="1:9" x14ac:dyDescent="0.15">
      <c r="A2" s="170" t="s">
        <v>2132</v>
      </c>
      <c r="B2" s="170" t="s">
        <v>1144</v>
      </c>
      <c r="C2" s="170" t="s">
        <v>2133</v>
      </c>
      <c r="D2" s="170" t="s">
        <v>2134</v>
      </c>
      <c r="E2" s="170" t="s">
        <v>2135</v>
      </c>
      <c r="F2" s="170" t="s">
        <v>2136</v>
      </c>
      <c r="G2" s="170" t="s">
        <v>2137</v>
      </c>
      <c r="H2" s="170">
        <v>1</v>
      </c>
      <c r="I2" s="170">
        <v>1850</v>
      </c>
    </row>
    <row r="3" spans="1:9" x14ac:dyDescent="0.15">
      <c r="A3" s="170" t="s">
        <v>2138</v>
      </c>
      <c r="B3" s="170" t="s">
        <v>1453</v>
      </c>
      <c r="C3" s="170" t="s">
        <v>2133</v>
      </c>
      <c r="D3" s="170" t="s">
        <v>2134</v>
      </c>
      <c r="E3" s="170" t="s">
        <v>2135</v>
      </c>
      <c r="F3" s="170" t="s">
        <v>2139</v>
      </c>
      <c r="G3" s="170" t="s">
        <v>2140</v>
      </c>
      <c r="H3" s="170">
        <v>1</v>
      </c>
      <c r="I3" s="170">
        <v>1850</v>
      </c>
    </row>
    <row r="4" spans="1:9" x14ac:dyDescent="0.15">
      <c r="A4" s="170" t="s">
        <v>2141</v>
      </c>
      <c r="B4" s="170" t="s">
        <v>1253</v>
      </c>
      <c r="C4" s="170" t="s">
        <v>2133</v>
      </c>
      <c r="D4" s="170" t="s">
        <v>2134</v>
      </c>
      <c r="E4" s="170" t="s">
        <v>2135</v>
      </c>
      <c r="F4" s="170" t="s">
        <v>2137</v>
      </c>
      <c r="G4" s="170" t="s">
        <v>2140</v>
      </c>
      <c r="H4" s="170">
        <v>1</v>
      </c>
      <c r="I4" s="170">
        <v>1850</v>
      </c>
    </row>
    <row r="5" spans="1:9" x14ac:dyDescent="0.15">
      <c r="A5" s="170" t="s">
        <v>2142</v>
      </c>
      <c r="B5" s="170" t="s">
        <v>1350</v>
      </c>
      <c r="C5" s="170" t="s">
        <v>2133</v>
      </c>
      <c r="D5" s="170" t="s">
        <v>2134</v>
      </c>
      <c r="E5" s="170" t="s">
        <v>2135</v>
      </c>
      <c r="F5" s="170" t="s">
        <v>2139</v>
      </c>
      <c r="G5" s="170" t="s">
        <v>2140</v>
      </c>
      <c r="H5" s="170">
        <v>1</v>
      </c>
      <c r="I5" s="170">
        <v>1850</v>
      </c>
    </row>
    <row r="6" spans="1:9" x14ac:dyDescent="0.15">
      <c r="A6" s="170" t="s">
        <v>2143</v>
      </c>
      <c r="B6" s="170" t="s">
        <v>1260</v>
      </c>
      <c r="C6" s="170" t="s">
        <v>2133</v>
      </c>
      <c r="D6" s="170" t="s">
        <v>2144</v>
      </c>
      <c r="E6" s="170" t="s">
        <v>2135</v>
      </c>
      <c r="F6" s="170" t="s">
        <v>2137</v>
      </c>
      <c r="G6" s="170" t="s">
        <v>2140</v>
      </c>
      <c r="H6" s="170">
        <v>1</v>
      </c>
      <c r="I6" s="170">
        <v>1550</v>
      </c>
    </row>
    <row r="7" spans="1:9" x14ac:dyDescent="0.15">
      <c r="A7" s="170" t="s">
        <v>2145</v>
      </c>
      <c r="B7" s="170" t="s">
        <v>1267</v>
      </c>
      <c r="C7" s="170" t="s">
        <v>2133</v>
      </c>
      <c r="D7" s="170" t="s">
        <v>2144</v>
      </c>
      <c r="E7" s="170" t="s">
        <v>2135</v>
      </c>
      <c r="F7" s="170" t="s">
        <v>2137</v>
      </c>
      <c r="G7" s="170" t="s">
        <v>2140</v>
      </c>
      <c r="H7" s="170">
        <v>1</v>
      </c>
      <c r="I7" s="170">
        <v>1550</v>
      </c>
    </row>
    <row r="8" spans="1:9" x14ac:dyDescent="0.15">
      <c r="A8" s="170" t="s">
        <v>2146</v>
      </c>
      <c r="B8" s="170" t="s">
        <v>2147</v>
      </c>
      <c r="C8" s="170" t="s">
        <v>2133</v>
      </c>
      <c r="D8" s="170" t="s">
        <v>2144</v>
      </c>
      <c r="E8" s="170" t="s">
        <v>2135</v>
      </c>
      <c r="F8" s="170" t="s">
        <v>2139</v>
      </c>
      <c r="G8" s="170" t="s">
        <v>2140</v>
      </c>
      <c r="H8" s="170">
        <v>1</v>
      </c>
      <c r="I8" s="170">
        <v>1550</v>
      </c>
    </row>
    <row r="9" spans="1:9" x14ac:dyDescent="0.15">
      <c r="A9" s="170" t="s">
        <v>2148</v>
      </c>
      <c r="B9" s="170" t="s">
        <v>1357</v>
      </c>
      <c r="C9" s="170" t="s">
        <v>2133</v>
      </c>
      <c r="D9" s="170" t="s">
        <v>2144</v>
      </c>
      <c r="E9" s="170" t="s">
        <v>2135</v>
      </c>
      <c r="F9" s="170" t="s">
        <v>2139</v>
      </c>
      <c r="G9" s="170" t="s">
        <v>2140</v>
      </c>
      <c r="H9" s="170">
        <v>1</v>
      </c>
      <c r="I9" s="170">
        <v>1550</v>
      </c>
    </row>
    <row r="10" spans="1:9" x14ac:dyDescent="0.15">
      <c r="A10" s="170" t="s">
        <v>2149</v>
      </c>
      <c r="B10" s="170" t="s">
        <v>1363</v>
      </c>
      <c r="C10" s="170" t="s">
        <v>2133</v>
      </c>
      <c r="D10" s="170" t="s">
        <v>2144</v>
      </c>
      <c r="E10" s="170" t="s">
        <v>2135</v>
      </c>
      <c r="F10" s="170" t="s">
        <v>2139</v>
      </c>
      <c r="G10" s="170" t="s">
        <v>2140</v>
      </c>
      <c r="H10" s="170">
        <v>1</v>
      </c>
      <c r="I10" s="170">
        <v>1550</v>
      </c>
    </row>
    <row r="11" spans="1:9" x14ac:dyDescent="0.15">
      <c r="A11" s="170" t="s">
        <v>2150</v>
      </c>
      <c r="B11" s="170" t="s">
        <v>1367</v>
      </c>
      <c r="C11" s="170" t="s">
        <v>2133</v>
      </c>
      <c r="D11" s="170" t="s">
        <v>2144</v>
      </c>
      <c r="E11" s="170" t="s">
        <v>2135</v>
      </c>
      <c r="F11" s="170" t="s">
        <v>2139</v>
      </c>
      <c r="G11" s="170" t="s">
        <v>2140</v>
      </c>
      <c r="H11" s="170">
        <v>1</v>
      </c>
      <c r="I11" s="170">
        <v>1550</v>
      </c>
    </row>
    <row r="12" spans="1:9" x14ac:dyDescent="0.15">
      <c r="A12" s="170" t="s">
        <v>2151</v>
      </c>
      <c r="B12" s="170" t="s">
        <v>1370</v>
      </c>
      <c r="C12" s="170" t="s">
        <v>2133</v>
      </c>
      <c r="D12" s="170" t="s">
        <v>2144</v>
      </c>
      <c r="E12" s="170" t="s">
        <v>2135</v>
      </c>
      <c r="F12" s="170" t="s">
        <v>2139</v>
      </c>
      <c r="G12" s="170" t="s">
        <v>2140</v>
      </c>
      <c r="H12" s="170">
        <v>1</v>
      </c>
      <c r="I12" s="170">
        <v>1550</v>
      </c>
    </row>
    <row r="13" spans="1:9" x14ac:dyDescent="0.15">
      <c r="A13" s="170" t="s">
        <v>2152</v>
      </c>
      <c r="B13" s="170" t="s">
        <v>1377</v>
      </c>
      <c r="C13" s="170" t="s">
        <v>2133</v>
      </c>
      <c r="D13" s="170" t="s">
        <v>2144</v>
      </c>
      <c r="E13" s="170" t="s">
        <v>2135</v>
      </c>
      <c r="F13" s="170" t="s">
        <v>2139</v>
      </c>
      <c r="G13" s="170" t="s">
        <v>2140</v>
      </c>
      <c r="H13" s="170">
        <v>1</v>
      </c>
      <c r="I13" s="170">
        <v>1550</v>
      </c>
    </row>
    <row r="14" spans="1:9" x14ac:dyDescent="0.15">
      <c r="A14" s="170" t="s">
        <v>2153</v>
      </c>
      <c r="B14" s="170" t="s">
        <v>1602</v>
      </c>
      <c r="C14" s="170" t="s">
        <v>2133</v>
      </c>
      <c r="D14" s="170" t="s">
        <v>2144</v>
      </c>
      <c r="E14" s="170" t="s">
        <v>2135</v>
      </c>
      <c r="F14" s="170" t="s">
        <v>2139</v>
      </c>
      <c r="G14" s="170" t="s">
        <v>2140</v>
      </c>
      <c r="H14" s="170">
        <v>1</v>
      </c>
      <c r="I14" s="170">
        <v>1550</v>
      </c>
    </row>
    <row r="15" spans="1:9" x14ac:dyDescent="0.15">
      <c r="A15" s="170" t="s">
        <v>2154</v>
      </c>
      <c r="B15" s="170" t="s">
        <v>1390</v>
      </c>
      <c r="C15" s="170" t="s">
        <v>2133</v>
      </c>
      <c r="D15" s="170" t="s">
        <v>2144</v>
      </c>
      <c r="E15" s="170" t="s">
        <v>2135</v>
      </c>
      <c r="F15" s="170" t="s">
        <v>2139</v>
      </c>
      <c r="G15" s="170" t="s">
        <v>2140</v>
      </c>
      <c r="H15" s="170">
        <v>1</v>
      </c>
      <c r="I15" s="170">
        <v>1550</v>
      </c>
    </row>
    <row r="16" spans="1:9" x14ac:dyDescent="0.15">
      <c r="A16" s="170" t="s">
        <v>2155</v>
      </c>
      <c r="B16" s="170" t="s">
        <v>1384</v>
      </c>
      <c r="C16" s="170" t="s">
        <v>2133</v>
      </c>
      <c r="D16" s="170" t="s">
        <v>2144</v>
      </c>
      <c r="E16" s="170" t="s">
        <v>2135</v>
      </c>
      <c r="F16" s="170" t="s">
        <v>2139</v>
      </c>
      <c r="G16" s="170" t="s">
        <v>2140</v>
      </c>
      <c r="H16" s="170">
        <v>1</v>
      </c>
      <c r="I16" s="170">
        <v>1550</v>
      </c>
    </row>
    <row r="17" spans="1:9" x14ac:dyDescent="0.15">
      <c r="A17" s="170" t="s">
        <v>2156</v>
      </c>
      <c r="B17" s="170" t="s">
        <v>1394</v>
      </c>
      <c r="C17" s="170" t="s">
        <v>2133</v>
      </c>
      <c r="D17" s="170" t="s">
        <v>2144</v>
      </c>
      <c r="E17" s="170" t="s">
        <v>2135</v>
      </c>
      <c r="F17" s="170" t="s">
        <v>2139</v>
      </c>
      <c r="G17" s="170" t="s">
        <v>2140</v>
      </c>
      <c r="H17" s="170">
        <v>1</v>
      </c>
      <c r="I17" s="170">
        <v>1550</v>
      </c>
    </row>
    <row r="18" spans="1:9" x14ac:dyDescent="0.15">
      <c r="A18" s="170" t="s">
        <v>2157</v>
      </c>
      <c r="B18" s="170" t="s">
        <v>1396</v>
      </c>
      <c r="C18" s="170" t="s">
        <v>2133</v>
      </c>
      <c r="D18" s="170" t="s">
        <v>2144</v>
      </c>
      <c r="E18" s="170" t="s">
        <v>2135</v>
      </c>
      <c r="F18" s="170" t="s">
        <v>2139</v>
      </c>
      <c r="G18" s="170" t="s">
        <v>2140</v>
      </c>
      <c r="H18" s="170">
        <v>1</v>
      </c>
      <c r="I18" s="170">
        <v>1550</v>
      </c>
    </row>
    <row r="19" spans="1:9" x14ac:dyDescent="0.15">
      <c r="A19" s="170" t="s">
        <v>2158</v>
      </c>
      <c r="B19" s="170" t="s">
        <v>1398</v>
      </c>
      <c r="C19" s="170" t="s">
        <v>2133</v>
      </c>
      <c r="D19" s="170" t="s">
        <v>2144</v>
      </c>
      <c r="E19" s="170" t="s">
        <v>2135</v>
      </c>
      <c r="F19" s="170" t="s">
        <v>2139</v>
      </c>
      <c r="G19" s="170" t="s">
        <v>2140</v>
      </c>
      <c r="H19" s="170">
        <v>1</v>
      </c>
      <c r="I19" s="170">
        <v>1550</v>
      </c>
    </row>
    <row r="20" spans="1:9" x14ac:dyDescent="0.15">
      <c r="A20" s="170" t="s">
        <v>2159</v>
      </c>
      <c r="B20" s="170" t="s">
        <v>1181</v>
      </c>
      <c r="C20" s="170" t="s">
        <v>2160</v>
      </c>
      <c r="D20" s="170" t="s">
        <v>2161</v>
      </c>
      <c r="E20" s="170" t="s">
        <v>2135</v>
      </c>
      <c r="F20" s="170" t="s">
        <v>2136</v>
      </c>
      <c r="G20" s="170" t="s">
        <v>2140</v>
      </c>
      <c r="H20" s="170">
        <v>1</v>
      </c>
      <c r="I20" s="170">
        <v>340</v>
      </c>
    </row>
    <row r="21" spans="1:9" x14ac:dyDescent="0.15">
      <c r="A21" s="170" t="s">
        <v>2162</v>
      </c>
      <c r="B21" s="170" t="s">
        <v>1189</v>
      </c>
      <c r="C21" s="170" t="s">
        <v>2160</v>
      </c>
      <c r="D21" s="170" t="s">
        <v>2161</v>
      </c>
      <c r="E21" s="170" t="s">
        <v>2135</v>
      </c>
      <c r="F21" s="170" t="s">
        <v>2136</v>
      </c>
      <c r="G21" s="170" t="s">
        <v>2140</v>
      </c>
      <c r="H21" s="170">
        <v>1</v>
      </c>
      <c r="I21" s="170">
        <v>340</v>
      </c>
    </row>
    <row r="22" spans="1:9" x14ac:dyDescent="0.15">
      <c r="A22" s="170" t="s">
        <v>2163</v>
      </c>
      <c r="B22" s="170" t="s">
        <v>1195</v>
      </c>
      <c r="C22" s="170" t="s">
        <v>2160</v>
      </c>
      <c r="D22" s="170" t="s">
        <v>2161</v>
      </c>
      <c r="E22" s="170" t="s">
        <v>2135</v>
      </c>
      <c r="F22" s="170" t="s">
        <v>2136</v>
      </c>
      <c r="G22" s="170" t="s">
        <v>2140</v>
      </c>
      <c r="H22" s="170">
        <v>1</v>
      </c>
      <c r="I22" s="170">
        <v>340</v>
      </c>
    </row>
    <row r="23" spans="1:9" x14ac:dyDescent="0.15">
      <c r="A23" s="170" t="s">
        <v>2164</v>
      </c>
      <c r="B23" s="170" t="s">
        <v>1291</v>
      </c>
      <c r="C23" s="170" t="s">
        <v>2160</v>
      </c>
      <c r="D23" s="170" t="s">
        <v>2161</v>
      </c>
      <c r="E23" s="170" t="s">
        <v>2135</v>
      </c>
      <c r="F23" s="170" t="s">
        <v>2139</v>
      </c>
      <c r="G23" s="170" t="s">
        <v>2140</v>
      </c>
      <c r="H23" s="170">
        <v>1</v>
      </c>
      <c r="I23" s="170">
        <v>315</v>
      </c>
    </row>
    <row r="24" spans="1:9" x14ac:dyDescent="0.15">
      <c r="A24" s="170" t="s">
        <v>2165</v>
      </c>
      <c r="B24" s="170" t="s">
        <v>1278</v>
      </c>
      <c r="C24" s="170" t="s">
        <v>2160</v>
      </c>
      <c r="D24" s="170" t="s">
        <v>2161</v>
      </c>
      <c r="E24" s="170" t="s">
        <v>2135</v>
      </c>
      <c r="F24" s="170" t="s">
        <v>2139</v>
      </c>
      <c r="G24" s="170" t="s">
        <v>2140</v>
      </c>
      <c r="H24" s="170">
        <v>1</v>
      </c>
      <c r="I24" s="170">
        <v>315</v>
      </c>
    </row>
    <row r="25" spans="1:9" x14ac:dyDescent="0.15">
      <c r="A25" s="170" t="s">
        <v>2166</v>
      </c>
      <c r="B25" s="170" t="s">
        <v>1282</v>
      </c>
      <c r="C25" s="170" t="s">
        <v>2160</v>
      </c>
      <c r="D25" s="170" t="s">
        <v>2161</v>
      </c>
      <c r="E25" s="170" t="s">
        <v>2135</v>
      </c>
      <c r="F25" s="170" t="s">
        <v>2139</v>
      </c>
      <c r="G25" s="170" t="s">
        <v>2140</v>
      </c>
      <c r="H25" s="170">
        <v>1</v>
      </c>
      <c r="I25" s="170">
        <v>315</v>
      </c>
    </row>
    <row r="26" spans="1:9" x14ac:dyDescent="0.15">
      <c r="A26" s="170" t="s">
        <v>2167</v>
      </c>
      <c r="B26" s="170" t="s">
        <v>1276</v>
      </c>
      <c r="C26" s="170" t="s">
        <v>2160</v>
      </c>
      <c r="D26" s="170" t="s">
        <v>2161</v>
      </c>
      <c r="E26" s="170" t="s">
        <v>2135</v>
      </c>
      <c r="F26" s="170" t="s">
        <v>2139</v>
      </c>
      <c r="G26" s="170" t="s">
        <v>2140</v>
      </c>
      <c r="H26" s="170">
        <v>1</v>
      </c>
      <c r="I26" s="170">
        <v>315</v>
      </c>
    </row>
    <row r="27" spans="1:9" x14ac:dyDescent="0.15">
      <c r="A27" s="170" t="s">
        <v>2168</v>
      </c>
      <c r="B27" s="170" t="s">
        <v>1280</v>
      </c>
      <c r="C27" s="170" t="s">
        <v>2160</v>
      </c>
      <c r="D27" s="170" t="s">
        <v>2161</v>
      </c>
      <c r="E27" s="170" t="s">
        <v>2135</v>
      </c>
      <c r="F27" s="170" t="s">
        <v>2139</v>
      </c>
      <c r="G27" s="170" t="s">
        <v>2140</v>
      </c>
      <c r="H27" s="170">
        <v>1</v>
      </c>
      <c r="I27" s="170">
        <v>315</v>
      </c>
    </row>
    <row r="28" spans="1:9" x14ac:dyDescent="0.15">
      <c r="A28" s="170" t="s">
        <v>2169</v>
      </c>
      <c r="B28" s="170" t="s">
        <v>1272</v>
      </c>
      <c r="C28" s="170" t="s">
        <v>2160</v>
      </c>
      <c r="D28" s="170" t="s">
        <v>2161</v>
      </c>
      <c r="E28" s="170" t="s">
        <v>2135</v>
      </c>
      <c r="F28" s="170" t="s">
        <v>2139</v>
      </c>
      <c r="G28" s="170" t="s">
        <v>2140</v>
      </c>
      <c r="H28" s="170">
        <v>1</v>
      </c>
      <c r="I28" s="170">
        <v>315</v>
      </c>
    </row>
    <row r="29" spans="1:9" x14ac:dyDescent="0.15">
      <c r="A29" s="170" t="s">
        <v>2170</v>
      </c>
      <c r="B29" s="170" t="s">
        <v>1598</v>
      </c>
      <c r="C29" s="170" t="s">
        <v>2160</v>
      </c>
      <c r="D29" s="170" t="s">
        <v>2171</v>
      </c>
      <c r="E29" s="170" t="s">
        <v>2135</v>
      </c>
      <c r="F29" s="170" t="s">
        <v>2136</v>
      </c>
      <c r="G29" s="170" t="s">
        <v>2137</v>
      </c>
      <c r="H29" s="170">
        <v>1</v>
      </c>
      <c r="I29" s="170">
        <v>270</v>
      </c>
    </row>
    <row r="30" spans="1:9" x14ac:dyDescent="0.15">
      <c r="A30" s="170" t="s">
        <v>2172</v>
      </c>
      <c r="B30" s="170" t="s">
        <v>1707</v>
      </c>
      <c r="C30" s="170" t="s">
        <v>2160</v>
      </c>
      <c r="D30" s="170" t="s">
        <v>2171</v>
      </c>
      <c r="E30" s="170" t="s">
        <v>2135</v>
      </c>
      <c r="F30" s="170" t="s">
        <v>2136</v>
      </c>
      <c r="G30" s="170" t="s">
        <v>2137</v>
      </c>
      <c r="H30" s="170">
        <v>1</v>
      </c>
      <c r="I30" s="170">
        <v>270</v>
      </c>
    </row>
    <row r="31" spans="1:9" x14ac:dyDescent="0.15">
      <c r="A31" s="170" t="s">
        <v>2173</v>
      </c>
      <c r="B31" s="170" t="s">
        <v>1962</v>
      </c>
      <c r="C31" s="170" t="s">
        <v>2160</v>
      </c>
      <c r="D31" s="170" t="s">
        <v>2171</v>
      </c>
      <c r="E31" s="170" t="s">
        <v>2135</v>
      </c>
      <c r="F31" s="170" t="s">
        <v>2136</v>
      </c>
      <c r="G31" s="170" t="s">
        <v>2137</v>
      </c>
      <c r="H31" s="170">
        <v>1</v>
      </c>
      <c r="I31" s="170">
        <v>270</v>
      </c>
    </row>
    <row r="32" spans="1:9" x14ac:dyDescent="0.15">
      <c r="A32" s="170" t="s">
        <v>2174</v>
      </c>
      <c r="B32" s="170" t="s">
        <v>2175</v>
      </c>
      <c r="C32" s="170" t="s">
        <v>2160</v>
      </c>
      <c r="D32" s="170" t="s">
        <v>2171</v>
      </c>
      <c r="E32" s="170" t="s">
        <v>2135</v>
      </c>
      <c r="F32" s="170" t="s">
        <v>2136</v>
      </c>
      <c r="G32" s="170" t="s">
        <v>2137</v>
      </c>
      <c r="H32" s="170">
        <v>1</v>
      </c>
      <c r="I32" s="170">
        <v>270</v>
      </c>
    </row>
    <row r="33" spans="1:9" x14ac:dyDescent="0.15">
      <c r="A33" s="170" t="s">
        <v>2176</v>
      </c>
      <c r="B33" s="170" t="s">
        <v>1712</v>
      </c>
      <c r="C33" s="170" t="s">
        <v>2160</v>
      </c>
      <c r="D33" s="170" t="s">
        <v>2171</v>
      </c>
      <c r="E33" s="170" t="s">
        <v>2135</v>
      </c>
      <c r="F33" s="170" t="s">
        <v>2136</v>
      </c>
      <c r="G33" s="170" t="s">
        <v>2137</v>
      </c>
      <c r="H33" s="170">
        <v>1</v>
      </c>
      <c r="I33" s="170">
        <v>270</v>
      </c>
    </row>
    <row r="34" spans="1:9" x14ac:dyDescent="0.15">
      <c r="A34" s="170" t="s">
        <v>2177</v>
      </c>
      <c r="B34" s="170" t="s">
        <v>1713</v>
      </c>
      <c r="C34" s="170" t="s">
        <v>2160</v>
      </c>
      <c r="D34" s="170" t="s">
        <v>2171</v>
      </c>
      <c r="E34" s="170" t="s">
        <v>2135</v>
      </c>
      <c r="F34" s="170" t="s">
        <v>2136</v>
      </c>
      <c r="G34" s="170" t="s">
        <v>2137</v>
      </c>
      <c r="H34" s="170">
        <v>1</v>
      </c>
      <c r="I34" s="170">
        <v>270</v>
      </c>
    </row>
    <row r="35" spans="1:9" x14ac:dyDescent="0.15">
      <c r="A35" s="170" t="s">
        <v>2178</v>
      </c>
      <c r="B35" s="170" t="s">
        <v>1715</v>
      </c>
      <c r="C35" s="170" t="s">
        <v>2160</v>
      </c>
      <c r="D35" s="170" t="s">
        <v>2171</v>
      </c>
      <c r="E35" s="170" t="s">
        <v>2135</v>
      </c>
      <c r="F35" s="170" t="s">
        <v>2136</v>
      </c>
      <c r="G35" s="170" t="s">
        <v>2137</v>
      </c>
      <c r="H35" s="170">
        <v>1</v>
      </c>
      <c r="I35" s="170">
        <v>270</v>
      </c>
    </row>
    <row r="36" spans="1:9" x14ac:dyDescent="0.15">
      <c r="A36" s="170" t="s">
        <v>2179</v>
      </c>
      <c r="B36" s="170" t="s">
        <v>2180</v>
      </c>
      <c r="C36" s="170" t="s">
        <v>2160</v>
      </c>
      <c r="D36" s="170" t="s">
        <v>2171</v>
      </c>
      <c r="E36" s="170" t="s">
        <v>2135</v>
      </c>
      <c r="F36" s="170" t="s">
        <v>2139</v>
      </c>
      <c r="G36" s="170" t="s">
        <v>2140</v>
      </c>
      <c r="H36" s="170">
        <v>1</v>
      </c>
      <c r="I36" s="170">
        <v>270</v>
      </c>
    </row>
    <row r="37" spans="1:9" x14ac:dyDescent="0.15">
      <c r="A37" s="170" t="s">
        <v>2181</v>
      </c>
      <c r="B37" s="170" t="s">
        <v>1722</v>
      </c>
      <c r="C37" s="170" t="s">
        <v>2160</v>
      </c>
      <c r="D37" s="170" t="s">
        <v>2171</v>
      </c>
      <c r="E37" s="170" t="s">
        <v>2135</v>
      </c>
      <c r="F37" s="170" t="s">
        <v>2139</v>
      </c>
      <c r="G37" s="170" t="s">
        <v>2140</v>
      </c>
      <c r="H37" s="170">
        <v>1</v>
      </c>
      <c r="I37" s="170">
        <v>270</v>
      </c>
    </row>
    <row r="38" spans="1:9" x14ac:dyDescent="0.15">
      <c r="A38" s="170" t="s">
        <v>2182</v>
      </c>
      <c r="B38" s="170" t="s">
        <v>1202</v>
      </c>
      <c r="C38" s="170" t="s">
        <v>2160</v>
      </c>
      <c r="D38" s="170" t="s">
        <v>2171</v>
      </c>
      <c r="E38" s="170" t="s">
        <v>2135</v>
      </c>
      <c r="F38" s="170" t="s">
        <v>2139</v>
      </c>
      <c r="G38" s="170" t="s">
        <v>2140</v>
      </c>
      <c r="H38" s="170">
        <v>1</v>
      </c>
      <c r="I38" s="170">
        <v>270</v>
      </c>
    </row>
    <row r="39" spans="1:9" x14ac:dyDescent="0.15">
      <c r="A39" s="170" t="s">
        <v>2183</v>
      </c>
      <c r="B39" s="170" t="s">
        <v>2016</v>
      </c>
      <c r="C39" s="170" t="s">
        <v>2160</v>
      </c>
      <c r="D39" s="170" t="s">
        <v>2171</v>
      </c>
      <c r="E39" s="170" t="s">
        <v>2135</v>
      </c>
      <c r="F39" s="170" t="s">
        <v>2139</v>
      </c>
      <c r="G39" s="170" t="s">
        <v>2140</v>
      </c>
      <c r="H39" s="170">
        <v>1</v>
      </c>
      <c r="I39" s="170">
        <v>270</v>
      </c>
    </row>
    <row r="40" spans="1:9" x14ac:dyDescent="0.15">
      <c r="A40" s="170" t="s">
        <v>2184</v>
      </c>
      <c r="B40" s="170" t="s">
        <v>2020</v>
      </c>
      <c r="C40" s="170" t="s">
        <v>2160</v>
      </c>
      <c r="D40" s="170" t="s">
        <v>2171</v>
      </c>
      <c r="E40" s="170" t="s">
        <v>2135</v>
      </c>
      <c r="F40" s="170" t="s">
        <v>2139</v>
      </c>
      <c r="G40" s="170" t="s">
        <v>2140</v>
      </c>
      <c r="H40" s="170">
        <v>1</v>
      </c>
      <c r="I40" s="170">
        <v>270</v>
      </c>
    </row>
    <row r="41" spans="1:9" x14ac:dyDescent="0.15">
      <c r="A41" s="170" t="s">
        <v>2185</v>
      </c>
      <c r="B41" s="170" t="s">
        <v>1327</v>
      </c>
      <c r="C41" s="170" t="s">
        <v>2160</v>
      </c>
      <c r="D41" s="170" t="s">
        <v>2171</v>
      </c>
      <c r="E41" s="170" t="s">
        <v>2135</v>
      </c>
      <c r="F41" s="170" t="s">
        <v>2139</v>
      </c>
      <c r="G41" s="170" t="s">
        <v>2140</v>
      </c>
      <c r="H41" s="170">
        <v>1</v>
      </c>
      <c r="I41" s="170">
        <v>270</v>
      </c>
    </row>
    <row r="42" spans="1:9" x14ac:dyDescent="0.15">
      <c r="A42" s="170" t="s">
        <v>2186</v>
      </c>
      <c r="B42" s="170" t="s">
        <v>1516</v>
      </c>
      <c r="C42" s="170" t="s">
        <v>2187</v>
      </c>
      <c r="D42" s="170" t="s">
        <v>2188</v>
      </c>
      <c r="E42" s="170" t="s">
        <v>2135</v>
      </c>
      <c r="F42" s="170" t="s">
        <v>2139</v>
      </c>
      <c r="G42" s="170" t="s">
        <v>2140</v>
      </c>
      <c r="H42" s="170">
        <v>1</v>
      </c>
      <c r="I42" s="170">
        <v>120</v>
      </c>
    </row>
    <row r="43" spans="1:9" x14ac:dyDescent="0.15">
      <c r="A43" s="170" t="s">
        <v>2189</v>
      </c>
      <c r="B43" s="170" t="s">
        <v>1345</v>
      </c>
      <c r="C43" s="170" t="s">
        <v>2187</v>
      </c>
      <c r="D43" s="170" t="s">
        <v>2188</v>
      </c>
      <c r="E43" s="170" t="s">
        <v>2135</v>
      </c>
      <c r="F43" s="170" t="s">
        <v>2139</v>
      </c>
      <c r="G43" s="170" t="s">
        <v>2140</v>
      </c>
      <c r="H43" s="170">
        <v>1</v>
      </c>
      <c r="I43" s="170">
        <v>120</v>
      </c>
    </row>
    <row r="44" spans="1:9" x14ac:dyDescent="0.15">
      <c r="A44" s="170" t="s">
        <v>2190</v>
      </c>
      <c r="B44" s="170" t="s">
        <v>1342</v>
      </c>
      <c r="C44" s="170" t="s">
        <v>2187</v>
      </c>
      <c r="D44" s="170" t="s">
        <v>2188</v>
      </c>
      <c r="E44" s="170" t="s">
        <v>2135</v>
      </c>
      <c r="F44" s="170" t="s">
        <v>2139</v>
      </c>
      <c r="G44" s="170" t="s">
        <v>2140</v>
      </c>
      <c r="H44" s="170">
        <v>1</v>
      </c>
      <c r="I44" s="170">
        <v>120</v>
      </c>
    </row>
    <row r="45" spans="1:9" x14ac:dyDescent="0.15">
      <c r="A45" s="170" t="s">
        <v>2191</v>
      </c>
      <c r="B45" s="170" t="s">
        <v>1212</v>
      </c>
      <c r="C45" s="170" t="s">
        <v>2187</v>
      </c>
      <c r="D45" s="170" t="s">
        <v>2188</v>
      </c>
      <c r="E45" s="170" t="s">
        <v>2135</v>
      </c>
      <c r="F45" s="170" t="s">
        <v>2139</v>
      </c>
      <c r="G45" s="170" t="s">
        <v>2140</v>
      </c>
      <c r="H45" s="170">
        <v>1</v>
      </c>
      <c r="I45" s="170">
        <v>120</v>
      </c>
    </row>
    <row r="46" spans="1:9" x14ac:dyDescent="0.15">
      <c r="A46" s="170" t="s">
        <v>2192</v>
      </c>
      <c r="B46" s="170" t="s">
        <v>1222</v>
      </c>
      <c r="C46" s="170" t="s">
        <v>2187</v>
      </c>
      <c r="D46" s="170" t="s">
        <v>2188</v>
      </c>
      <c r="E46" s="170" t="s">
        <v>2135</v>
      </c>
      <c r="F46" s="170" t="s">
        <v>2139</v>
      </c>
      <c r="G46" s="170" t="s">
        <v>2140</v>
      </c>
      <c r="H46" s="170">
        <v>1</v>
      </c>
      <c r="I46" s="170">
        <v>120</v>
      </c>
    </row>
    <row r="47" spans="1:9" x14ac:dyDescent="0.15">
      <c r="A47" s="170" t="s">
        <v>2193</v>
      </c>
      <c r="B47" s="170" t="s">
        <v>1448</v>
      </c>
      <c r="C47" s="170" t="s">
        <v>2187</v>
      </c>
      <c r="D47" s="170" t="s">
        <v>2188</v>
      </c>
      <c r="E47" s="170" t="s">
        <v>2135</v>
      </c>
      <c r="F47" s="170" t="s">
        <v>2139</v>
      </c>
      <c r="G47" s="170" t="s">
        <v>2140</v>
      </c>
      <c r="H47" s="170">
        <v>1</v>
      </c>
      <c r="I47" s="170">
        <v>120</v>
      </c>
    </row>
    <row r="48" spans="1:9" x14ac:dyDescent="0.15">
      <c r="A48" s="170" t="s">
        <v>2194</v>
      </c>
      <c r="B48" s="170" t="s">
        <v>1318</v>
      </c>
      <c r="C48" s="170" t="s">
        <v>2187</v>
      </c>
      <c r="D48" s="170" t="s">
        <v>2188</v>
      </c>
      <c r="E48" s="170" t="s">
        <v>2135</v>
      </c>
      <c r="F48" s="170" t="s">
        <v>2139</v>
      </c>
      <c r="G48" s="170" t="s">
        <v>2140</v>
      </c>
      <c r="H48" s="170">
        <v>1</v>
      </c>
      <c r="I48" s="170">
        <v>120</v>
      </c>
    </row>
    <row r="49" spans="1:9" x14ac:dyDescent="0.15">
      <c r="A49" s="170" t="s">
        <v>2195</v>
      </c>
      <c r="B49" s="170" t="s">
        <v>1307</v>
      </c>
      <c r="C49" s="170" t="s">
        <v>2187</v>
      </c>
      <c r="D49" s="170" t="s">
        <v>2188</v>
      </c>
      <c r="E49" s="170" t="s">
        <v>2135</v>
      </c>
      <c r="F49" s="170" t="s">
        <v>2139</v>
      </c>
      <c r="G49" s="170" t="s">
        <v>2140</v>
      </c>
      <c r="H49" s="170">
        <v>1</v>
      </c>
      <c r="I49" s="170">
        <v>120</v>
      </c>
    </row>
    <row r="50" spans="1:9" x14ac:dyDescent="0.15">
      <c r="A50" s="170" t="s">
        <v>2196</v>
      </c>
      <c r="B50" s="170" t="s">
        <v>1304</v>
      </c>
      <c r="C50" s="170" t="s">
        <v>2187</v>
      </c>
      <c r="D50" s="170" t="s">
        <v>2188</v>
      </c>
      <c r="E50" s="170" t="s">
        <v>2135</v>
      </c>
      <c r="F50" s="170" t="s">
        <v>2139</v>
      </c>
      <c r="G50" s="170" t="s">
        <v>2140</v>
      </c>
      <c r="H50" s="170">
        <v>1</v>
      </c>
      <c r="I50" s="170">
        <v>120</v>
      </c>
    </row>
    <row r="51" spans="1:9" x14ac:dyDescent="0.15">
      <c r="A51" s="170" t="s">
        <v>2197</v>
      </c>
      <c r="B51" s="170" t="s">
        <v>1246</v>
      </c>
      <c r="C51" s="170" t="s">
        <v>2187</v>
      </c>
      <c r="D51" s="170" t="s">
        <v>2188</v>
      </c>
      <c r="E51" s="170" t="s">
        <v>2135</v>
      </c>
      <c r="F51" s="170" t="s">
        <v>2139</v>
      </c>
      <c r="G51" s="170" t="s">
        <v>2140</v>
      </c>
      <c r="H51" s="170">
        <v>1</v>
      </c>
      <c r="I51" s="170">
        <v>120</v>
      </c>
    </row>
    <row r="52" spans="1:9" x14ac:dyDescent="0.15">
      <c r="A52" s="170" t="s">
        <v>2198</v>
      </c>
      <c r="B52" s="170" t="s">
        <v>2199</v>
      </c>
      <c r="C52" s="170" t="s">
        <v>2200</v>
      </c>
      <c r="D52" s="170" t="s">
        <v>2201</v>
      </c>
      <c r="E52" s="170" t="s">
        <v>2135</v>
      </c>
      <c r="F52" s="170" t="s">
        <v>2202</v>
      </c>
      <c r="G52" s="170" t="s">
        <v>2137</v>
      </c>
      <c r="H52" s="170">
        <v>16</v>
      </c>
      <c r="I52" s="170">
        <v>880</v>
      </c>
    </row>
    <row r="53" spans="1:9" x14ac:dyDescent="0.15">
      <c r="A53" s="170" t="s">
        <v>2203</v>
      </c>
      <c r="B53" s="170" t="s">
        <v>2204</v>
      </c>
      <c r="C53" s="170" t="s">
        <v>2200</v>
      </c>
      <c r="D53" s="170" t="s">
        <v>2201</v>
      </c>
      <c r="E53" s="170" t="s">
        <v>2135</v>
      </c>
      <c r="F53" s="170" t="s">
        <v>2136</v>
      </c>
      <c r="G53" s="170" t="s">
        <v>2140</v>
      </c>
      <c r="H53" s="170">
        <v>5</v>
      </c>
      <c r="I53" s="170">
        <v>275</v>
      </c>
    </row>
    <row r="54" spans="1:9" x14ac:dyDescent="0.15">
      <c r="A54" s="170" t="s">
        <v>2205</v>
      </c>
      <c r="B54" s="170" t="s">
        <v>2206</v>
      </c>
      <c r="C54" s="170" t="s">
        <v>2200</v>
      </c>
      <c r="D54" s="170" t="s">
        <v>2201</v>
      </c>
      <c r="E54" s="170" t="s">
        <v>2135</v>
      </c>
      <c r="F54" s="170" t="s">
        <v>2136</v>
      </c>
      <c r="G54" s="170" t="s">
        <v>2137</v>
      </c>
      <c r="H54" s="170">
        <v>25</v>
      </c>
      <c r="I54" s="170">
        <v>1250</v>
      </c>
    </row>
    <row r="55" spans="1:9" x14ac:dyDescent="0.15">
      <c r="A55" s="170" t="s">
        <v>2207</v>
      </c>
      <c r="B55" s="170" t="s">
        <v>2208</v>
      </c>
      <c r="C55" s="170" t="s">
        <v>2200</v>
      </c>
      <c r="D55" s="170" t="s">
        <v>2201</v>
      </c>
      <c r="E55" s="170" t="s">
        <v>2135</v>
      </c>
      <c r="F55" s="170" t="s">
        <v>2139</v>
      </c>
      <c r="G55" s="170" t="s">
        <v>2140</v>
      </c>
      <c r="H55" s="170">
        <v>29</v>
      </c>
      <c r="I55" s="170">
        <v>1450</v>
      </c>
    </row>
    <row r="56" spans="1:9" x14ac:dyDescent="0.15">
      <c r="A56" s="170" t="s">
        <v>2209</v>
      </c>
      <c r="B56" s="170" t="s">
        <v>1981</v>
      </c>
      <c r="C56" s="170" t="s">
        <v>2200</v>
      </c>
      <c r="D56" s="170" t="s">
        <v>2201</v>
      </c>
      <c r="E56" s="170" t="s">
        <v>2135</v>
      </c>
      <c r="F56" s="170" t="s">
        <v>2137</v>
      </c>
      <c r="G56" s="170" t="s">
        <v>2140</v>
      </c>
      <c r="H56" s="170">
        <v>1</v>
      </c>
      <c r="I56" s="170">
        <v>50</v>
      </c>
    </row>
    <row r="57" spans="1:9" x14ac:dyDescent="0.15">
      <c r="A57" s="170" t="s">
        <v>2210</v>
      </c>
      <c r="B57" s="170" t="s">
        <v>2211</v>
      </c>
      <c r="C57" s="170" t="s">
        <v>2212</v>
      </c>
      <c r="E57" s="170" t="s">
        <v>2135</v>
      </c>
      <c r="F57" s="170" t="s">
        <v>2139</v>
      </c>
      <c r="G57" s="170" t="s">
        <v>2140</v>
      </c>
      <c r="H57" s="170">
        <v>5</v>
      </c>
      <c r="I57" s="170">
        <v>52.5</v>
      </c>
    </row>
    <row r="58" spans="1:9" x14ac:dyDescent="0.15">
      <c r="A58" s="481" t="s">
        <v>1753</v>
      </c>
      <c r="B58" s="481"/>
      <c r="C58" s="481"/>
      <c r="D58" s="481"/>
      <c r="E58" s="481"/>
      <c r="F58" s="481"/>
      <c r="G58" s="481"/>
      <c r="H58" s="481"/>
      <c r="I58" s="250">
        <f>SUM(I2:I57)</f>
        <v>40677.5</v>
      </c>
    </row>
  </sheetData>
  <mergeCells count="1">
    <mergeCell ref="A58:H58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隐藏计算页</vt:lpstr>
      <vt:lpstr>结算清单（市场）</vt:lpstr>
      <vt:lpstr>结算清单（商业化）</vt:lpstr>
      <vt:lpstr>机票</vt:lpstr>
      <vt:lpstr>报销</vt:lpstr>
      <vt:lpstr>景区房间</vt:lpstr>
      <vt:lpstr>接机小交通</vt:lpstr>
      <vt:lpstr>送机小交通</vt:lpstr>
      <vt:lpstr>艺人保险</vt:lpstr>
      <vt:lpstr>基准价格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2022-12-06T13:05:52Z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