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康辉\威马汽车\威马-1.6-1.12\海德报价\海德结算单\"/>
    </mc:Choice>
  </mc:AlternateContent>
  <bookViews>
    <workbookView xWindow="0" yWindow="0" windowWidth="15480" windowHeight="9200"/>
  </bookViews>
  <sheets>
    <sheet name="威马美国西行项目结算单" sheetId="4" r:id="rId1"/>
  </sheets>
  <calcPr calcId="152511"/>
</workbook>
</file>

<file path=xl/calcChain.xml><?xml version="1.0" encoding="utf-8"?>
<calcChain xmlns="http://schemas.openxmlformats.org/spreadsheetml/2006/main">
  <c r="F50" i="4" l="1"/>
  <c r="F51" i="4"/>
  <c r="F52" i="4"/>
  <c r="F53" i="4"/>
  <c r="F54" i="4"/>
  <c r="F55" i="4"/>
  <c r="F72" i="4" l="1"/>
  <c r="F30" i="4" l="1"/>
  <c r="F37" i="4" l="1"/>
  <c r="F36" i="4"/>
  <c r="F35" i="4"/>
  <c r="F34" i="4"/>
  <c r="F33" i="4"/>
  <c r="F32" i="4"/>
  <c r="F31" i="4"/>
  <c r="F62" i="4" l="1"/>
  <c r="F24" i="4"/>
  <c r="F64" i="4" l="1"/>
  <c r="F48" i="4" l="1"/>
  <c r="F45" i="4"/>
  <c r="F29" i="4" l="1"/>
  <c r="F28" i="4"/>
  <c r="F68" i="4"/>
  <c r="F56" i="4" l="1"/>
  <c r="F21" i="4"/>
  <c r="F22" i="4"/>
  <c r="F23" i="4"/>
  <c r="F27" i="4"/>
  <c r="F38" i="4"/>
  <c r="F39" i="4"/>
  <c r="F42" i="4"/>
  <c r="F43" i="4"/>
  <c r="F44" i="4"/>
  <c r="F46" i="4"/>
  <c r="F47" i="4"/>
  <c r="F49" i="4"/>
  <c r="F57" i="4"/>
  <c r="F60" i="4"/>
  <c r="F61" i="4"/>
  <c r="F63" i="4"/>
  <c r="F67" i="4"/>
  <c r="F69" i="4"/>
  <c r="F25" i="4" l="1"/>
  <c r="F40" i="4"/>
  <c r="F65" i="4"/>
  <c r="F70" i="4"/>
  <c r="F58" i="4"/>
  <c r="F73" i="4" l="1"/>
  <c r="F74" i="4" s="1"/>
  <c r="F75" i="4" s="1"/>
  <c r="F76" i="4" l="1"/>
  <c r="F77" i="4" s="1"/>
</calcChain>
</file>

<file path=xl/sharedStrings.xml><?xml version="1.0" encoding="utf-8"?>
<sst xmlns="http://schemas.openxmlformats.org/spreadsheetml/2006/main" count="105" uniqueCount="84">
  <si>
    <t>报价日期：</t>
  </si>
  <si>
    <t>日　　　　期</t>
  </si>
  <si>
    <t>日程安排（当日活动地点及名称，住宿场所等）</t>
  </si>
  <si>
    <t>日期</t>
  </si>
  <si>
    <t>数量</t>
  </si>
  <si>
    <t>总价</t>
  </si>
  <si>
    <t>单价:USD</t>
  </si>
  <si>
    <t>司导住宿费用</t>
  </si>
  <si>
    <t>导游小费</t>
  </si>
  <si>
    <r>
      <t>活动起始日期</t>
    </r>
    <r>
      <rPr>
        <b/>
        <sz val="8"/>
        <rFont val="Arial"/>
        <family val="2"/>
      </rPr>
      <t xml:space="preserve"> : </t>
    </r>
  </si>
  <si>
    <r>
      <t>单价</t>
    </r>
    <r>
      <rPr>
        <b/>
        <sz val="8"/>
        <rFont val="Arial"/>
        <family val="2"/>
      </rPr>
      <t>:USD</t>
    </r>
  </si>
  <si>
    <t>日期</t>
    <phoneticPr fontId="5" type="noConversion"/>
  </si>
  <si>
    <t>顿</t>
    <phoneticPr fontId="5" type="noConversion"/>
  </si>
  <si>
    <r>
      <t>人</t>
    </r>
    <r>
      <rPr>
        <b/>
        <sz val="10"/>
        <rFont val="Arial"/>
        <family val="2"/>
      </rPr>
      <t/>
    </r>
    <phoneticPr fontId="5" type="noConversion"/>
  </si>
  <si>
    <t>晚餐</t>
    <phoneticPr fontId="5" type="noConversion"/>
  </si>
  <si>
    <t>司机/导游餐补</t>
    <phoneticPr fontId="5" type="noConversion"/>
  </si>
  <si>
    <t>水（旅行途中饮用）</t>
    <phoneticPr fontId="5" type="noConversion"/>
  </si>
  <si>
    <t>数量</t>
    <phoneticPr fontId="5" type="noConversion"/>
  </si>
  <si>
    <t>人数</t>
    <phoneticPr fontId="5" type="noConversion"/>
  </si>
  <si>
    <t>天数</t>
    <phoneticPr fontId="5" type="noConversion"/>
  </si>
  <si>
    <t>报价货币：</t>
    <phoneticPr fontId="5" type="noConversion"/>
  </si>
  <si>
    <t>服　务　项　目</t>
    <phoneticPr fontId="5" type="noConversion"/>
  </si>
  <si>
    <t>天数</t>
    <phoneticPr fontId="5" type="noConversion"/>
  </si>
  <si>
    <t xml:space="preserve"> </t>
    <phoneticPr fontId="5" type="noConversion"/>
  </si>
  <si>
    <r>
      <t>与会人数</t>
    </r>
    <r>
      <rPr>
        <b/>
        <sz val="8"/>
        <rFont val="Arial"/>
        <family val="2"/>
      </rPr>
      <t xml:space="preserve"> </t>
    </r>
    <r>
      <rPr>
        <sz val="8"/>
        <rFont val="宋体"/>
        <family val="3"/>
        <charset val="134"/>
      </rPr>
      <t>：</t>
    </r>
    <r>
      <rPr>
        <sz val="8"/>
        <rFont val="Arial"/>
        <family val="2"/>
      </rPr>
      <t>8</t>
    </r>
    <phoneticPr fontId="5" type="noConversion"/>
  </si>
  <si>
    <r>
      <t>活动地点</t>
    </r>
    <r>
      <rPr>
        <b/>
        <sz val="8"/>
        <rFont val="Arial"/>
        <family val="2"/>
      </rPr>
      <t xml:space="preserve"> : SEA,LAS,LAX</t>
    </r>
    <phoneticPr fontId="5" type="noConversion"/>
  </si>
  <si>
    <t>活动名称：CES</t>
    <phoneticPr fontId="5" type="noConversion"/>
  </si>
  <si>
    <t>2018.1.5-2018.1.12</t>
    <phoneticPr fontId="5" type="noConversion"/>
  </si>
  <si>
    <t>上海飞西雅图，全天游览（10小时用车）</t>
    <phoneticPr fontId="5" type="noConversion"/>
  </si>
  <si>
    <t>西雅图</t>
    <phoneticPr fontId="5" type="noConversion"/>
  </si>
  <si>
    <t>西雅图（10小时用车）</t>
    <phoneticPr fontId="5" type="noConversion"/>
  </si>
  <si>
    <t>西雅图飞拉斯，拉斯奥莱</t>
    <phoneticPr fontId="5" type="noConversion"/>
  </si>
  <si>
    <t>拉斯CES</t>
    <phoneticPr fontId="5" type="noConversion"/>
  </si>
  <si>
    <t>洛杉矶送机</t>
    <phoneticPr fontId="5" type="noConversion"/>
  </si>
  <si>
    <t>1/5-1/7</t>
    <phoneticPr fontId="5" type="noConversion"/>
  </si>
  <si>
    <t>1/7-1/11</t>
    <phoneticPr fontId="5" type="noConversion"/>
  </si>
  <si>
    <t>1/11-1/12</t>
    <phoneticPr fontId="5" type="noConversion"/>
  </si>
  <si>
    <r>
      <t xml:space="preserve">2- </t>
    </r>
    <r>
      <rPr>
        <b/>
        <sz val="8"/>
        <rFont val="宋体"/>
        <family val="3"/>
        <charset val="134"/>
      </rPr>
      <t>餐饮</t>
    </r>
    <phoneticPr fontId="5" type="noConversion"/>
  </si>
  <si>
    <t>西雅图送机</t>
    <phoneticPr fontId="5" type="noConversion"/>
  </si>
  <si>
    <t>拉斯接机（洛杉矶派车）+北奥莱</t>
    <phoneticPr fontId="5" type="noConversion"/>
  </si>
  <si>
    <t>拉斯ces</t>
    <phoneticPr fontId="5" type="noConversion"/>
  </si>
  <si>
    <t>波音工厂</t>
    <phoneticPr fontId="5" type="noConversion"/>
  </si>
  <si>
    <t>太空针</t>
    <phoneticPr fontId="5" type="noConversion"/>
  </si>
  <si>
    <t>CES注册</t>
    <phoneticPr fontId="5" type="noConversion"/>
  </si>
  <si>
    <r>
      <rPr>
        <b/>
        <sz val="8"/>
        <rFont val="宋体"/>
        <family val="3"/>
        <charset val="134"/>
      </rPr>
      <t>西雅图：</t>
    </r>
    <r>
      <rPr>
        <b/>
        <sz val="8"/>
        <rFont val="Arial"/>
        <family val="2"/>
      </rPr>
      <t>W Seattle</t>
    </r>
    <phoneticPr fontId="5" type="noConversion"/>
  </si>
  <si>
    <r>
      <rPr>
        <b/>
        <sz val="8"/>
        <rFont val="宋体"/>
        <family val="3"/>
        <charset val="134"/>
      </rPr>
      <t>拉斯：</t>
    </r>
    <r>
      <rPr>
        <b/>
        <sz val="8"/>
        <rFont val="Arial"/>
        <family val="2"/>
      </rPr>
      <t>Monte Carlo Hotel</t>
    </r>
    <phoneticPr fontId="5" type="noConversion"/>
  </si>
  <si>
    <r>
      <rPr>
        <b/>
        <sz val="8"/>
        <rFont val="宋体"/>
        <family val="3"/>
        <charset val="134"/>
      </rPr>
      <t>洛杉矶</t>
    </r>
    <r>
      <rPr>
        <b/>
        <sz val="8"/>
        <rFont val="Arial"/>
        <family val="2"/>
      </rPr>
      <t>The Westin Bonaventure Hotel and Suites Los Angeles</t>
    </r>
    <phoneticPr fontId="5" type="noConversion"/>
  </si>
  <si>
    <t>拉斯酒店resort fee（前台现付）</t>
    <phoneticPr fontId="5" type="noConversion"/>
  </si>
  <si>
    <t>evus</t>
    <phoneticPr fontId="6" type="noConversion"/>
  </si>
  <si>
    <t>导游小费(西雅图）</t>
    <phoneticPr fontId="5" type="noConversion"/>
  </si>
  <si>
    <t>午餐</t>
    <phoneticPr fontId="5" type="noConversion"/>
  </si>
  <si>
    <r>
      <t xml:space="preserve">1 - </t>
    </r>
    <r>
      <rPr>
        <b/>
        <sz val="8"/>
        <rFont val="宋体"/>
        <family val="3"/>
        <charset val="134"/>
      </rPr>
      <t>住宿</t>
    </r>
    <r>
      <rPr>
        <b/>
        <sz val="8"/>
        <rFont val="Arial"/>
        <family val="2"/>
      </rPr>
      <t>/</t>
    </r>
    <r>
      <rPr>
        <b/>
        <sz val="8"/>
        <rFont val="宋体"/>
        <family val="3"/>
        <charset val="134"/>
      </rPr>
      <t>酒店（含税）</t>
    </r>
    <phoneticPr fontId="5" type="noConversion"/>
  </si>
  <si>
    <t>午餐</t>
    <phoneticPr fontId="5" type="noConversion"/>
  </si>
  <si>
    <t>晚餐</t>
    <phoneticPr fontId="5" type="noConversion"/>
  </si>
  <si>
    <t>晚餐酒水</t>
    <phoneticPr fontId="5" type="noConversion"/>
  </si>
  <si>
    <t>航空博物馆</t>
    <phoneticPr fontId="5" type="noConversion"/>
  </si>
  <si>
    <t>停车费</t>
    <phoneticPr fontId="5" type="noConversion"/>
  </si>
  <si>
    <t>停车费</t>
    <phoneticPr fontId="5" type="noConversion"/>
  </si>
  <si>
    <r>
      <t xml:space="preserve">3 - </t>
    </r>
    <r>
      <rPr>
        <b/>
        <sz val="8"/>
        <rFont val="宋体"/>
        <family val="3"/>
        <charset val="134"/>
      </rPr>
      <t>当地交通费</t>
    </r>
    <r>
      <rPr>
        <b/>
        <sz val="8"/>
        <rFont val="Arial"/>
        <family val="2"/>
      </rPr>
      <t xml:space="preserve"> (11-15</t>
    </r>
    <r>
      <rPr>
        <b/>
        <sz val="8"/>
        <rFont val="宋体"/>
        <family val="3"/>
        <charset val="134"/>
      </rPr>
      <t>座van</t>
    </r>
    <r>
      <rPr>
        <b/>
        <sz val="8"/>
        <rFont val="Arial"/>
        <family val="2"/>
      </rPr>
      <t>)10</t>
    </r>
    <r>
      <rPr>
        <b/>
        <sz val="8"/>
        <rFont val="宋体"/>
        <family val="3"/>
        <charset val="134"/>
      </rPr>
      <t>小时用车，</t>
    </r>
    <r>
      <rPr>
        <b/>
        <sz val="8"/>
        <rFont val="Arial"/>
        <family val="2"/>
      </rPr>
      <t xml:space="preserve"> </t>
    </r>
    <r>
      <rPr>
        <b/>
        <sz val="8"/>
        <rFont val="宋体"/>
        <family val="3"/>
        <charset val="134"/>
      </rPr>
      <t>超时费用为</t>
    </r>
    <r>
      <rPr>
        <b/>
        <sz val="8"/>
        <rFont val="Arial"/>
        <family val="2"/>
      </rPr>
      <t>USD200/</t>
    </r>
    <r>
      <rPr>
        <b/>
        <sz val="8"/>
        <rFont val="宋体"/>
        <family val="3"/>
        <charset val="134"/>
      </rPr>
      <t>时（司兼导）</t>
    </r>
    <phoneticPr fontId="5" type="noConversion"/>
  </si>
  <si>
    <t>西雅图机场停车费</t>
    <phoneticPr fontId="5" type="noConversion"/>
  </si>
  <si>
    <t>费用总计</t>
    <phoneticPr fontId="5" type="noConversion"/>
  </si>
  <si>
    <t>联系人：陈佳伟</t>
    <phoneticPr fontId="5" type="noConversion"/>
  </si>
  <si>
    <t xml:space="preserve">FM：康辉集团北京国际会议展览有限公司 </t>
    <phoneticPr fontId="5" type="noConversion"/>
  </si>
  <si>
    <t>Total</t>
    <phoneticPr fontId="5" type="noConversion"/>
  </si>
  <si>
    <t>服务费10%</t>
    <phoneticPr fontId="5" type="noConversion"/>
  </si>
  <si>
    <t>净价合计</t>
    <phoneticPr fontId="5" type="noConversion"/>
  </si>
  <si>
    <t>税费6%</t>
    <phoneticPr fontId="5" type="noConversion"/>
  </si>
  <si>
    <t>含税总价</t>
    <phoneticPr fontId="5" type="noConversion"/>
  </si>
  <si>
    <r>
      <t>USD（参考汇率：6.7，以实际最终确认为准</t>
    </r>
    <r>
      <rPr>
        <sz val="7"/>
        <rFont val="宋体"/>
        <family val="3"/>
        <charset val="134"/>
      </rPr>
      <t>）</t>
    </r>
    <phoneticPr fontId="5" type="noConversion"/>
  </si>
  <si>
    <t>Total</t>
    <phoneticPr fontId="5" type="noConversion"/>
  </si>
  <si>
    <t>4.景点门票(以最终确认为准)</t>
    <phoneticPr fontId="5" type="noConversion"/>
  </si>
  <si>
    <t>日期</t>
    <phoneticPr fontId="5" type="noConversion"/>
  </si>
  <si>
    <r>
      <t xml:space="preserve">5- </t>
    </r>
    <r>
      <rPr>
        <b/>
        <sz val="8"/>
        <rFont val="宋体"/>
        <family val="3"/>
        <charset val="134"/>
      </rPr>
      <t>其他</t>
    </r>
    <phoneticPr fontId="5" type="noConversion"/>
  </si>
  <si>
    <t>日期</t>
    <phoneticPr fontId="5" type="noConversion"/>
  </si>
  <si>
    <t>人数</t>
    <phoneticPr fontId="5" type="noConversion"/>
  </si>
  <si>
    <t>Total</t>
    <phoneticPr fontId="5" type="noConversion"/>
  </si>
  <si>
    <t>机票款代付</t>
    <phoneticPr fontId="5" type="noConversion"/>
  </si>
  <si>
    <r>
      <t xml:space="preserve">6- </t>
    </r>
    <r>
      <rPr>
        <b/>
        <sz val="8"/>
        <rFont val="宋体"/>
        <family val="3"/>
        <charset val="134"/>
      </rPr>
      <t>机票</t>
    </r>
    <phoneticPr fontId="5" type="noConversion"/>
  </si>
  <si>
    <t>总价</t>
    <phoneticPr fontId="5" type="noConversion"/>
  </si>
  <si>
    <t>超时费（4+6+5+2+5=22)</t>
    <phoneticPr fontId="5" type="noConversion"/>
  </si>
  <si>
    <t>22</t>
    <phoneticPr fontId="5" type="noConversion"/>
  </si>
  <si>
    <t>Total</t>
    <phoneticPr fontId="5" type="noConversion"/>
  </si>
  <si>
    <t>拉斯-洛杉矶</t>
    <phoneticPr fontId="5" type="noConversion"/>
  </si>
  <si>
    <t>拉斯到洛杉矶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</si>
</sst>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_);[Red]\(0.000\)"/>
    <numFmt numFmtId="177" formatCode="0_);[Red]\(0\)"/>
  </numFmts>
  <fonts count="19" x14ac:knownFonts="1">
    <font>
      <sz val="12"/>
      <name val="宋体"/>
      <charset val="134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u/>
      <sz val="8"/>
      <name val="宋体"/>
      <family val="3"/>
      <charset val="134"/>
    </font>
    <font>
      <b/>
      <u/>
      <sz val="8"/>
      <name val="Arial"/>
      <family val="2"/>
    </font>
    <font>
      <b/>
      <sz val="8"/>
      <name val="宋体"/>
      <family val="3"/>
      <charset val="134"/>
    </font>
    <font>
      <b/>
      <sz val="8"/>
      <name val="Arial"/>
      <family val="2"/>
    </font>
    <font>
      <sz val="8"/>
      <name val="宋体"/>
      <family val="3"/>
      <charset val="134"/>
    </font>
    <font>
      <b/>
      <sz val="8"/>
      <color indexed="48"/>
      <name val="Arial"/>
      <family val="2"/>
    </font>
    <font>
      <sz val="8"/>
      <color indexed="8"/>
      <name val="宋体"/>
      <family val="3"/>
      <charset val="134"/>
    </font>
    <font>
      <sz val="8"/>
      <name val="Arial"/>
      <family val="2"/>
    </font>
    <font>
      <b/>
      <u/>
      <sz val="7"/>
      <name val="宋体"/>
      <family val="3"/>
      <charset val="134"/>
    </font>
    <font>
      <sz val="7"/>
      <name val="宋体"/>
      <family val="3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176" fontId="3" fillId="0" borderId="0" xfId="0" applyNumberFormat="1" applyFont="1" applyAlignment="1"/>
    <xf numFmtId="177" fontId="3" fillId="0" borderId="0" xfId="0" applyNumberFormat="1" applyFont="1" applyAlignment="1">
      <alignment horizontal="center"/>
    </xf>
    <xf numFmtId="4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176" fontId="3" fillId="0" borderId="0" xfId="0" applyNumberFormat="1" applyFont="1" applyFill="1" applyBorder="1" applyAlignment="1"/>
    <xf numFmtId="177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 wrapText="1"/>
    </xf>
    <xf numFmtId="176" fontId="10" fillId="2" borderId="6" xfId="0" applyNumberFormat="1" applyFont="1" applyFill="1" applyBorder="1" applyAlignment="1">
      <alignment vertical="center"/>
    </xf>
    <xf numFmtId="176" fontId="10" fillId="2" borderId="6" xfId="0" applyNumberFormat="1" applyFont="1" applyFill="1" applyBorder="1" applyAlignment="1">
      <alignment horizontal="center" vertical="center"/>
    </xf>
    <xf numFmtId="177" fontId="10" fillId="2" borderId="6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left" vertical="center"/>
    </xf>
    <xf numFmtId="0" fontId="10" fillId="0" borderId="5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176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176" fontId="14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0" fillId="2" borderId="9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176" fontId="9" fillId="2" borderId="6" xfId="0" applyNumberFormat="1" applyFont="1" applyFill="1" applyBorder="1" applyAlignment="1">
      <alignment horizontal="center" vertical="center"/>
    </xf>
    <xf numFmtId="177" fontId="9" fillId="2" borderId="6" xfId="0" applyNumberFormat="1" applyFont="1" applyFill="1" applyBorder="1" applyAlignment="1">
      <alignment horizontal="center" vertical="center"/>
    </xf>
    <xf numFmtId="4" fontId="10" fillId="2" borderId="10" xfId="0" applyNumberFormat="1" applyFont="1" applyFill="1" applyBorder="1" applyAlignment="1">
      <alignment horizontal="left" vertical="center"/>
    </xf>
    <xf numFmtId="0" fontId="10" fillId="0" borderId="12" xfId="0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58" fontId="12" fillId="0" borderId="5" xfId="0" applyNumberFormat="1" applyFont="1" applyBorder="1" applyAlignment="1">
      <alignment horizontal="left" vertical="center"/>
    </xf>
    <xf numFmtId="58" fontId="12" fillId="0" borderId="13" xfId="0" applyNumberFormat="1" applyFont="1" applyBorder="1" applyAlignment="1">
      <alignment horizontal="left" vertical="center"/>
    </xf>
    <xf numFmtId="4" fontId="14" fillId="0" borderId="1" xfId="0" applyNumberFormat="1" applyFont="1" applyFill="1" applyBorder="1" applyAlignment="1">
      <alignment horizontal="right" vertical="center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horizontal="left" vertical="center"/>
    </xf>
    <xf numFmtId="176" fontId="14" fillId="0" borderId="14" xfId="0" applyNumberFormat="1" applyFont="1" applyBorder="1" applyAlignment="1">
      <alignment vertical="center"/>
    </xf>
    <xf numFmtId="177" fontId="14" fillId="0" borderId="1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176" fontId="14" fillId="0" borderId="6" xfId="0" applyNumberFormat="1" applyFont="1" applyFill="1" applyBorder="1" applyAlignment="1">
      <alignment vertical="center"/>
    </xf>
    <xf numFmtId="177" fontId="14" fillId="0" borderId="6" xfId="0" applyNumberFormat="1" applyFont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6" fontId="14" fillId="0" borderId="6" xfId="0" applyNumberFormat="1" applyFont="1" applyBorder="1" applyAlignment="1">
      <alignment vertical="center"/>
    </xf>
    <xf numFmtId="176" fontId="14" fillId="0" borderId="14" xfId="0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vertical="center" wrapText="1"/>
    </xf>
    <xf numFmtId="58" fontId="11" fillId="3" borderId="6" xfId="0" applyNumberFormat="1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58" fontId="11" fillId="0" borderId="6" xfId="0" applyNumberFormat="1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77" fontId="14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58" fontId="11" fillId="0" borderId="6" xfId="0" applyNumberFormat="1" applyFont="1" applyFill="1" applyBorder="1" applyAlignment="1">
      <alignment horizontal="left" vertical="center"/>
    </xf>
    <xf numFmtId="0" fontId="17" fillId="0" borderId="7" xfId="0" applyFont="1" applyBorder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4" fontId="7" fillId="4" borderId="11" xfId="0" applyNumberFormat="1" applyFont="1" applyFill="1" applyBorder="1" applyAlignment="1">
      <alignment horizontal="right" vertical="center"/>
    </xf>
    <xf numFmtId="0" fontId="11" fillId="0" borderId="6" xfId="0" applyFont="1" applyFill="1" applyBorder="1" applyAlignment="1">
      <alignment vertical="center" wrapText="1"/>
    </xf>
    <xf numFmtId="4" fontId="14" fillId="0" borderId="28" xfId="0" applyNumberFormat="1" applyFont="1" applyFill="1" applyBorder="1" applyAlignment="1">
      <alignment horizontal="right" vertical="center"/>
    </xf>
    <xf numFmtId="4" fontId="14" fillId="0" borderId="14" xfId="0" applyNumberFormat="1" applyFont="1" applyBorder="1" applyAlignment="1">
      <alignment horizontal="center" vertical="center"/>
    </xf>
    <xf numFmtId="4" fontId="14" fillId="0" borderId="28" xfId="0" applyNumberFormat="1" applyFont="1" applyBorder="1" applyAlignment="1">
      <alignment horizontal="right" vertical="center"/>
    </xf>
    <xf numFmtId="4" fontId="7" fillId="4" borderId="16" xfId="0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vertical="center"/>
    </xf>
    <xf numFmtId="0" fontId="11" fillId="3" borderId="6" xfId="0" applyFont="1" applyFill="1" applyBorder="1" applyAlignment="1">
      <alignment horizontal="left" vertical="center"/>
    </xf>
    <xf numFmtId="4" fontId="14" fillId="0" borderId="6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0" fontId="9" fillId="4" borderId="24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58" fontId="12" fillId="0" borderId="17" xfId="0" applyNumberFormat="1" applyFont="1" applyBorder="1" applyAlignment="1">
      <alignment horizontal="center" vertical="center"/>
    </xf>
    <xf numFmtId="58" fontId="12" fillId="0" borderId="18" xfId="0" applyNumberFormat="1" applyFont="1" applyBorder="1" applyAlignment="1">
      <alignment horizontal="center" vertical="center"/>
    </xf>
    <xf numFmtId="58" fontId="12" fillId="0" borderId="19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1065328</xdr:colOff>
      <xdr:row>0</xdr:row>
      <xdr:rowOff>855980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852251" cy="855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abSelected="1" zoomScale="130" zoomScaleNormal="130" zoomScalePageLayoutView="70" workbookViewId="0">
      <selection activeCell="I11" sqref="I11"/>
    </sheetView>
  </sheetViews>
  <sheetFormatPr defaultColWidth="9" defaultRowHeight="17.25" customHeight="1" x14ac:dyDescent="0.35"/>
  <cols>
    <col min="1" max="1" width="33.75" style="1" bestFit="1" customWidth="1"/>
    <col min="2" max="2" width="7.5" style="2" bestFit="1" customWidth="1"/>
    <col min="3" max="3" width="9.33203125" style="3" customWidth="1"/>
    <col min="4" max="4" width="6.08203125" style="20" customWidth="1"/>
    <col min="5" max="5" width="6.08203125" style="4" bestFit="1" customWidth="1"/>
    <col min="6" max="6" width="32" style="5" customWidth="1"/>
    <col min="7" max="16384" width="9" style="6"/>
  </cols>
  <sheetData>
    <row r="1" spans="1:6" ht="68.5" customHeight="1" thickBot="1" x14ac:dyDescent="0.4">
      <c r="A1" s="103"/>
      <c r="B1" s="103"/>
      <c r="C1" s="103"/>
      <c r="D1" s="103"/>
      <c r="E1" s="103"/>
      <c r="F1" s="103"/>
    </row>
    <row r="2" spans="1:6" s="8" customFormat="1" ht="12.75" customHeight="1" x14ac:dyDescent="0.25">
      <c r="A2" s="111" t="s">
        <v>62</v>
      </c>
      <c r="B2" s="112"/>
      <c r="C2" s="112"/>
      <c r="D2" s="113"/>
      <c r="E2" s="113"/>
      <c r="F2" s="71"/>
    </row>
    <row r="3" spans="1:6" s="7" customFormat="1" ht="12.75" customHeight="1" x14ac:dyDescent="0.25">
      <c r="A3" s="114" t="s">
        <v>61</v>
      </c>
      <c r="B3" s="105"/>
      <c r="C3" s="105"/>
      <c r="D3" s="115"/>
      <c r="E3" s="116"/>
      <c r="F3" s="22"/>
    </row>
    <row r="4" spans="1:6" s="7" customFormat="1" ht="12.75" customHeight="1" x14ac:dyDescent="0.25">
      <c r="A4" s="104" t="s">
        <v>24</v>
      </c>
      <c r="B4" s="105"/>
      <c r="C4" s="105"/>
      <c r="D4" s="87" t="s">
        <v>9</v>
      </c>
      <c r="E4" s="87"/>
      <c r="F4" s="22" t="s">
        <v>27</v>
      </c>
    </row>
    <row r="5" spans="1:6" s="9" customFormat="1" ht="12.75" customHeight="1" x14ac:dyDescent="0.25">
      <c r="A5" s="104" t="s">
        <v>25</v>
      </c>
      <c r="B5" s="105"/>
      <c r="C5" s="105"/>
      <c r="D5" s="87" t="s">
        <v>0</v>
      </c>
      <c r="E5" s="87"/>
      <c r="F5" s="23">
        <v>43097</v>
      </c>
    </row>
    <row r="6" spans="1:6" s="9" customFormat="1" ht="12.75" customHeight="1" x14ac:dyDescent="0.25">
      <c r="A6" s="104" t="s">
        <v>26</v>
      </c>
      <c r="B6" s="105"/>
      <c r="C6" s="105"/>
      <c r="D6" s="87" t="s">
        <v>20</v>
      </c>
      <c r="E6" s="87"/>
      <c r="F6" s="70" t="s">
        <v>68</v>
      </c>
    </row>
    <row r="7" spans="1:6" s="10" customFormat="1" ht="12.75" customHeight="1" thickBot="1" x14ac:dyDescent="0.3">
      <c r="A7" s="48"/>
      <c r="B7" s="106">
        <v>6.7</v>
      </c>
      <c r="C7" s="106"/>
      <c r="D7" s="106"/>
      <c r="E7" s="106"/>
      <c r="F7" s="107"/>
    </row>
    <row r="8" spans="1:6" s="7" customFormat="1" ht="12.75" customHeight="1" x14ac:dyDescent="0.25">
      <c r="A8" s="49" t="s">
        <v>1</v>
      </c>
      <c r="B8" s="108" t="s">
        <v>2</v>
      </c>
      <c r="C8" s="109"/>
      <c r="D8" s="109"/>
      <c r="E8" s="109"/>
      <c r="F8" s="110"/>
    </row>
    <row r="9" spans="1:6" s="7" customFormat="1" ht="12.75" customHeight="1" x14ac:dyDescent="0.25">
      <c r="A9" s="50">
        <v>42740</v>
      </c>
      <c r="B9" s="91" t="s">
        <v>28</v>
      </c>
      <c r="C9" s="92"/>
      <c r="D9" s="92"/>
      <c r="E9" s="92"/>
      <c r="F9" s="93"/>
    </row>
    <row r="10" spans="1:6" s="7" customFormat="1" ht="12.75" customHeight="1" x14ac:dyDescent="0.25">
      <c r="A10" s="50">
        <v>42741</v>
      </c>
      <c r="B10" s="91" t="s">
        <v>30</v>
      </c>
      <c r="C10" s="92"/>
      <c r="D10" s="92"/>
      <c r="E10" s="92"/>
      <c r="F10" s="93"/>
    </row>
    <row r="11" spans="1:6" s="7" customFormat="1" ht="12.75" customHeight="1" x14ac:dyDescent="0.25">
      <c r="A11" s="50">
        <v>42742</v>
      </c>
      <c r="B11" s="91" t="s">
        <v>31</v>
      </c>
      <c r="C11" s="92"/>
      <c r="D11" s="92"/>
      <c r="E11" s="92"/>
      <c r="F11" s="93"/>
    </row>
    <row r="12" spans="1:6" s="7" customFormat="1" ht="12.75" customHeight="1" x14ac:dyDescent="0.25">
      <c r="A12" s="50">
        <v>42743</v>
      </c>
      <c r="B12" s="91" t="s">
        <v>32</v>
      </c>
      <c r="C12" s="92"/>
      <c r="D12" s="92"/>
      <c r="E12" s="92"/>
      <c r="F12" s="93"/>
    </row>
    <row r="13" spans="1:6" s="7" customFormat="1" ht="12.75" customHeight="1" x14ac:dyDescent="0.25">
      <c r="A13" s="50">
        <v>42744</v>
      </c>
      <c r="B13" s="91" t="s">
        <v>32</v>
      </c>
      <c r="C13" s="92"/>
      <c r="D13" s="92"/>
      <c r="E13" s="92"/>
      <c r="F13" s="93"/>
    </row>
    <row r="14" spans="1:6" s="7" customFormat="1" ht="12.75" customHeight="1" x14ac:dyDescent="0.25">
      <c r="A14" s="50">
        <v>42745</v>
      </c>
      <c r="B14" s="91" t="s">
        <v>32</v>
      </c>
      <c r="C14" s="92"/>
      <c r="D14" s="92"/>
      <c r="E14" s="92"/>
      <c r="F14" s="93"/>
    </row>
    <row r="15" spans="1:6" s="7" customFormat="1" ht="12.75" customHeight="1" x14ac:dyDescent="0.25">
      <c r="A15" s="50">
        <v>42746</v>
      </c>
      <c r="B15" s="91" t="s">
        <v>83</v>
      </c>
      <c r="C15" s="92"/>
      <c r="D15" s="92"/>
      <c r="E15" s="92"/>
      <c r="F15" s="93"/>
    </row>
    <row r="16" spans="1:6" s="7" customFormat="1" ht="12.75" customHeight="1" x14ac:dyDescent="0.25">
      <c r="A16" s="50">
        <v>42747</v>
      </c>
      <c r="B16" s="91" t="s">
        <v>33</v>
      </c>
      <c r="C16" s="92"/>
      <c r="D16" s="92"/>
      <c r="E16" s="92"/>
      <c r="F16" s="93"/>
    </row>
    <row r="17" spans="1:6" s="7" customFormat="1" ht="12.75" customHeight="1" thickBot="1" x14ac:dyDescent="0.3">
      <c r="A17" s="51"/>
      <c r="B17" s="100"/>
      <c r="C17" s="101"/>
      <c r="D17" s="101"/>
      <c r="E17" s="101"/>
      <c r="F17" s="102"/>
    </row>
    <row r="18" spans="1:6" s="7" customFormat="1" ht="12.75" customHeight="1" thickBot="1" x14ac:dyDescent="0.3">
      <c r="A18" s="97"/>
      <c r="B18" s="98"/>
      <c r="C18" s="98"/>
      <c r="D18" s="98"/>
      <c r="E18" s="98"/>
      <c r="F18" s="99"/>
    </row>
    <row r="19" spans="1:6" s="7" customFormat="1" ht="12.75" customHeight="1" x14ac:dyDescent="0.25">
      <c r="A19" s="24" t="s">
        <v>21</v>
      </c>
      <c r="B19" s="25" t="s">
        <v>3</v>
      </c>
      <c r="C19" s="26" t="s">
        <v>6</v>
      </c>
      <c r="D19" s="26" t="s">
        <v>4</v>
      </c>
      <c r="E19" s="27" t="s">
        <v>22</v>
      </c>
      <c r="F19" s="28" t="s">
        <v>5</v>
      </c>
    </row>
    <row r="20" spans="1:6" s="9" customFormat="1" ht="12.75" customHeight="1" x14ac:dyDescent="0.25">
      <c r="A20" s="29" t="s">
        <v>51</v>
      </c>
      <c r="B20" s="30"/>
      <c r="C20" s="31"/>
      <c r="D20" s="32"/>
      <c r="E20" s="33"/>
      <c r="F20" s="34"/>
    </row>
    <row r="21" spans="1:6" s="9" customFormat="1" ht="12.75" customHeight="1" x14ac:dyDescent="0.25">
      <c r="A21" s="35" t="s">
        <v>44</v>
      </c>
      <c r="B21" s="36" t="s">
        <v>34</v>
      </c>
      <c r="C21" s="37">
        <v>520</v>
      </c>
      <c r="D21" s="37">
        <v>2</v>
      </c>
      <c r="E21" s="38">
        <v>2</v>
      </c>
      <c r="F21" s="52">
        <f>C21*D21*E21</f>
        <v>2080</v>
      </c>
    </row>
    <row r="22" spans="1:6" s="9" customFormat="1" ht="12.75" customHeight="1" x14ac:dyDescent="0.25">
      <c r="A22" s="39" t="s">
        <v>45</v>
      </c>
      <c r="B22" s="40" t="s">
        <v>35</v>
      </c>
      <c r="C22" s="41">
        <v>800</v>
      </c>
      <c r="D22" s="41">
        <v>2</v>
      </c>
      <c r="E22" s="42">
        <v>5</v>
      </c>
      <c r="F22" s="52">
        <f>C22*D22*E22</f>
        <v>8000</v>
      </c>
    </row>
    <row r="23" spans="1:6" s="9" customFormat="1" ht="21" x14ac:dyDescent="0.25">
      <c r="A23" s="39" t="s">
        <v>46</v>
      </c>
      <c r="B23" s="40" t="s">
        <v>36</v>
      </c>
      <c r="C23" s="41">
        <v>650</v>
      </c>
      <c r="D23" s="41">
        <v>2</v>
      </c>
      <c r="E23" s="42">
        <v>1</v>
      </c>
      <c r="F23" s="52">
        <f>C23*D23*E23</f>
        <v>1300</v>
      </c>
    </row>
    <row r="24" spans="1:6" s="9" customFormat="1" ht="12.75" customHeight="1" x14ac:dyDescent="0.25">
      <c r="A24" s="75" t="s">
        <v>47</v>
      </c>
      <c r="B24" s="76" t="s">
        <v>35</v>
      </c>
      <c r="C24" s="41">
        <v>39.68</v>
      </c>
      <c r="D24" s="41">
        <v>2</v>
      </c>
      <c r="E24" s="42">
        <v>4</v>
      </c>
      <c r="F24" s="52">
        <f>C24*D24*E24*1.18</f>
        <v>374.57919999999996</v>
      </c>
    </row>
    <row r="25" spans="1:6" s="11" customFormat="1" ht="12.75" customHeight="1" thickBot="1" x14ac:dyDescent="0.3">
      <c r="A25" s="53" t="s">
        <v>23</v>
      </c>
      <c r="B25" s="54"/>
      <c r="C25" s="55"/>
      <c r="D25" s="56"/>
      <c r="E25" s="81" t="s">
        <v>63</v>
      </c>
      <c r="F25" s="82">
        <f>SUM(F21:F24)</f>
        <v>11754.5792</v>
      </c>
    </row>
    <row r="26" spans="1:6" s="7" customFormat="1" ht="12.75" customHeight="1" x14ac:dyDescent="0.25">
      <c r="A26" s="43" t="s">
        <v>37</v>
      </c>
      <c r="B26" s="44" t="s">
        <v>11</v>
      </c>
      <c r="C26" s="45" t="s">
        <v>10</v>
      </c>
      <c r="D26" s="46" t="s">
        <v>12</v>
      </c>
      <c r="E26" s="46" t="s">
        <v>13</v>
      </c>
      <c r="F26" s="47"/>
    </row>
    <row r="27" spans="1:6" s="7" customFormat="1" ht="12.75" customHeight="1" x14ac:dyDescent="0.25">
      <c r="A27" s="57" t="s">
        <v>50</v>
      </c>
      <c r="B27" s="74">
        <v>43105</v>
      </c>
      <c r="C27" s="59">
        <v>85</v>
      </c>
      <c r="D27" s="60">
        <v>1</v>
      </c>
      <c r="E27" s="60">
        <v>6</v>
      </c>
      <c r="F27" s="52">
        <f t="shared" ref="F27:F29" si="0">C27*D27*E27</f>
        <v>510</v>
      </c>
    </row>
    <row r="28" spans="1:6" s="7" customFormat="1" ht="12.75" customHeight="1" x14ac:dyDescent="0.25">
      <c r="A28" s="57" t="s">
        <v>53</v>
      </c>
      <c r="B28" s="74">
        <v>43105</v>
      </c>
      <c r="C28" s="59">
        <v>125</v>
      </c>
      <c r="D28" s="60">
        <v>1</v>
      </c>
      <c r="E28" s="60">
        <v>6</v>
      </c>
      <c r="F28" s="52">
        <f t="shared" si="0"/>
        <v>750</v>
      </c>
    </row>
    <row r="29" spans="1:6" s="7" customFormat="1" ht="12.75" customHeight="1" x14ac:dyDescent="0.25">
      <c r="A29" s="57" t="s">
        <v>52</v>
      </c>
      <c r="B29" s="74">
        <v>43106</v>
      </c>
      <c r="C29" s="59">
        <v>75</v>
      </c>
      <c r="D29" s="60">
        <v>1</v>
      </c>
      <c r="E29" s="60">
        <v>6</v>
      </c>
      <c r="F29" s="52">
        <f t="shared" si="0"/>
        <v>450</v>
      </c>
    </row>
    <row r="30" spans="1:6" s="7" customFormat="1" ht="12.75" customHeight="1" x14ac:dyDescent="0.25">
      <c r="A30" s="57" t="s">
        <v>54</v>
      </c>
      <c r="B30" s="74">
        <v>43105</v>
      </c>
      <c r="C30" s="59">
        <v>88</v>
      </c>
      <c r="D30" s="60">
        <v>1</v>
      </c>
      <c r="E30" s="60">
        <v>1</v>
      </c>
      <c r="F30" s="52">
        <f>C30*D30*E30*1.18</f>
        <v>103.83999999999999</v>
      </c>
    </row>
    <row r="31" spans="1:6" s="7" customFormat="1" ht="12.75" customHeight="1" x14ac:dyDescent="0.25">
      <c r="A31" s="57" t="s">
        <v>14</v>
      </c>
      <c r="B31" s="74">
        <v>43106</v>
      </c>
      <c r="C31" s="59">
        <v>391.91</v>
      </c>
      <c r="D31" s="60">
        <v>1</v>
      </c>
      <c r="E31" s="60">
        <v>1</v>
      </c>
      <c r="F31" s="52">
        <f t="shared" ref="F31:F37" si="1">C31*D31*E31*1.18</f>
        <v>462.4538</v>
      </c>
    </row>
    <row r="32" spans="1:6" s="7" customFormat="1" ht="12.75" customHeight="1" x14ac:dyDescent="0.25">
      <c r="A32" s="57" t="s">
        <v>50</v>
      </c>
      <c r="B32" s="74">
        <v>43107</v>
      </c>
      <c r="C32" s="59">
        <v>155</v>
      </c>
      <c r="D32" s="60">
        <v>1</v>
      </c>
      <c r="E32" s="60">
        <v>1</v>
      </c>
      <c r="F32" s="52">
        <f t="shared" si="1"/>
        <v>182.89999999999998</v>
      </c>
    </row>
    <row r="33" spans="1:6" s="7" customFormat="1" ht="12.75" customHeight="1" x14ac:dyDescent="0.25">
      <c r="A33" s="57" t="s">
        <v>14</v>
      </c>
      <c r="B33" s="74">
        <v>43107</v>
      </c>
      <c r="C33" s="59">
        <v>244</v>
      </c>
      <c r="D33" s="60">
        <v>1</v>
      </c>
      <c r="E33" s="60">
        <v>1</v>
      </c>
      <c r="F33" s="52">
        <f t="shared" si="1"/>
        <v>287.91999999999996</v>
      </c>
    </row>
    <row r="34" spans="1:6" s="7" customFormat="1" ht="12.75" customHeight="1" x14ac:dyDescent="0.25">
      <c r="A34" s="57" t="s">
        <v>14</v>
      </c>
      <c r="B34" s="74">
        <v>43108</v>
      </c>
      <c r="C34" s="59">
        <v>198.31</v>
      </c>
      <c r="D34" s="60">
        <v>1</v>
      </c>
      <c r="E34" s="60">
        <v>1</v>
      </c>
      <c r="F34" s="52">
        <f t="shared" si="1"/>
        <v>234.00579999999999</v>
      </c>
    </row>
    <row r="35" spans="1:6" s="7" customFormat="1" ht="12.75" customHeight="1" x14ac:dyDescent="0.25">
      <c r="A35" s="57" t="s">
        <v>50</v>
      </c>
      <c r="B35" s="74">
        <v>43110</v>
      </c>
      <c r="C35" s="59">
        <v>187.88</v>
      </c>
      <c r="D35" s="60">
        <v>1</v>
      </c>
      <c r="E35" s="60">
        <v>1</v>
      </c>
      <c r="F35" s="52">
        <f t="shared" si="1"/>
        <v>221.69839999999999</v>
      </c>
    </row>
    <row r="36" spans="1:6" s="7" customFormat="1" ht="12.75" customHeight="1" x14ac:dyDescent="0.25">
      <c r="A36" s="57" t="s">
        <v>14</v>
      </c>
      <c r="B36" s="74">
        <v>42745</v>
      </c>
      <c r="C36" s="59">
        <v>239.16</v>
      </c>
      <c r="D36" s="60">
        <v>1</v>
      </c>
      <c r="E36" s="60">
        <v>1</v>
      </c>
      <c r="F36" s="52">
        <f t="shared" si="1"/>
        <v>282.2088</v>
      </c>
    </row>
    <row r="37" spans="1:6" s="7" customFormat="1" ht="12.75" customHeight="1" x14ac:dyDescent="0.25">
      <c r="A37" s="57" t="s">
        <v>14</v>
      </c>
      <c r="B37" s="74">
        <v>43111</v>
      </c>
      <c r="C37" s="59">
        <v>235</v>
      </c>
      <c r="D37" s="60">
        <v>1</v>
      </c>
      <c r="E37" s="60">
        <v>1</v>
      </c>
      <c r="F37" s="52">
        <f t="shared" si="1"/>
        <v>277.3</v>
      </c>
    </row>
    <row r="38" spans="1:6" s="13" customFormat="1" ht="12.75" customHeight="1" x14ac:dyDescent="0.25">
      <c r="A38" s="57" t="s">
        <v>15</v>
      </c>
      <c r="B38" s="58"/>
      <c r="C38" s="59">
        <v>25</v>
      </c>
      <c r="D38" s="60">
        <v>14</v>
      </c>
      <c r="E38" s="60">
        <v>1</v>
      </c>
      <c r="F38" s="52">
        <f>C38*D38*E38</f>
        <v>350</v>
      </c>
    </row>
    <row r="39" spans="1:6" s="12" customFormat="1" ht="12.75" customHeight="1" x14ac:dyDescent="0.25">
      <c r="A39" s="57" t="s">
        <v>16</v>
      </c>
      <c r="B39" s="58"/>
      <c r="C39" s="62">
        <v>3</v>
      </c>
      <c r="D39" s="60">
        <v>8</v>
      </c>
      <c r="E39" s="60">
        <v>6</v>
      </c>
      <c r="F39" s="52">
        <f>C39*D39*E39</f>
        <v>144</v>
      </c>
    </row>
    <row r="40" spans="1:6" s="12" customFormat="1" ht="12.75" customHeight="1" thickBot="1" x14ac:dyDescent="0.3">
      <c r="A40" s="53"/>
      <c r="B40" s="54"/>
      <c r="C40" s="63"/>
      <c r="D40" s="56"/>
      <c r="E40" s="81" t="s">
        <v>69</v>
      </c>
      <c r="F40" s="80">
        <f>SUM(F27:F39)</f>
        <v>4256.3268000000007</v>
      </c>
    </row>
    <row r="41" spans="1:6" s="12" customFormat="1" ht="25.5" customHeight="1" x14ac:dyDescent="0.25">
      <c r="A41" s="43" t="s">
        <v>58</v>
      </c>
      <c r="B41" s="44" t="s">
        <v>11</v>
      </c>
      <c r="C41" s="45" t="s">
        <v>10</v>
      </c>
      <c r="D41" s="46" t="s">
        <v>17</v>
      </c>
      <c r="E41" s="46"/>
      <c r="F41" s="47"/>
    </row>
    <row r="42" spans="1:6" s="12" customFormat="1" ht="12.75" customHeight="1" x14ac:dyDescent="0.25">
      <c r="A42" s="64" t="s">
        <v>29</v>
      </c>
      <c r="B42" s="67">
        <v>42740</v>
      </c>
      <c r="C42" s="59">
        <v>500</v>
      </c>
      <c r="D42" s="72">
        <v>1</v>
      </c>
      <c r="E42" s="66"/>
      <c r="F42" s="52">
        <f>C42*D42</f>
        <v>500</v>
      </c>
    </row>
    <row r="43" spans="1:6" s="12" customFormat="1" ht="12.75" customHeight="1" x14ac:dyDescent="0.25">
      <c r="A43" s="64" t="s">
        <v>59</v>
      </c>
      <c r="B43" s="67">
        <v>42740</v>
      </c>
      <c r="C43" s="59">
        <v>80</v>
      </c>
      <c r="D43" s="72">
        <v>1</v>
      </c>
      <c r="E43" s="66"/>
      <c r="F43" s="52">
        <f>C43*D43</f>
        <v>80</v>
      </c>
    </row>
    <row r="44" spans="1:6" s="12" customFormat="1" ht="12.75" customHeight="1" x14ac:dyDescent="0.25">
      <c r="A44" s="64" t="s">
        <v>29</v>
      </c>
      <c r="B44" s="67">
        <v>42741</v>
      </c>
      <c r="C44" s="59">
        <v>500</v>
      </c>
      <c r="D44" s="72">
        <v>1</v>
      </c>
      <c r="E44" s="66"/>
      <c r="F44" s="52">
        <f t="shared" ref="F44:F57" si="2">C44*D44</f>
        <v>500</v>
      </c>
    </row>
    <row r="45" spans="1:6" s="12" customFormat="1" ht="12.75" customHeight="1" x14ac:dyDescent="0.25">
      <c r="A45" s="64" t="s">
        <v>56</v>
      </c>
      <c r="B45" s="67">
        <v>42741</v>
      </c>
      <c r="C45" s="59">
        <v>60</v>
      </c>
      <c r="D45" s="72">
        <v>1</v>
      </c>
      <c r="E45" s="66"/>
      <c r="F45" s="52">
        <f t="shared" si="2"/>
        <v>60</v>
      </c>
    </row>
    <row r="46" spans="1:6" s="12" customFormat="1" ht="12.75" customHeight="1" x14ac:dyDescent="0.25">
      <c r="A46" s="64" t="s">
        <v>38</v>
      </c>
      <c r="B46" s="67">
        <v>42742</v>
      </c>
      <c r="C46" s="59">
        <v>350</v>
      </c>
      <c r="D46" s="72">
        <v>1</v>
      </c>
      <c r="E46" s="66"/>
      <c r="F46" s="52">
        <f t="shared" si="2"/>
        <v>350</v>
      </c>
    </row>
    <row r="47" spans="1:6" s="12" customFormat="1" ht="12.75" customHeight="1" x14ac:dyDescent="0.25">
      <c r="A47" s="64" t="s">
        <v>39</v>
      </c>
      <c r="B47" s="67">
        <v>42742</v>
      </c>
      <c r="C47" s="59">
        <v>600</v>
      </c>
      <c r="D47" s="72">
        <v>1</v>
      </c>
      <c r="E47" s="66"/>
      <c r="F47" s="52">
        <f t="shared" si="2"/>
        <v>600</v>
      </c>
    </row>
    <row r="48" spans="1:6" s="12" customFormat="1" ht="12.75" customHeight="1" x14ac:dyDescent="0.25">
      <c r="A48" s="64" t="s">
        <v>57</v>
      </c>
      <c r="B48" s="67">
        <v>42742</v>
      </c>
      <c r="C48" s="59">
        <v>100</v>
      </c>
      <c r="D48" s="72">
        <v>1</v>
      </c>
      <c r="E48" s="66"/>
      <c r="F48" s="52">
        <f t="shared" si="2"/>
        <v>100</v>
      </c>
    </row>
    <row r="49" spans="1:6" s="12" customFormat="1" ht="12.5" x14ac:dyDescent="0.25">
      <c r="A49" s="64" t="s">
        <v>40</v>
      </c>
      <c r="B49" s="67">
        <v>42743</v>
      </c>
      <c r="C49" s="59">
        <v>500</v>
      </c>
      <c r="D49" s="72">
        <v>1</v>
      </c>
      <c r="E49" s="66"/>
      <c r="F49" s="52">
        <f t="shared" si="2"/>
        <v>500</v>
      </c>
    </row>
    <row r="50" spans="1:6" s="12" customFormat="1" ht="12.5" x14ac:dyDescent="0.25">
      <c r="A50" s="64" t="s">
        <v>56</v>
      </c>
      <c r="B50" s="67">
        <v>43108</v>
      </c>
      <c r="C50" s="59">
        <v>100</v>
      </c>
      <c r="D50" s="72">
        <v>1</v>
      </c>
      <c r="E50" s="66"/>
      <c r="F50" s="52">
        <f t="shared" si="2"/>
        <v>100</v>
      </c>
    </row>
    <row r="51" spans="1:6" s="12" customFormat="1" ht="12.75" customHeight="1" x14ac:dyDescent="0.25">
      <c r="A51" s="64" t="s">
        <v>40</v>
      </c>
      <c r="B51" s="67">
        <v>42744</v>
      </c>
      <c r="C51" s="59">
        <v>500</v>
      </c>
      <c r="D51" s="72">
        <v>1</v>
      </c>
      <c r="E51" s="66"/>
      <c r="F51" s="52">
        <f t="shared" si="2"/>
        <v>500</v>
      </c>
    </row>
    <row r="52" spans="1:6" s="12" customFormat="1" ht="12.75" customHeight="1" x14ac:dyDescent="0.25">
      <c r="A52" s="64" t="s">
        <v>56</v>
      </c>
      <c r="B52" s="67">
        <v>43109</v>
      </c>
      <c r="C52" s="59">
        <v>100</v>
      </c>
      <c r="D52" s="72">
        <v>1</v>
      </c>
      <c r="E52" s="66"/>
      <c r="F52" s="52">
        <f t="shared" si="2"/>
        <v>100</v>
      </c>
    </row>
    <row r="53" spans="1:6" s="12" customFormat="1" ht="12.75" customHeight="1" x14ac:dyDescent="0.25">
      <c r="A53" s="64" t="s">
        <v>40</v>
      </c>
      <c r="B53" s="67">
        <v>42745</v>
      </c>
      <c r="C53" s="59">
        <v>500</v>
      </c>
      <c r="D53" s="72">
        <v>1</v>
      </c>
      <c r="E53" s="66"/>
      <c r="F53" s="52">
        <f t="shared" si="2"/>
        <v>500</v>
      </c>
    </row>
    <row r="54" spans="1:6" s="12" customFormat="1" ht="12.75" customHeight="1" x14ac:dyDescent="0.25">
      <c r="A54" s="64" t="s">
        <v>56</v>
      </c>
      <c r="B54" s="67">
        <v>43110</v>
      </c>
      <c r="C54" s="59">
        <v>100</v>
      </c>
      <c r="D54" s="72">
        <v>1</v>
      </c>
      <c r="E54" s="66"/>
      <c r="F54" s="52">
        <f t="shared" si="2"/>
        <v>100</v>
      </c>
    </row>
    <row r="55" spans="1:6" s="12" customFormat="1" ht="12.75" customHeight="1" x14ac:dyDescent="0.25">
      <c r="A55" s="64" t="s">
        <v>82</v>
      </c>
      <c r="B55" s="67">
        <v>42746</v>
      </c>
      <c r="C55" s="59">
        <v>700</v>
      </c>
      <c r="D55" s="72">
        <v>1</v>
      </c>
      <c r="E55" s="66"/>
      <c r="F55" s="52">
        <f t="shared" si="2"/>
        <v>700</v>
      </c>
    </row>
    <row r="56" spans="1:6" s="12" customFormat="1" ht="12.75" customHeight="1" x14ac:dyDescent="0.25">
      <c r="A56" s="64" t="s">
        <v>33</v>
      </c>
      <c r="B56" s="67">
        <v>42747</v>
      </c>
      <c r="C56" s="59">
        <v>350</v>
      </c>
      <c r="D56" s="72">
        <v>1</v>
      </c>
      <c r="E56" s="66"/>
      <c r="F56" s="52">
        <f t="shared" ref="F56" si="3">C56*D56</f>
        <v>350</v>
      </c>
    </row>
    <row r="57" spans="1:6" s="12" customFormat="1" ht="12.75" customHeight="1" x14ac:dyDescent="0.25">
      <c r="A57" s="64" t="s">
        <v>79</v>
      </c>
      <c r="B57" s="67"/>
      <c r="C57" s="59">
        <v>100</v>
      </c>
      <c r="D57" s="77" t="s">
        <v>80</v>
      </c>
      <c r="E57" s="66"/>
      <c r="F57" s="52">
        <f t="shared" si="2"/>
        <v>2200</v>
      </c>
    </row>
    <row r="58" spans="1:6" s="73" customFormat="1" ht="12.75" customHeight="1" thickBot="1" x14ac:dyDescent="0.3">
      <c r="A58" s="53"/>
      <c r="B58" s="54"/>
      <c r="C58" s="63"/>
      <c r="D58" s="56"/>
      <c r="E58" s="81" t="s">
        <v>75</v>
      </c>
      <c r="F58" s="80">
        <f>SUM(F42:F57)</f>
        <v>7240</v>
      </c>
    </row>
    <row r="59" spans="1:6" s="14" customFormat="1" ht="12.75" customHeight="1" x14ac:dyDescent="0.25">
      <c r="A59" s="43" t="s">
        <v>70</v>
      </c>
      <c r="B59" s="44" t="s">
        <v>71</v>
      </c>
      <c r="C59" s="45" t="s">
        <v>10</v>
      </c>
      <c r="D59" s="46"/>
      <c r="E59" s="46" t="s">
        <v>18</v>
      </c>
      <c r="F59" s="47"/>
    </row>
    <row r="60" spans="1:6" s="14" customFormat="1" ht="12.75" customHeight="1" x14ac:dyDescent="0.25">
      <c r="A60" s="79" t="s">
        <v>41</v>
      </c>
      <c r="B60" s="65">
        <v>42740</v>
      </c>
      <c r="C60" s="62">
        <v>30</v>
      </c>
      <c r="D60" s="60"/>
      <c r="E60" s="60">
        <v>8</v>
      </c>
      <c r="F60" s="68">
        <f>C60*E60</f>
        <v>240</v>
      </c>
    </row>
    <row r="61" spans="1:6" s="14" customFormat="1" ht="12.75" customHeight="1" x14ac:dyDescent="0.25">
      <c r="A61" s="79" t="s">
        <v>42</v>
      </c>
      <c r="B61" s="65">
        <v>42740</v>
      </c>
      <c r="C61" s="62">
        <v>25</v>
      </c>
      <c r="D61" s="60"/>
      <c r="E61" s="60">
        <v>6</v>
      </c>
      <c r="F61" s="68">
        <f>C61*E61</f>
        <v>150</v>
      </c>
    </row>
    <row r="62" spans="1:6" s="14" customFormat="1" ht="12.75" customHeight="1" x14ac:dyDescent="0.25">
      <c r="A62" s="79" t="s">
        <v>55</v>
      </c>
      <c r="B62" s="65">
        <v>42740</v>
      </c>
      <c r="C62" s="62">
        <v>140</v>
      </c>
      <c r="D62" s="60"/>
      <c r="E62" s="60">
        <v>1</v>
      </c>
      <c r="F62" s="68">
        <f>C62*E62*1.18</f>
        <v>165.2</v>
      </c>
    </row>
    <row r="63" spans="1:6" s="14" customFormat="1" ht="12.75" customHeight="1" x14ac:dyDescent="0.25">
      <c r="A63" s="64" t="s">
        <v>43</v>
      </c>
      <c r="B63" s="65"/>
      <c r="C63" s="62">
        <v>550</v>
      </c>
      <c r="D63" s="60"/>
      <c r="E63" s="60">
        <v>5</v>
      </c>
      <c r="F63" s="68">
        <f>C63*E63</f>
        <v>2750</v>
      </c>
    </row>
    <row r="64" spans="1:6" ht="12.75" customHeight="1" x14ac:dyDescent="0.25">
      <c r="A64" s="57" t="s">
        <v>48</v>
      </c>
      <c r="B64" s="58"/>
      <c r="C64" s="59">
        <v>15.22</v>
      </c>
      <c r="D64" s="60">
        <v>1</v>
      </c>
      <c r="E64" s="60">
        <v>2</v>
      </c>
      <c r="F64" s="68">
        <f>C64*E64</f>
        <v>30.44</v>
      </c>
    </row>
    <row r="65" spans="1:6" customFormat="1" ht="12.75" customHeight="1" thickBot="1" x14ac:dyDescent="0.3">
      <c r="A65" s="53"/>
      <c r="B65" s="54"/>
      <c r="C65" s="55"/>
      <c r="D65" s="56"/>
      <c r="E65" s="81" t="s">
        <v>69</v>
      </c>
      <c r="F65" s="82">
        <f>SUM(F60:F64)</f>
        <v>3335.64</v>
      </c>
    </row>
    <row r="66" spans="1:6" s="14" customFormat="1" ht="12.75" customHeight="1" x14ac:dyDescent="0.25">
      <c r="A66" s="43" t="s">
        <v>72</v>
      </c>
      <c r="B66" s="44" t="s">
        <v>73</v>
      </c>
      <c r="C66" s="45" t="s">
        <v>10</v>
      </c>
      <c r="D66" s="46" t="s">
        <v>19</v>
      </c>
      <c r="E66" s="46" t="s">
        <v>74</v>
      </c>
      <c r="F66" s="47"/>
    </row>
    <row r="67" spans="1:6" s="14" customFormat="1" ht="12.75" customHeight="1" x14ac:dyDescent="0.25">
      <c r="A67" s="57" t="s">
        <v>7</v>
      </c>
      <c r="B67" s="67"/>
      <c r="C67" s="59">
        <v>200</v>
      </c>
      <c r="D67" s="60">
        <v>4</v>
      </c>
      <c r="E67" s="60">
        <v>1</v>
      </c>
      <c r="F67" s="68">
        <f>C67*D67*E67</f>
        <v>800</v>
      </c>
    </row>
    <row r="68" spans="1:6" s="12" customFormat="1" ht="12.75" customHeight="1" x14ac:dyDescent="0.25">
      <c r="A68" s="69" t="s">
        <v>49</v>
      </c>
      <c r="B68" s="67"/>
      <c r="C68" s="59">
        <v>8</v>
      </c>
      <c r="D68" s="60">
        <v>3</v>
      </c>
      <c r="E68" s="60">
        <v>6</v>
      </c>
      <c r="F68" s="68">
        <f>C68*D68*E68</f>
        <v>144</v>
      </c>
    </row>
    <row r="69" spans="1:6" s="12" customFormat="1" ht="12.75" customHeight="1" x14ac:dyDescent="0.25">
      <c r="A69" s="69" t="s">
        <v>8</v>
      </c>
      <c r="B69" s="67"/>
      <c r="C69" s="59">
        <v>8</v>
      </c>
      <c r="D69" s="60">
        <v>6</v>
      </c>
      <c r="E69" s="60">
        <v>5</v>
      </c>
      <c r="F69" s="68">
        <f>C69*D69*E69</f>
        <v>240</v>
      </c>
    </row>
    <row r="70" spans="1:6" s="12" customFormat="1" ht="12.75" customHeight="1" thickBot="1" x14ac:dyDescent="0.3">
      <c r="A70" s="53"/>
      <c r="B70" s="54"/>
      <c r="C70" s="63"/>
      <c r="D70" s="56"/>
      <c r="E70" s="81" t="s">
        <v>81</v>
      </c>
      <c r="F70" s="80">
        <f>SUM(F67:F69)</f>
        <v>1184</v>
      </c>
    </row>
    <row r="71" spans="1:6" s="12" customFormat="1" ht="12.75" customHeight="1" x14ac:dyDescent="0.25">
      <c r="A71" s="43" t="s">
        <v>77</v>
      </c>
      <c r="B71" s="44"/>
      <c r="C71" s="45" t="s">
        <v>78</v>
      </c>
      <c r="D71" s="46"/>
      <c r="E71" s="46"/>
      <c r="F71" s="47"/>
    </row>
    <row r="72" spans="1:6" s="12" customFormat="1" ht="12.75" customHeight="1" x14ac:dyDescent="0.25">
      <c r="A72" s="84" t="s">
        <v>76</v>
      </c>
      <c r="B72" s="85"/>
      <c r="C72" s="59">
        <v>74000</v>
      </c>
      <c r="D72" s="60"/>
      <c r="E72" s="61"/>
      <c r="F72" s="86">
        <f>C72</f>
        <v>74000</v>
      </c>
    </row>
    <row r="73" spans="1:6" ht="12.75" customHeight="1" thickBot="1" x14ac:dyDescent="0.3">
      <c r="A73" s="94" t="s">
        <v>60</v>
      </c>
      <c r="B73" s="95"/>
      <c r="C73" s="95"/>
      <c r="D73" s="95"/>
      <c r="E73" s="96"/>
      <c r="F73" s="83">
        <f>((F25+F40+F58+F65+F70)*B7)+F72</f>
        <v>260062.65820000001</v>
      </c>
    </row>
    <row r="74" spans="1:6" ht="12.75" customHeight="1" thickBot="1" x14ac:dyDescent="0.3">
      <c r="A74" s="88" t="s">
        <v>64</v>
      </c>
      <c r="B74" s="89"/>
      <c r="C74" s="89"/>
      <c r="D74" s="89"/>
      <c r="E74" s="90"/>
      <c r="F74" s="78">
        <f>F73*0.1</f>
        <v>26006.265820000001</v>
      </c>
    </row>
    <row r="75" spans="1:6" ht="12.75" customHeight="1" thickBot="1" x14ac:dyDescent="0.3">
      <c r="A75" s="88" t="s">
        <v>65</v>
      </c>
      <c r="B75" s="89"/>
      <c r="C75" s="89"/>
      <c r="D75" s="89"/>
      <c r="E75" s="90"/>
      <c r="F75" s="78">
        <f>F73+F74</f>
        <v>286068.92402000003</v>
      </c>
    </row>
    <row r="76" spans="1:6" ht="12.75" customHeight="1" thickBot="1" x14ac:dyDescent="0.3">
      <c r="A76" s="88" t="s">
        <v>66</v>
      </c>
      <c r="B76" s="89"/>
      <c r="C76" s="89"/>
      <c r="D76" s="89"/>
      <c r="E76" s="90"/>
      <c r="F76" s="78">
        <f>F75*0.06</f>
        <v>17164.1354412</v>
      </c>
    </row>
    <row r="77" spans="1:6" ht="12.75" customHeight="1" thickBot="1" x14ac:dyDescent="0.3">
      <c r="A77" s="88" t="s">
        <v>67</v>
      </c>
      <c r="B77" s="89"/>
      <c r="C77" s="89"/>
      <c r="D77" s="89"/>
      <c r="E77" s="90"/>
      <c r="F77" s="78">
        <f>F75+F76</f>
        <v>303233.05946120003</v>
      </c>
    </row>
    <row r="78" spans="1:6" ht="17.25" customHeight="1" x14ac:dyDescent="0.35">
      <c r="A78" s="15"/>
      <c r="B78" s="16"/>
      <c r="C78" s="17"/>
      <c r="D78" s="21"/>
      <c r="E78" s="18"/>
      <c r="F78" s="19"/>
    </row>
    <row r="79" spans="1:6" ht="17.25" customHeight="1" x14ac:dyDescent="0.35">
      <c r="A79" s="15"/>
      <c r="B79" s="16"/>
      <c r="C79" s="17"/>
      <c r="D79" s="21"/>
      <c r="E79" s="18"/>
      <c r="F79" s="19"/>
    </row>
    <row r="80" spans="1:6" ht="17.25" customHeight="1" x14ac:dyDescent="0.35">
      <c r="A80" s="15"/>
      <c r="B80" s="16"/>
      <c r="C80" s="17"/>
      <c r="D80" s="21"/>
      <c r="E80" s="18"/>
      <c r="F80" s="19"/>
    </row>
    <row r="81" spans="1:6" ht="17.25" customHeight="1" x14ac:dyDescent="0.35">
      <c r="A81" s="15"/>
      <c r="B81" s="16"/>
      <c r="C81" s="17"/>
      <c r="D81" s="21"/>
      <c r="E81" s="18"/>
      <c r="F81" s="19"/>
    </row>
    <row r="82" spans="1:6" ht="17.25" customHeight="1" x14ac:dyDescent="0.35">
      <c r="A82" s="15"/>
      <c r="B82" s="16"/>
      <c r="C82" s="17"/>
      <c r="D82" s="21"/>
      <c r="E82" s="18"/>
      <c r="F82" s="19"/>
    </row>
    <row r="83" spans="1:6" ht="17.25" customHeight="1" x14ac:dyDescent="0.35">
      <c r="A83" s="15"/>
      <c r="B83" s="16"/>
      <c r="C83" s="17"/>
      <c r="D83" s="21"/>
      <c r="E83" s="18"/>
      <c r="F83" s="19"/>
    </row>
    <row r="84" spans="1:6" ht="17.25" customHeight="1" x14ac:dyDescent="0.35">
      <c r="A84" s="15"/>
      <c r="B84" s="16"/>
      <c r="C84" s="17"/>
      <c r="D84" s="21"/>
      <c r="E84" s="18"/>
      <c r="F84" s="19"/>
    </row>
    <row r="85" spans="1:6" ht="17.25" customHeight="1" x14ac:dyDescent="0.35">
      <c r="A85" s="15"/>
      <c r="B85" s="16"/>
      <c r="C85" s="17"/>
      <c r="D85" s="21"/>
      <c r="E85" s="18"/>
      <c r="F85" s="19"/>
    </row>
    <row r="86" spans="1:6" ht="17.25" customHeight="1" x14ac:dyDescent="0.35">
      <c r="A86" s="15"/>
      <c r="B86" s="16"/>
      <c r="C86" s="17"/>
      <c r="D86" s="21"/>
      <c r="E86" s="18"/>
      <c r="F86" s="19"/>
    </row>
    <row r="87" spans="1:6" ht="17.25" customHeight="1" x14ac:dyDescent="0.35">
      <c r="A87" s="15"/>
      <c r="B87" s="16"/>
      <c r="C87" s="17"/>
      <c r="D87" s="21"/>
      <c r="E87" s="18"/>
      <c r="F87" s="19"/>
    </row>
    <row r="88" spans="1:6" ht="17.25" customHeight="1" x14ac:dyDescent="0.35">
      <c r="A88" s="15"/>
      <c r="B88" s="16"/>
      <c r="C88" s="17"/>
      <c r="D88" s="21"/>
      <c r="E88" s="18"/>
      <c r="F88" s="19"/>
    </row>
    <row r="89" spans="1:6" ht="17.25" customHeight="1" x14ac:dyDescent="0.35">
      <c r="A89" s="15"/>
      <c r="B89" s="16"/>
      <c r="C89" s="17"/>
      <c r="D89" s="21"/>
      <c r="E89" s="18"/>
      <c r="F89" s="19"/>
    </row>
    <row r="90" spans="1:6" ht="17.25" customHeight="1" x14ac:dyDescent="0.35">
      <c r="A90" s="15"/>
      <c r="B90" s="16"/>
      <c r="C90" s="17"/>
      <c r="D90" s="21"/>
      <c r="E90" s="18"/>
      <c r="F90" s="19"/>
    </row>
    <row r="91" spans="1:6" ht="17.25" customHeight="1" x14ac:dyDescent="0.35">
      <c r="A91" s="15"/>
      <c r="B91" s="16"/>
      <c r="C91" s="17"/>
      <c r="D91" s="21"/>
      <c r="E91" s="18"/>
      <c r="F91" s="19"/>
    </row>
    <row r="92" spans="1:6" ht="17.25" customHeight="1" x14ac:dyDescent="0.35">
      <c r="A92" s="15"/>
      <c r="B92" s="16"/>
      <c r="C92" s="17"/>
      <c r="D92" s="21"/>
      <c r="E92" s="18"/>
      <c r="F92" s="19"/>
    </row>
    <row r="93" spans="1:6" ht="17.25" customHeight="1" x14ac:dyDescent="0.35">
      <c r="A93" s="15"/>
      <c r="B93" s="16"/>
      <c r="C93" s="17"/>
      <c r="D93" s="21"/>
      <c r="E93" s="18"/>
      <c r="F93" s="19"/>
    </row>
    <row r="94" spans="1:6" ht="17.25" customHeight="1" x14ac:dyDescent="0.35">
      <c r="A94" s="15"/>
      <c r="B94" s="16"/>
      <c r="C94" s="17"/>
      <c r="D94" s="21"/>
      <c r="E94" s="18"/>
      <c r="F94" s="19"/>
    </row>
    <row r="95" spans="1:6" ht="17.25" customHeight="1" x14ac:dyDescent="0.35">
      <c r="A95" s="15"/>
      <c r="B95" s="16"/>
      <c r="C95" s="17"/>
      <c r="D95" s="21"/>
      <c r="E95" s="18"/>
      <c r="F95" s="19"/>
    </row>
    <row r="96" spans="1:6" ht="17.25" customHeight="1" x14ac:dyDescent="0.35">
      <c r="A96" s="15"/>
      <c r="B96" s="16"/>
      <c r="C96" s="17"/>
      <c r="D96" s="21"/>
      <c r="E96" s="18"/>
      <c r="F96" s="19"/>
    </row>
    <row r="97" spans="1:6" ht="17.25" customHeight="1" x14ac:dyDescent="0.35">
      <c r="A97" s="15"/>
      <c r="B97" s="16"/>
      <c r="C97" s="17"/>
      <c r="D97" s="21"/>
      <c r="E97" s="18"/>
      <c r="F97" s="19"/>
    </row>
    <row r="98" spans="1:6" ht="17.25" customHeight="1" x14ac:dyDescent="0.35">
      <c r="A98" s="15"/>
      <c r="B98" s="16"/>
      <c r="C98" s="17"/>
      <c r="D98" s="21"/>
      <c r="E98" s="18"/>
      <c r="F98" s="19"/>
    </row>
    <row r="99" spans="1:6" ht="17.25" customHeight="1" x14ac:dyDescent="0.35">
      <c r="A99" s="15"/>
      <c r="B99" s="16"/>
      <c r="C99" s="17"/>
      <c r="D99" s="21"/>
      <c r="E99" s="18"/>
      <c r="F99" s="19"/>
    </row>
    <row r="100" spans="1:6" ht="17.25" customHeight="1" x14ac:dyDescent="0.35">
      <c r="A100" s="15"/>
      <c r="B100" s="16"/>
      <c r="C100" s="17"/>
      <c r="D100" s="21"/>
      <c r="E100" s="18"/>
      <c r="F100" s="19"/>
    </row>
    <row r="101" spans="1:6" ht="17.25" customHeight="1" x14ac:dyDescent="0.35">
      <c r="A101" s="15"/>
      <c r="B101" s="16"/>
      <c r="C101" s="17"/>
      <c r="D101" s="21"/>
      <c r="E101" s="18"/>
      <c r="F101" s="19"/>
    </row>
    <row r="102" spans="1:6" ht="17.25" customHeight="1" x14ac:dyDescent="0.35">
      <c r="A102" s="15"/>
      <c r="B102" s="16"/>
      <c r="C102" s="17"/>
      <c r="D102" s="21"/>
      <c r="E102" s="18"/>
      <c r="F102" s="19"/>
    </row>
    <row r="103" spans="1:6" ht="17.25" customHeight="1" x14ac:dyDescent="0.35">
      <c r="A103" s="15"/>
      <c r="B103" s="16"/>
      <c r="C103" s="17"/>
      <c r="D103" s="21"/>
      <c r="E103" s="18"/>
      <c r="F103" s="19"/>
    </row>
    <row r="104" spans="1:6" ht="17.25" customHeight="1" x14ac:dyDescent="0.35">
      <c r="A104" s="15"/>
      <c r="B104" s="16"/>
      <c r="C104" s="17"/>
      <c r="D104" s="21"/>
      <c r="E104" s="18"/>
      <c r="F104" s="19"/>
    </row>
    <row r="105" spans="1:6" ht="17.25" customHeight="1" x14ac:dyDescent="0.35">
      <c r="A105" s="15"/>
      <c r="B105" s="16"/>
      <c r="C105" s="17"/>
      <c r="D105" s="21"/>
      <c r="E105" s="18"/>
      <c r="F105" s="19"/>
    </row>
    <row r="106" spans="1:6" ht="17.25" customHeight="1" x14ac:dyDescent="0.35">
      <c r="A106" s="15"/>
      <c r="B106" s="16"/>
      <c r="C106" s="17"/>
      <c r="D106" s="21"/>
      <c r="E106" s="18"/>
      <c r="F106" s="19"/>
    </row>
    <row r="107" spans="1:6" ht="17.25" customHeight="1" x14ac:dyDescent="0.35">
      <c r="A107" s="15"/>
      <c r="B107" s="16"/>
      <c r="C107" s="17"/>
      <c r="D107" s="21"/>
      <c r="E107" s="18"/>
      <c r="F107" s="19"/>
    </row>
    <row r="108" spans="1:6" ht="17.25" customHeight="1" x14ac:dyDescent="0.35">
      <c r="A108" s="15"/>
      <c r="B108" s="16"/>
      <c r="C108" s="17"/>
      <c r="D108" s="21"/>
      <c r="E108" s="18"/>
      <c r="F108" s="19"/>
    </row>
    <row r="109" spans="1:6" ht="17.25" customHeight="1" x14ac:dyDescent="0.35">
      <c r="A109" s="15"/>
      <c r="B109" s="16"/>
      <c r="C109" s="17"/>
      <c r="D109" s="21"/>
      <c r="E109" s="18"/>
      <c r="F109" s="19"/>
    </row>
    <row r="110" spans="1:6" ht="17.25" customHeight="1" x14ac:dyDescent="0.35">
      <c r="A110" s="15"/>
      <c r="B110" s="16"/>
      <c r="C110" s="17"/>
      <c r="D110" s="21"/>
      <c r="E110" s="18"/>
      <c r="F110" s="19"/>
    </row>
    <row r="111" spans="1:6" ht="17.25" customHeight="1" x14ac:dyDescent="0.35">
      <c r="A111" s="15"/>
      <c r="B111" s="16"/>
      <c r="C111" s="17"/>
      <c r="D111" s="21"/>
      <c r="E111" s="18"/>
      <c r="F111" s="19"/>
    </row>
    <row r="112" spans="1:6" ht="17.25" customHeight="1" x14ac:dyDescent="0.35">
      <c r="A112" s="15"/>
      <c r="B112" s="16"/>
      <c r="C112" s="17"/>
      <c r="D112" s="21"/>
      <c r="E112" s="18"/>
      <c r="F112" s="19"/>
    </row>
  </sheetData>
  <mergeCells count="28">
    <mergeCell ref="A1:F1"/>
    <mergeCell ref="B11:F11"/>
    <mergeCell ref="B12:F12"/>
    <mergeCell ref="B13:F13"/>
    <mergeCell ref="B14:F14"/>
    <mergeCell ref="A6:C6"/>
    <mergeCell ref="D6:E6"/>
    <mergeCell ref="B7:F7"/>
    <mergeCell ref="B8:F8"/>
    <mergeCell ref="A5:C5"/>
    <mergeCell ref="D5:E5"/>
    <mergeCell ref="A2:C2"/>
    <mergeCell ref="D2:E2"/>
    <mergeCell ref="A3:C3"/>
    <mergeCell ref="D3:E3"/>
    <mergeCell ref="A4:C4"/>
    <mergeCell ref="D4:E4"/>
    <mergeCell ref="A74:E74"/>
    <mergeCell ref="A75:E75"/>
    <mergeCell ref="A76:E76"/>
    <mergeCell ref="A77:E77"/>
    <mergeCell ref="B9:F9"/>
    <mergeCell ref="B10:F10"/>
    <mergeCell ref="A73:E73"/>
    <mergeCell ref="A18:F18"/>
    <mergeCell ref="B17:F17"/>
    <mergeCell ref="B15:F15"/>
    <mergeCell ref="B16:F16"/>
  </mergeCells>
  <phoneticPr fontId="5" type="noConversion"/>
  <printOptions horizontalCentered="1"/>
  <pageMargins left="0.19685039370078741" right="0.19685039370078741" top="0" bottom="0.39370078740157483" header="0" footer="0"/>
  <pageSetup paperSize="9" scale="5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威马美国西行项目结算单</vt:lpstr>
    </vt:vector>
  </TitlesOfParts>
  <Company>Medtronic, Inc</Company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huangx4</dc:creator>
  <cp:lastModifiedBy>陈佳伟</cp:lastModifiedBy>
  <cp:revision/>
  <cp:lastPrinted>2018-01-16T03:17:39Z</cp:lastPrinted>
  <dcterms:created xsi:type="dcterms:W3CDTF">2008-11-26T06:33:11Z</dcterms:created>
  <dcterms:modified xsi:type="dcterms:W3CDTF">2018-02-27T08:45:26Z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2052-6.3.0.1705</vt:lpwstr>
  </property>
</Properties>
</file>