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文件/2025年/4.1-4.3 默克 医学部团建/"/>
    </mc:Choice>
  </mc:AlternateContent>
  <xr:revisionPtr revIDLastSave="0" documentId="13_ncr:1_{7190ACCE-0949-5541-9660-62AD789CED2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昆明" sheetId="4" r:id="rId1"/>
  </sheets>
  <definedNames>
    <definedName name="_xlnm.Print_Area" localSheetId="0">昆明!$A$1:$I$37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19" i="4"/>
  <c r="H18" i="4"/>
  <c r="H26" i="4"/>
  <c r="G22" i="4" l="1"/>
  <c r="H10" i="4" l="1"/>
  <c r="H4" i="4"/>
  <c r="H5" i="4"/>
  <c r="H33" i="4"/>
  <c r="H22" i="4"/>
  <c r="H23" i="4"/>
  <c r="H28" i="4"/>
  <c r="H27" i="4"/>
  <c r="H25" i="4"/>
  <c r="H21" i="4"/>
  <c r="H13" i="4"/>
  <c r="H15" i="4" s="1"/>
  <c r="H9" i="4"/>
  <c r="H24" i="4" l="1"/>
  <c r="H29" i="4"/>
  <c r="H3" i="4"/>
  <c r="H6" i="4" l="1"/>
  <c r="H7" i="4" s="1"/>
  <c r="H11" i="4"/>
  <c r="H8" i="4"/>
  <c r="H12" i="4" l="1"/>
  <c r="H16" i="4" s="1"/>
  <c r="H34" i="4"/>
  <c r="H31" i="4" l="1"/>
  <c r="H17" i="4"/>
  <c r="H30" i="4" s="1"/>
  <c r="H32" i="4" s="1"/>
  <c r="H35" i="4" l="1"/>
  <c r="H36" i="4" l="1"/>
  <c r="H37" i="4" s="1"/>
</calcChain>
</file>

<file path=xl/sharedStrings.xml><?xml version="1.0" encoding="utf-8"?>
<sst xmlns="http://schemas.openxmlformats.org/spreadsheetml/2006/main" count="106" uniqueCount="67">
  <si>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</si>
  <si>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</si>
  <si>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</si>
  <si>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</si>
  <si>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</si>
  <si>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</si>
  <si>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</si>
  <si>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</si>
  <si>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</si>
  <si>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间</t>
  </si>
  <si>
    <t>辆</t>
  </si>
  <si>
    <t>服务费</t>
  </si>
  <si>
    <t>用车</t>
    <phoneticPr fontId="10" type="noConversion"/>
  </si>
  <si>
    <t>趟</t>
    <phoneticPr fontId="10" type="noConversion"/>
  </si>
  <si>
    <t>天</t>
    <phoneticPr fontId="10" type="noConversion"/>
  </si>
  <si>
    <t>次</t>
    <phoneticPr fontId="10" type="noConversion"/>
  </si>
  <si>
    <t>用餐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</si>
  <si>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</si>
  <si>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</si>
  <si>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</si>
  <si>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工作人员</t>
    <phoneticPr fontId="10" type="noConversion"/>
  </si>
  <si>
    <t>人</t>
    <phoneticPr fontId="10" type="noConversion"/>
  </si>
  <si>
    <t>晚</t>
    <phoneticPr fontId="10" type="noConversion"/>
  </si>
  <si>
    <t>其他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</si>
  <si>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</si>
  <si>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</si>
  <si>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</si>
  <si>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餐</t>
    <phoneticPr fontId="10" type="noConversion"/>
  </si>
  <si>
    <t>用餐小计</t>
    <phoneticPr fontId="10" type="noConversion"/>
  </si>
  <si>
    <t>酒店用餐小计</t>
    <phoneticPr fontId="10" type="noConversion"/>
  </si>
  <si>
    <t>酒店住宿小计</t>
    <phoneticPr fontId="10" type="noConversion"/>
  </si>
  <si>
    <t>酒店内合计</t>
    <phoneticPr fontId="10" type="noConversion"/>
  </si>
  <si>
    <t>用车小计</t>
    <phoneticPr fontId="10" type="noConversion"/>
  </si>
  <si>
    <t>其他小计</t>
    <phoneticPr fontId="10" type="noConversion"/>
  </si>
  <si>
    <t>酒店外合计</t>
    <phoneticPr fontId="10" type="noConversion"/>
  </si>
  <si>
    <t>保险</t>
    <phoneticPr fontId="10" type="noConversion"/>
  </si>
  <si>
    <t>当地</t>
    <phoneticPr fontId="10" type="noConversion"/>
  </si>
  <si>
    <t>含税8000元/天</t>
    <phoneticPr fontId="10" type="noConversion"/>
  </si>
  <si>
    <t>酒店 住宿
昆明富力万达文华酒店</t>
    <phoneticPr fontId="10" type="noConversion"/>
  </si>
  <si>
    <t>酒店 会议
昆明富力万达文华酒店</t>
    <phoneticPr fontId="10" type="noConversion"/>
  </si>
  <si>
    <t>酒店 用餐
昆明富力万达文华酒店</t>
    <phoneticPr fontId="10" type="noConversion"/>
  </si>
  <si>
    <t>含税600元/间/晚</t>
    <phoneticPr fontId="10" type="noConversion"/>
  </si>
  <si>
    <t>圆通寺</t>
    <phoneticPr fontId="10" type="noConversion"/>
  </si>
  <si>
    <t>含税680元/间/晚</t>
    <phoneticPr fontId="10" type="noConversion"/>
  </si>
  <si>
    <t>4.2 外出午餐</t>
    <phoneticPr fontId="10" type="noConversion"/>
  </si>
  <si>
    <t>4.2 外出晚餐</t>
    <phoneticPr fontId="10" type="noConversion"/>
  </si>
  <si>
    <t>4.2 98平米会议室 含投影仪</t>
    <phoneticPr fontId="10" type="noConversion"/>
  </si>
  <si>
    <t>场</t>
    <phoneticPr fontId="10" type="noConversion"/>
  </si>
  <si>
    <t>含税5000元/天</t>
    <phoneticPr fontId="10" type="noConversion"/>
  </si>
  <si>
    <t>4.3 98平米会议室 含投影仪</t>
    <phoneticPr fontId="10" type="noConversion"/>
  </si>
  <si>
    <t>小轿车 4.1 接机</t>
    <phoneticPr fontId="10" type="noConversion"/>
  </si>
  <si>
    <t>4.3 午餐</t>
    <phoneticPr fontId="10" type="noConversion"/>
  </si>
  <si>
    <t>导游</t>
    <phoneticPr fontId="10" type="noConversion"/>
  </si>
  <si>
    <t xml:space="preserve">标间 延住 </t>
    <phoneticPr fontId="10" type="noConversion"/>
  </si>
  <si>
    <t>标间</t>
    <phoneticPr fontId="10" type="noConversion"/>
  </si>
  <si>
    <t>标间单住</t>
    <phoneticPr fontId="10" type="noConversion"/>
  </si>
  <si>
    <t>大床房</t>
    <phoneticPr fontId="10" type="noConversion"/>
  </si>
  <si>
    <t>茶歇 上午</t>
    <phoneticPr fontId="10" type="noConversion"/>
  </si>
  <si>
    <t>茶歇 下午</t>
    <phoneticPr fontId="10" type="noConversion"/>
  </si>
  <si>
    <t>21人</t>
    <phoneticPr fontId="10" type="noConversion"/>
  </si>
  <si>
    <t>昆明结算单</t>
    <phoneticPr fontId="10" type="noConversion"/>
  </si>
  <si>
    <t>22人</t>
    <phoneticPr fontId="10" type="noConversion"/>
  </si>
  <si>
    <t>GL8 4.3 送机</t>
    <phoneticPr fontId="10" type="noConversion"/>
  </si>
  <si>
    <t>33座 4.2 全天包车</t>
    <phoneticPr fontId="10" type="noConversion"/>
  </si>
  <si>
    <t>基础价1200，含8小时100公里。全程230公里，8:00-19:20
1200+100*超3小时+15*超130公里</t>
    <phoneticPr fontId="10" type="noConversion"/>
  </si>
  <si>
    <t>石林门票</t>
    <phoneticPr fontId="10" type="noConversion"/>
  </si>
  <si>
    <t>石林电瓶车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</si>
</sst>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 (正文)"/>
      <family val="1"/>
      <charset val="134"/>
    </font>
    <font>
      <sz val="10"/>
      <color theme="1"/>
      <name val="宋体"/>
      <family val="1"/>
      <charset val="134"/>
    </font>
    <font>
      <sz val="10"/>
      <color theme="1"/>
      <name val="宋体"/>
      <family val="1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64">
    <xf numFmtId="0" fontId="0" fillId="0" borderId="0" xfId="0">
      <alignment vertical="center"/>
    </xf>
    <xf numFmtId="0" fontId="5" fillId="2" borderId="2" xfId="2" applyFont="1" applyFill="1" applyBorder="1" applyAlignment="1">
      <alignment horizontal="left" vertical="center" wrapText="1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2" fontId="6" fillId="4" borderId="2" xfId="2" applyNumberFormat="1" applyFont="1" applyFill="1" applyBorder="1" applyAlignment="1">
      <alignment horizontal="center" vertical="center" wrapText="1"/>
    </xf>
    <xf numFmtId="2" fontId="5" fillId="2" borderId="2" xfId="2" applyNumberFormat="1" applyFont="1" applyFill="1" applyBorder="1" applyAlignment="1">
      <alignment horizontal="center" vertical="center" wrapText="1"/>
    </xf>
    <xf numFmtId="58" fontId="13" fillId="2" borderId="2" xfId="2" applyNumberFormat="1" applyFont="1" applyFill="1" applyBorder="1" applyAlignment="1">
      <alignment horizontal="left" vertical="center" wrapText="1"/>
    </xf>
    <xf numFmtId="177" fontId="4" fillId="3" borderId="2" xfId="2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58" fontId="6" fillId="4" borderId="2" xfId="2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15" fillId="2" borderId="2" xfId="2" applyNumberFormat="1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</cellXfs>
  <cellStyles count="4">
    <cellStyle name="Normal 2" xfId="3" xr:uid="{7B9224ED-B6A5-6040-8BCD-525F882CF94D}"/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888C-4DD0-294C-9BFD-F1B40999AE55}">
  <sheetPr>
    <pageSetUpPr fitToPage="1"/>
  </sheetPr>
  <dimension ref="A1:I70"/>
  <sheetViews>
    <sheetView tabSelected="1" topLeftCell="A7" zoomScaleNormal="100" workbookViewId="0">
      <selection activeCell="I26" sqref="I26"/>
    </sheetView>
  </sheetViews>
  <sheetFormatPr baseColWidth="10" defaultColWidth="9" defaultRowHeight="14"/>
  <cols>
    <col min="1" max="1" width="22.5" style="22" customWidth="1"/>
    <col min="2" max="2" width="28.5" style="22" customWidth="1"/>
    <col min="3" max="5" width="5.5" style="18" customWidth="1"/>
    <col min="6" max="6" width="6.83203125" style="18" customWidth="1"/>
    <col min="7" max="7" width="13.5" style="18" customWidth="1"/>
    <col min="8" max="8" width="14" style="18" customWidth="1"/>
    <col min="9" max="9" width="51.1640625" style="22" customWidth="1"/>
    <col min="10" max="10" width="7.83203125" style="22" customWidth="1"/>
    <col min="11" max="16384" width="9" style="22"/>
  </cols>
  <sheetData>
    <row r="1" spans="1:9" ht="34" customHeight="1">
      <c r="A1" s="51" t="s">
        <v>60</v>
      </c>
      <c r="B1" s="51"/>
      <c r="C1" s="51"/>
      <c r="D1" s="51"/>
      <c r="E1" s="51"/>
      <c r="F1" s="51"/>
      <c r="G1" s="51"/>
      <c r="H1" s="51"/>
      <c r="I1" s="51"/>
    </row>
    <row r="2" spans="1:9" ht="18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</row>
    <row r="3" spans="1:9" ht="18" customHeight="1">
      <c r="A3" s="55" t="s">
        <v>38</v>
      </c>
      <c r="B3" s="2" t="s">
        <v>54</v>
      </c>
      <c r="C3" s="13">
        <v>8</v>
      </c>
      <c r="D3" s="13" t="s">
        <v>9</v>
      </c>
      <c r="E3" s="13">
        <v>2</v>
      </c>
      <c r="F3" s="13" t="s">
        <v>22</v>
      </c>
      <c r="G3" s="13">
        <v>641.51</v>
      </c>
      <c r="H3" s="13">
        <f>C3*E3*G3</f>
        <v>10264.16</v>
      </c>
      <c r="I3" s="4" t="s">
        <v>43</v>
      </c>
    </row>
    <row r="4" spans="1:9" ht="18" customHeight="1">
      <c r="A4" s="56"/>
      <c r="B4" s="2" t="s">
        <v>55</v>
      </c>
      <c r="C4" s="13">
        <v>3</v>
      </c>
      <c r="D4" s="13" t="s">
        <v>9</v>
      </c>
      <c r="E4" s="13">
        <v>2</v>
      </c>
      <c r="F4" s="13" t="s">
        <v>22</v>
      </c>
      <c r="G4" s="13">
        <v>566.04</v>
      </c>
      <c r="H4" s="13">
        <f>C4*E4*G4</f>
        <v>3396.24</v>
      </c>
      <c r="I4" s="4" t="s">
        <v>41</v>
      </c>
    </row>
    <row r="5" spans="1:9" ht="18" customHeight="1">
      <c r="A5" s="56"/>
      <c r="B5" s="2" t="s">
        <v>56</v>
      </c>
      <c r="C5" s="13">
        <v>2</v>
      </c>
      <c r="D5" s="13" t="s">
        <v>9</v>
      </c>
      <c r="E5" s="13">
        <v>2</v>
      </c>
      <c r="F5" s="13" t="s">
        <v>22</v>
      </c>
      <c r="G5" s="13">
        <v>566.04</v>
      </c>
      <c r="H5" s="13">
        <f>C5*E5*G5</f>
        <v>2264.16</v>
      </c>
      <c r="I5" s="4" t="s">
        <v>41</v>
      </c>
    </row>
    <row r="6" spans="1:9" ht="18" customHeight="1">
      <c r="A6" s="56"/>
      <c r="B6" s="2" t="s">
        <v>53</v>
      </c>
      <c r="C6" s="13">
        <v>1</v>
      </c>
      <c r="D6" s="13" t="s">
        <v>9</v>
      </c>
      <c r="E6" s="13">
        <v>1</v>
      </c>
      <c r="F6" s="13" t="s">
        <v>22</v>
      </c>
      <c r="G6" s="13">
        <v>566.01</v>
      </c>
      <c r="H6" s="13">
        <f>C6*E6*G6</f>
        <v>566.01</v>
      </c>
      <c r="I6" s="4" t="s">
        <v>41</v>
      </c>
    </row>
    <row r="7" spans="1:9" ht="18" customHeight="1">
      <c r="A7" s="57"/>
      <c r="B7" s="52" t="s">
        <v>30</v>
      </c>
      <c r="C7" s="53"/>
      <c r="D7" s="53"/>
      <c r="E7" s="53"/>
      <c r="F7" s="53"/>
      <c r="G7" s="54"/>
      <c r="H7" s="40">
        <f>SUM(H3:H6)</f>
        <v>16490.57</v>
      </c>
      <c r="I7" s="29"/>
    </row>
    <row r="8" spans="1:9" ht="18" customHeight="1">
      <c r="A8" s="55" t="s">
        <v>39</v>
      </c>
      <c r="B8" s="42" t="s">
        <v>46</v>
      </c>
      <c r="C8" s="32">
        <v>1</v>
      </c>
      <c r="D8" s="44" t="s">
        <v>47</v>
      </c>
      <c r="E8" s="32">
        <v>1</v>
      </c>
      <c r="F8" s="44" t="s">
        <v>15</v>
      </c>
      <c r="G8" s="32">
        <v>4716.9799999999996</v>
      </c>
      <c r="H8" s="37">
        <f>C8*E8*G8</f>
        <v>4716.9799999999996</v>
      </c>
      <c r="I8" s="36" t="s">
        <v>48</v>
      </c>
    </row>
    <row r="9" spans="1:9" ht="18" customHeight="1">
      <c r="A9" s="56"/>
      <c r="B9" s="42" t="s">
        <v>49</v>
      </c>
      <c r="C9" s="32">
        <v>1</v>
      </c>
      <c r="D9" s="44" t="s">
        <v>47</v>
      </c>
      <c r="E9" s="32">
        <v>1</v>
      </c>
      <c r="F9" s="44" t="s">
        <v>14</v>
      </c>
      <c r="G9" s="32">
        <v>7547.17</v>
      </c>
      <c r="H9" s="37">
        <f>C9*E9*G9</f>
        <v>7547.17</v>
      </c>
      <c r="I9" s="36" t="s">
        <v>37</v>
      </c>
    </row>
    <row r="10" spans="1:9" ht="18" customHeight="1">
      <c r="A10" s="56"/>
      <c r="B10" s="2" t="s">
        <v>57</v>
      </c>
      <c r="C10" s="13">
        <v>22</v>
      </c>
      <c r="D10" s="13" t="s">
        <v>7</v>
      </c>
      <c r="E10" s="13">
        <v>1</v>
      </c>
      <c r="F10" s="13" t="s">
        <v>15</v>
      </c>
      <c r="G10" s="13">
        <v>68</v>
      </c>
      <c r="H10" s="38">
        <f t="shared" ref="H10" si="0">C10*E10*G10</f>
        <v>1496</v>
      </c>
      <c r="I10" s="3"/>
    </row>
    <row r="11" spans="1:9" ht="18" customHeight="1">
      <c r="A11" s="56"/>
      <c r="B11" s="2" t="s">
        <v>58</v>
      </c>
      <c r="C11" s="13">
        <v>22</v>
      </c>
      <c r="D11" s="13" t="s">
        <v>7</v>
      </c>
      <c r="E11" s="13">
        <v>1</v>
      </c>
      <c r="F11" s="13" t="s">
        <v>15</v>
      </c>
      <c r="G11" s="13">
        <v>38</v>
      </c>
      <c r="H11" s="38">
        <f t="shared" ref="H11" si="1">C11*E11*G11</f>
        <v>836</v>
      </c>
      <c r="I11" s="3"/>
    </row>
    <row r="12" spans="1:9" ht="18" customHeight="1">
      <c r="A12" s="57"/>
      <c r="B12" s="52" t="s">
        <v>29</v>
      </c>
      <c r="C12" s="53"/>
      <c r="D12" s="53"/>
      <c r="E12" s="53"/>
      <c r="F12" s="53"/>
      <c r="G12" s="54"/>
      <c r="H12" s="24">
        <f>SUM(H8:H11)</f>
        <v>14596.15</v>
      </c>
      <c r="I12" s="29"/>
    </row>
    <row r="13" spans="1:9" ht="18" customHeight="1">
      <c r="A13" s="55" t="s">
        <v>40</v>
      </c>
      <c r="B13" s="2"/>
      <c r="C13" s="13"/>
      <c r="D13" s="13"/>
      <c r="E13" s="13"/>
      <c r="F13" s="13"/>
      <c r="G13" s="13"/>
      <c r="H13" s="38">
        <f t="shared" ref="H13" si="2">C13*E13*G13</f>
        <v>0</v>
      </c>
      <c r="I13" s="3"/>
    </row>
    <row r="14" spans="1:9" ht="18" customHeight="1">
      <c r="A14" s="56"/>
      <c r="B14" s="2"/>
      <c r="C14" s="13"/>
      <c r="D14" s="13"/>
      <c r="E14" s="13"/>
      <c r="F14" s="13"/>
      <c r="G14" s="13"/>
      <c r="H14" s="38"/>
      <c r="I14" s="3"/>
    </row>
    <row r="15" spans="1:9" ht="18" customHeight="1">
      <c r="A15" s="57"/>
      <c r="B15" s="52" t="s">
        <v>29</v>
      </c>
      <c r="C15" s="53"/>
      <c r="D15" s="53"/>
      <c r="E15" s="53"/>
      <c r="F15" s="53"/>
      <c r="G15" s="54"/>
      <c r="H15" s="24">
        <f>SUM(H13:H14)</f>
        <v>0</v>
      </c>
      <c r="I15" s="29"/>
    </row>
    <row r="16" spans="1:9" ht="18" customHeight="1">
      <c r="A16" s="46" t="s">
        <v>31</v>
      </c>
      <c r="B16" s="46"/>
      <c r="C16" s="46"/>
      <c r="D16" s="46"/>
      <c r="E16" s="46"/>
      <c r="F16" s="46"/>
      <c r="G16" s="46"/>
      <c r="H16" s="43">
        <f>H7+H15+H12</f>
        <v>31086.720000000001</v>
      </c>
      <c r="I16" s="19"/>
    </row>
    <row r="17" spans="1:9" ht="18" customHeight="1">
      <c r="A17" s="58" t="s">
        <v>16</v>
      </c>
      <c r="B17" s="42" t="s">
        <v>44</v>
      </c>
      <c r="C17" s="32">
        <v>1</v>
      </c>
      <c r="D17" s="44" t="s">
        <v>27</v>
      </c>
      <c r="E17" s="32">
        <v>1</v>
      </c>
      <c r="F17" s="32" t="s">
        <v>8</v>
      </c>
      <c r="G17" s="32">
        <v>3125.8</v>
      </c>
      <c r="H17" s="32">
        <f>C17*E17*G17</f>
        <v>3125.8</v>
      </c>
      <c r="I17" s="45" t="s">
        <v>59</v>
      </c>
    </row>
    <row r="18" spans="1:9" ht="18" customHeight="1">
      <c r="A18" s="58"/>
      <c r="B18" s="42" t="s">
        <v>45</v>
      </c>
      <c r="C18" s="32">
        <v>1</v>
      </c>
      <c r="D18" s="44" t="s">
        <v>27</v>
      </c>
      <c r="E18" s="32">
        <v>1</v>
      </c>
      <c r="F18" s="32" t="s">
        <v>27</v>
      </c>
      <c r="G18" s="32">
        <v>4879</v>
      </c>
      <c r="H18" s="37">
        <f>C18*E18*G18</f>
        <v>4879</v>
      </c>
      <c r="I18" s="45" t="s">
        <v>59</v>
      </c>
    </row>
    <row r="19" spans="1:9" ht="18" customHeight="1">
      <c r="A19" s="58"/>
      <c r="B19" s="61" t="s">
        <v>51</v>
      </c>
      <c r="C19" s="62">
        <v>1</v>
      </c>
      <c r="D19" s="62" t="s">
        <v>27</v>
      </c>
      <c r="E19" s="62">
        <v>1</v>
      </c>
      <c r="F19" s="62" t="s">
        <v>8</v>
      </c>
      <c r="G19" s="62">
        <v>2024.4</v>
      </c>
      <c r="H19" s="63">
        <f t="shared" ref="H19" si="3">C19*E19*G19</f>
        <v>2024.4</v>
      </c>
      <c r="I19" s="3" t="s">
        <v>61</v>
      </c>
    </row>
    <row r="20" spans="1:9" ht="18" customHeight="1">
      <c r="A20" s="58"/>
      <c r="B20" s="59" t="s">
        <v>28</v>
      </c>
      <c r="C20" s="59"/>
      <c r="D20" s="59"/>
      <c r="E20" s="59"/>
      <c r="F20" s="59"/>
      <c r="G20" s="59"/>
      <c r="H20" s="24">
        <f>SUM(H17:H19)</f>
        <v>10029.200000000001</v>
      </c>
      <c r="I20" s="3"/>
    </row>
    <row r="21" spans="1:9" ht="18" customHeight="1">
      <c r="A21" s="60" t="s">
        <v>12</v>
      </c>
      <c r="B21" s="33" t="s">
        <v>50</v>
      </c>
      <c r="C21" s="34">
        <v>1</v>
      </c>
      <c r="D21" s="34" t="s">
        <v>10</v>
      </c>
      <c r="E21" s="34">
        <v>1</v>
      </c>
      <c r="F21" s="34" t="s">
        <v>13</v>
      </c>
      <c r="G21" s="35">
        <v>290</v>
      </c>
      <c r="H21" s="13">
        <f t="shared" ref="H21" si="4">C21*E21*G21</f>
        <v>290</v>
      </c>
      <c r="I21" s="4"/>
    </row>
    <row r="22" spans="1:9" ht="32" customHeight="1">
      <c r="A22" s="60"/>
      <c r="B22" s="33" t="s">
        <v>63</v>
      </c>
      <c r="C22" s="34">
        <v>1</v>
      </c>
      <c r="D22" s="34" t="s">
        <v>10</v>
      </c>
      <c r="E22" s="34">
        <v>1</v>
      </c>
      <c r="F22" s="34" t="s">
        <v>14</v>
      </c>
      <c r="G22" s="35">
        <f>1200+100*3+15*130</f>
        <v>3450</v>
      </c>
      <c r="H22" s="13">
        <f t="shared" ref="H22:H23" si="5">C22*E22*G22</f>
        <v>3450</v>
      </c>
      <c r="I22" s="4" t="s">
        <v>64</v>
      </c>
    </row>
    <row r="23" spans="1:9" ht="18" customHeight="1">
      <c r="A23" s="60"/>
      <c r="B23" s="33" t="s">
        <v>62</v>
      </c>
      <c r="C23" s="34">
        <v>2</v>
      </c>
      <c r="D23" s="34" t="s">
        <v>10</v>
      </c>
      <c r="E23" s="34">
        <v>1</v>
      </c>
      <c r="F23" s="34" t="s">
        <v>13</v>
      </c>
      <c r="G23" s="35">
        <v>340</v>
      </c>
      <c r="H23" s="13">
        <f t="shared" si="5"/>
        <v>680</v>
      </c>
      <c r="I23" s="4"/>
    </row>
    <row r="24" spans="1:9" ht="18" customHeight="1">
      <c r="A24" s="60"/>
      <c r="B24" s="59" t="s">
        <v>32</v>
      </c>
      <c r="C24" s="59"/>
      <c r="D24" s="59"/>
      <c r="E24" s="59"/>
      <c r="F24" s="59"/>
      <c r="G24" s="59"/>
      <c r="H24" s="24">
        <f>SUM(H21:H23)</f>
        <v>4420</v>
      </c>
      <c r="I24" s="4"/>
    </row>
    <row r="25" spans="1:9" ht="18" customHeight="1">
      <c r="A25" s="60" t="s">
        <v>23</v>
      </c>
      <c r="B25" s="1" t="s">
        <v>65</v>
      </c>
      <c r="C25" s="14">
        <v>19</v>
      </c>
      <c r="D25" s="14" t="s">
        <v>21</v>
      </c>
      <c r="E25" s="14">
        <v>1</v>
      </c>
      <c r="F25" s="14" t="s">
        <v>15</v>
      </c>
      <c r="G25" s="14">
        <v>130</v>
      </c>
      <c r="H25" s="41">
        <f t="shared" ref="H25:H28" si="6">C25*E25*G25</f>
        <v>2470</v>
      </c>
      <c r="I25" s="4"/>
    </row>
    <row r="26" spans="1:9" ht="18" customHeight="1">
      <c r="A26" s="60"/>
      <c r="B26" s="1" t="s">
        <v>66</v>
      </c>
      <c r="C26" s="14">
        <v>19</v>
      </c>
      <c r="D26" s="14" t="s">
        <v>21</v>
      </c>
      <c r="E26" s="14">
        <v>1</v>
      </c>
      <c r="F26" s="14" t="s">
        <v>15</v>
      </c>
      <c r="G26" s="14">
        <v>25</v>
      </c>
      <c r="H26" s="41">
        <f t="shared" ref="H26" si="7">C26*E26*G26</f>
        <v>475</v>
      </c>
      <c r="I26" s="4"/>
    </row>
    <row r="27" spans="1:9" ht="18" customHeight="1">
      <c r="A27" s="60"/>
      <c r="B27" s="1" t="s">
        <v>42</v>
      </c>
      <c r="C27" s="14">
        <v>20</v>
      </c>
      <c r="D27" s="14" t="s">
        <v>21</v>
      </c>
      <c r="E27" s="14">
        <v>1</v>
      </c>
      <c r="F27" s="14" t="s">
        <v>15</v>
      </c>
      <c r="G27" s="14">
        <v>10</v>
      </c>
      <c r="H27" s="41">
        <f t="shared" si="6"/>
        <v>200</v>
      </c>
      <c r="I27" s="4"/>
    </row>
    <row r="28" spans="1:9" ht="18" customHeight="1">
      <c r="A28" s="60"/>
      <c r="B28" s="1" t="s">
        <v>35</v>
      </c>
      <c r="C28" s="14">
        <v>21</v>
      </c>
      <c r="D28" s="14" t="s">
        <v>21</v>
      </c>
      <c r="E28" s="14">
        <v>1</v>
      </c>
      <c r="F28" s="14" t="s">
        <v>15</v>
      </c>
      <c r="G28" s="14">
        <v>10</v>
      </c>
      <c r="H28" s="41">
        <f t="shared" si="6"/>
        <v>210</v>
      </c>
      <c r="I28" s="4"/>
    </row>
    <row r="29" spans="1:9" ht="18" customHeight="1">
      <c r="A29" s="60"/>
      <c r="B29" s="59" t="s">
        <v>33</v>
      </c>
      <c r="C29" s="59"/>
      <c r="D29" s="59"/>
      <c r="E29" s="59"/>
      <c r="F29" s="59"/>
      <c r="G29" s="59"/>
      <c r="H29" s="40">
        <f>SUM(H25:H28)</f>
        <v>3355</v>
      </c>
      <c r="I29" s="4"/>
    </row>
    <row r="30" spans="1:9" ht="18" customHeight="1">
      <c r="A30" s="46" t="s">
        <v>34</v>
      </c>
      <c r="B30" s="46"/>
      <c r="C30" s="46"/>
      <c r="D30" s="46"/>
      <c r="E30" s="46"/>
      <c r="F30" s="46"/>
      <c r="G30" s="46"/>
      <c r="H30" s="39">
        <f>SUM(H29,H24,H20)</f>
        <v>17804.2</v>
      </c>
      <c r="I30" s="19"/>
    </row>
    <row r="31" spans="1:9" ht="18" customHeight="1">
      <c r="A31" s="47" t="s">
        <v>11</v>
      </c>
      <c r="B31" s="27" t="s">
        <v>17</v>
      </c>
      <c r="C31" s="11">
        <v>1</v>
      </c>
      <c r="D31" s="11" t="s">
        <v>19</v>
      </c>
      <c r="E31" s="11">
        <v>1</v>
      </c>
      <c r="F31" s="11" t="s">
        <v>15</v>
      </c>
      <c r="G31" s="28">
        <v>7.0000000000000007E-2</v>
      </c>
      <c r="H31" s="39">
        <f>H16*G31</f>
        <v>2176.0704000000001</v>
      </c>
      <c r="I31" s="25"/>
    </row>
    <row r="32" spans="1:9" ht="18" customHeight="1">
      <c r="A32" s="47"/>
      <c r="B32" s="20" t="s">
        <v>18</v>
      </c>
      <c r="C32" s="11">
        <v>1</v>
      </c>
      <c r="D32" s="11" t="s">
        <v>19</v>
      </c>
      <c r="E32" s="11">
        <v>1</v>
      </c>
      <c r="F32" s="11" t="s">
        <v>15</v>
      </c>
      <c r="G32" s="28">
        <v>0.09</v>
      </c>
      <c r="H32" s="39">
        <f>H30*G32</f>
        <v>1602.3779999999999</v>
      </c>
      <c r="I32" s="26"/>
    </row>
    <row r="33" spans="1:9" ht="18" customHeight="1">
      <c r="A33" s="30" t="s">
        <v>20</v>
      </c>
      <c r="B33" s="4" t="s">
        <v>36</v>
      </c>
      <c r="C33" s="14">
        <v>1</v>
      </c>
      <c r="D33" s="14" t="s">
        <v>21</v>
      </c>
      <c r="E33" s="14">
        <v>3</v>
      </c>
      <c r="F33" s="14" t="s">
        <v>14</v>
      </c>
      <c r="G33" s="14">
        <v>500</v>
      </c>
      <c r="H33" s="14">
        <f t="shared" ref="H33" si="8">G33*E33*C33</f>
        <v>1500</v>
      </c>
      <c r="I33" s="4"/>
    </row>
    <row r="34" spans="1:9" ht="18" customHeight="1">
      <c r="A34" s="30" t="s">
        <v>20</v>
      </c>
      <c r="B34" s="4" t="s">
        <v>52</v>
      </c>
      <c r="C34" s="14">
        <v>1</v>
      </c>
      <c r="D34" s="14" t="s">
        <v>21</v>
      </c>
      <c r="E34" s="14">
        <v>1</v>
      </c>
      <c r="F34" s="14" t="s">
        <v>14</v>
      </c>
      <c r="G34" s="14">
        <v>800</v>
      </c>
      <c r="H34" s="14">
        <f t="shared" ref="H34" si="9">G34*E34*C34</f>
        <v>800</v>
      </c>
      <c r="I34" s="4"/>
    </row>
    <row r="35" spans="1:9" ht="18" customHeight="1">
      <c r="A35" s="46" t="s">
        <v>26</v>
      </c>
      <c r="B35" s="46"/>
      <c r="C35" s="46"/>
      <c r="D35" s="46"/>
      <c r="E35" s="46"/>
      <c r="F35" s="46"/>
      <c r="G35" s="46"/>
      <c r="H35" s="21">
        <f>SUM(H30:H34)+H16</f>
        <v>54969.368400000007</v>
      </c>
      <c r="I35" s="20"/>
    </row>
    <row r="36" spans="1:9" ht="18" customHeight="1">
      <c r="A36" s="46" t="s">
        <v>25</v>
      </c>
      <c r="B36" s="46"/>
      <c r="C36" s="46"/>
      <c r="D36" s="46"/>
      <c r="E36" s="46"/>
      <c r="F36" s="46"/>
      <c r="G36" s="46"/>
      <c r="H36" s="21">
        <f>H35*6%</f>
        <v>3298.1621040000005</v>
      </c>
      <c r="I36" s="20"/>
    </row>
    <row r="37" spans="1:9" ht="18" customHeight="1">
      <c r="A37" s="46" t="s">
        <v>24</v>
      </c>
      <c r="B37" s="46"/>
      <c r="C37" s="46"/>
      <c r="D37" s="46"/>
      <c r="E37" s="46"/>
      <c r="F37" s="46"/>
      <c r="G37" s="46"/>
      <c r="H37" s="21">
        <f>SUM(H35:H36)</f>
        <v>58267.530504000009</v>
      </c>
      <c r="I37" s="20"/>
    </row>
    <row r="38" spans="1:9" ht="18" customHeight="1">
      <c r="A38" s="31"/>
      <c r="B38" s="31"/>
      <c r="C38" s="31"/>
      <c r="D38" s="31"/>
      <c r="E38" s="31"/>
      <c r="F38" s="31"/>
      <c r="G38" s="31"/>
      <c r="H38" s="15"/>
      <c r="I38" s="31"/>
    </row>
    <row r="39" spans="1:9" ht="18" customHeight="1">
      <c r="A39" s="31"/>
      <c r="B39" s="31"/>
      <c r="C39" s="31"/>
      <c r="D39" s="31"/>
      <c r="E39" s="31"/>
      <c r="F39" s="31"/>
      <c r="G39" s="31"/>
      <c r="H39" s="15"/>
      <c r="I39" s="31"/>
    </row>
    <row r="40" spans="1:9" ht="18" customHeight="1">
      <c r="A40" s="31"/>
      <c r="B40" s="31"/>
      <c r="C40" s="31"/>
      <c r="D40" s="31"/>
      <c r="E40" s="31"/>
      <c r="F40" s="31"/>
      <c r="G40" s="31"/>
      <c r="H40" s="15"/>
      <c r="I40" s="31"/>
    </row>
    <row r="41" spans="1:9" ht="18" customHeight="1">
      <c r="A41" s="31"/>
      <c r="B41" s="31"/>
      <c r="C41" s="31"/>
      <c r="D41" s="31"/>
      <c r="E41" s="31"/>
      <c r="F41" s="31"/>
      <c r="G41" s="31"/>
      <c r="H41" s="15"/>
      <c r="I41" s="31"/>
    </row>
    <row r="42" spans="1:9" ht="18" customHeight="1">
      <c r="A42" s="50"/>
      <c r="B42" s="50"/>
      <c r="C42" s="50"/>
      <c r="D42" s="50"/>
      <c r="E42" s="50"/>
      <c r="F42" s="50"/>
      <c r="G42" s="50"/>
      <c r="H42" s="50"/>
      <c r="I42" s="50"/>
    </row>
    <row r="43" spans="1:9" ht="18" customHeight="1">
      <c r="A43" s="6"/>
      <c r="B43" s="5"/>
      <c r="C43" s="6"/>
      <c r="D43" s="6"/>
      <c r="E43" s="6"/>
      <c r="F43" s="6"/>
      <c r="G43" s="6"/>
      <c r="H43" s="6"/>
      <c r="I43" s="5"/>
    </row>
    <row r="44" spans="1:9" ht="18" customHeight="1">
      <c r="A44" s="23"/>
      <c r="B44" s="7"/>
      <c r="C44" s="16"/>
      <c r="D44" s="16"/>
      <c r="E44" s="16"/>
      <c r="F44" s="16"/>
      <c r="G44" s="16"/>
      <c r="H44" s="16"/>
      <c r="I44" s="10"/>
    </row>
    <row r="45" spans="1:9" ht="18" customHeight="1">
      <c r="A45" s="8"/>
      <c r="B45" s="8"/>
      <c r="C45" s="17"/>
      <c r="D45" s="17"/>
      <c r="E45" s="17"/>
      <c r="F45" s="48"/>
      <c r="G45" s="48"/>
      <c r="H45" s="48"/>
      <c r="I45" s="48"/>
    </row>
    <row r="46" spans="1:9" ht="18" customHeight="1">
      <c r="A46" s="8"/>
      <c r="B46" s="8"/>
      <c r="C46" s="17"/>
      <c r="D46" s="17"/>
      <c r="E46" s="17"/>
      <c r="F46" s="48"/>
      <c r="G46" s="48"/>
      <c r="H46" s="48"/>
      <c r="I46" s="48"/>
    </row>
    <row r="47" spans="1:9" ht="18" customHeight="1">
      <c r="A47" s="8"/>
      <c r="B47" s="8"/>
      <c r="C47" s="17"/>
      <c r="D47" s="17"/>
      <c r="E47" s="17"/>
      <c r="F47" s="48"/>
      <c r="G47" s="48"/>
      <c r="H47" s="48"/>
      <c r="I47" s="48"/>
    </row>
    <row r="48" spans="1:9" ht="18" customHeight="1">
      <c r="A48" s="8"/>
      <c r="B48" s="8"/>
      <c r="C48" s="17"/>
      <c r="D48" s="17"/>
      <c r="E48" s="17"/>
      <c r="F48" s="48"/>
      <c r="G48" s="48"/>
      <c r="H48" s="48"/>
      <c r="I48" s="48"/>
    </row>
    <row r="49" spans="1:9" ht="18" customHeight="1">
      <c r="A49" s="48"/>
      <c r="B49" s="48"/>
      <c r="C49" s="17"/>
      <c r="D49" s="17"/>
      <c r="E49" s="17"/>
      <c r="F49" s="48"/>
      <c r="G49" s="48"/>
      <c r="H49" s="48"/>
      <c r="I49" s="48"/>
    </row>
    <row r="50" spans="1:9" ht="18" customHeight="1">
      <c r="A50" s="8"/>
      <c r="B50" s="8"/>
      <c r="C50" s="17"/>
      <c r="D50" s="17"/>
      <c r="E50" s="17"/>
      <c r="F50" s="49"/>
      <c r="G50" s="49"/>
      <c r="H50" s="17"/>
      <c r="I50" s="9"/>
    </row>
    <row r="51" spans="1:9" ht="18" customHeight="1">
      <c r="A51" s="8"/>
      <c r="B51" s="8"/>
      <c r="C51" s="17"/>
      <c r="D51" s="17"/>
      <c r="E51" s="17"/>
      <c r="F51" s="48"/>
      <c r="G51" s="48"/>
      <c r="H51" s="48"/>
      <c r="I51" s="48"/>
    </row>
    <row r="52" spans="1:9" ht="18" customHeight="1"/>
    <row r="53" spans="1:9" ht="18" customHeight="1"/>
    <row r="54" spans="1:9" ht="18" customHeight="1"/>
    <row r="55" spans="1:9" ht="18" customHeight="1"/>
    <row r="56" spans="1:9" ht="18" customHeight="1"/>
    <row r="57" spans="1:9" ht="18" customHeight="1"/>
    <row r="58" spans="1:9" ht="18" customHeight="1"/>
    <row r="59" spans="1:9" ht="18" customHeight="1"/>
    <row r="60" spans="1:9" ht="18" customHeight="1"/>
    <row r="61" spans="1:9" ht="18" customHeight="1"/>
    <row r="62" spans="1:9" ht="18" customHeight="1"/>
    <row r="63" spans="1:9" ht="18" customHeight="1"/>
    <row r="64" spans="1: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28">
    <mergeCell ref="A17:A20"/>
    <mergeCell ref="B20:G20"/>
    <mergeCell ref="B24:G24"/>
    <mergeCell ref="A25:A29"/>
    <mergeCell ref="B29:G29"/>
    <mergeCell ref="A21:A24"/>
    <mergeCell ref="A16:G16"/>
    <mergeCell ref="A1:I1"/>
    <mergeCell ref="B7:G7"/>
    <mergeCell ref="A13:A15"/>
    <mergeCell ref="B15:G15"/>
    <mergeCell ref="A8:A12"/>
    <mergeCell ref="B12:G12"/>
    <mergeCell ref="A3:A7"/>
    <mergeCell ref="A49:B49"/>
    <mergeCell ref="F49:I49"/>
    <mergeCell ref="F50:G50"/>
    <mergeCell ref="F51:I51"/>
    <mergeCell ref="A42:I42"/>
    <mergeCell ref="F45:I45"/>
    <mergeCell ref="F46:I46"/>
    <mergeCell ref="F47:I47"/>
    <mergeCell ref="F48:I48"/>
    <mergeCell ref="A30:G30"/>
    <mergeCell ref="A31:A32"/>
    <mergeCell ref="A35:G35"/>
    <mergeCell ref="A36:G36"/>
    <mergeCell ref="A37:G37"/>
  </mergeCells>
  <phoneticPr fontId="10" type="noConversion"/>
  <pageMargins left="0.7" right="0.7" top="0.75" bottom="0.75" header="0.3" footer="0.3"/>
  <pageSetup paperSize="9" scale="69" orientation="landscape"/>
  <rowBreaks count="1" manualBreakCount="1">
    <brk id="37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昆明</vt:lpstr>
      <vt:lpstr>昆明!Print_Area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cp:lastPrinted>2025-04-18T07:46:11Z</cp:lastPrinted>
  <dcterms:created xsi:type="dcterms:W3CDTF">2015-08-21T02:31:00Z</dcterms:created>
  <dcterms:modified xsi:type="dcterms:W3CDTF">2025-04-18T07:46:12Z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