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550" windowHeight="10080" tabRatio="395" activeTab="1"/>
  </bookViews>
  <sheets>
    <sheet name="报价单-地接社" sheetId="21" r:id="rId1"/>
    <sheet name="结算单-地接社" sheetId="18" r:id="rId2"/>
  </sheets>
  <definedNames>
    <definedName name="_xlnm.Print_Area" localSheetId="1">'结算单-地接社'!$A$1:$G$45</definedName>
    <definedName name="_xlnm.Print_Titles" localSheetId="1">'结算单-地接社'!$9:$9</definedName>
  </definedNames>
  <calcPr calcId="144525"/>
</workbook>
</file>

<file path=xl/sharedStrings.xml><?xml version="1.0" encoding="utf-8"?>
<sst xmlns="http://schemas.openxmlformats.org/spreadsheetml/2006/main" count="176" uniqueCount="67">
  <si>
    <t>先声再明会务服务结算单-地接社</t>
  </si>
  <si>
    <t>项目名称：7.30再明傅天杰池州会PUR2307097</t>
  </si>
  <si>
    <t>供应商:</t>
  </si>
  <si>
    <t>康辉集团北京国际会议展览有限公司</t>
  </si>
  <si>
    <t>活动时间：2023年7月30日</t>
  </si>
  <si>
    <t>联络人:</t>
  </si>
  <si>
    <t>王凤雨</t>
  </si>
  <si>
    <t>活动地点：安徽池州</t>
  </si>
  <si>
    <t>手机:</t>
  </si>
  <si>
    <t>15210370021</t>
  </si>
  <si>
    <t>预计参加人数：26</t>
  </si>
  <si>
    <t xml:space="preserve">邮箱:
</t>
  </si>
  <si>
    <t>wangfengyu@cct.cn</t>
  </si>
  <si>
    <t>服务内容</t>
  </si>
  <si>
    <t>服务描述</t>
  </si>
  <si>
    <t>单价</t>
  </si>
  <si>
    <t>数量1</t>
  </si>
  <si>
    <t>数量2</t>
  </si>
  <si>
    <t>报价小计</t>
  </si>
  <si>
    <r>
      <rPr>
        <b/>
        <sz val="9"/>
        <rFont val="Arial"/>
        <charset val="134"/>
      </rPr>
      <t xml:space="preserve">A. </t>
    </r>
    <r>
      <rPr>
        <b/>
        <sz val="9"/>
        <rFont val="宋体"/>
        <charset val="134"/>
      </rPr>
      <t>主要费用</t>
    </r>
    <r>
      <rPr>
        <b/>
        <sz val="9"/>
        <rFont val="Arial"/>
        <charset val="134"/>
      </rPr>
      <t>-</t>
    </r>
    <r>
      <rPr>
        <b/>
        <sz val="9"/>
        <rFont val="宋体"/>
        <charset val="134"/>
      </rPr>
      <t>酒店</t>
    </r>
  </si>
  <si>
    <t>住宿</t>
  </si>
  <si>
    <t>按照实际发生结算</t>
  </si>
  <si>
    <t>酒店费用总计</t>
  </si>
  <si>
    <r>
      <rPr>
        <b/>
        <sz val="9"/>
        <rFont val="Arial"/>
        <charset val="134"/>
      </rPr>
      <t xml:space="preserve">B. </t>
    </r>
    <r>
      <rPr>
        <b/>
        <sz val="9"/>
        <rFont val="宋体"/>
        <charset val="134"/>
      </rPr>
      <t>主要费用-地接社</t>
    </r>
  </si>
  <si>
    <t>交通</t>
  </si>
  <si>
    <t>高铁报销</t>
  </si>
  <si>
    <t>用餐</t>
  </si>
  <si>
    <t>29日午餐</t>
  </si>
  <si>
    <t>29日晚餐</t>
  </si>
  <si>
    <t>陪同人员</t>
  </si>
  <si>
    <t>上会费（合肥前往池州）</t>
  </si>
  <si>
    <t>陪同人员外地餐补</t>
  </si>
  <si>
    <t>陪同人员交通</t>
  </si>
  <si>
    <t>陪同人员住宿</t>
  </si>
  <si>
    <t>费用合计</t>
  </si>
  <si>
    <r>
      <rPr>
        <b/>
        <sz val="9"/>
        <rFont val="Arial"/>
        <charset val="134"/>
      </rPr>
      <t xml:space="preserve">C. </t>
    </r>
    <r>
      <rPr>
        <b/>
        <sz val="9"/>
        <rFont val="宋体"/>
        <charset val="134"/>
      </rPr>
      <t>其余费用</t>
    </r>
  </si>
  <si>
    <t>制作物</t>
  </si>
  <si>
    <t>展架1.2*2</t>
  </si>
  <si>
    <t>背景板黑底喷绘布，桁架+喷绘，含人工运费，按平方报价</t>
  </si>
  <si>
    <t>讲台花、直径60cm</t>
  </si>
  <si>
    <t>讲台贴，正面100cm*70cm*123cm</t>
  </si>
  <si>
    <t>横幅</t>
  </si>
  <si>
    <t>日程A4，157g铜版纸</t>
  </si>
  <si>
    <t>桌卡250g铜版纸</t>
  </si>
  <si>
    <t>会议资料彩色打印普通A4彩印</t>
  </si>
  <si>
    <t>设计费，简单制作物延展</t>
  </si>
  <si>
    <t>外采-酒水</t>
  </si>
  <si>
    <t>垫付餐费</t>
  </si>
  <si>
    <t>信息对接费</t>
  </si>
  <si>
    <t>50人以下（20元每人按实际人数结算，保底500元结算）</t>
  </si>
  <si>
    <t>其余部分合计</t>
  </si>
  <si>
    <r>
      <rPr>
        <b/>
        <sz val="9"/>
        <rFont val="Arial"/>
        <charset val="134"/>
      </rPr>
      <t xml:space="preserve">D. </t>
    </r>
    <r>
      <rPr>
        <b/>
        <sz val="9"/>
        <rFont val="宋体"/>
        <charset val="134"/>
      </rPr>
      <t>服务费</t>
    </r>
  </si>
  <si>
    <t>服务费</t>
  </si>
  <si>
    <r>
      <rPr>
        <b/>
        <sz val="9"/>
        <rFont val="微软雅黑"/>
        <charset val="134"/>
      </rPr>
      <t>A-D</t>
    </r>
    <r>
      <rPr>
        <b/>
        <sz val="9"/>
        <rFont val="微软雅黑"/>
        <charset val="134"/>
      </rPr>
      <t>费用合计</t>
    </r>
  </si>
  <si>
    <r>
      <rPr>
        <b/>
        <sz val="9"/>
        <rFont val="Arial"/>
        <charset val="134"/>
      </rPr>
      <t xml:space="preserve">E. </t>
    </r>
    <r>
      <rPr>
        <b/>
        <sz val="9"/>
        <rFont val="宋体"/>
        <charset val="134"/>
      </rPr>
      <t>税</t>
    </r>
  </si>
  <si>
    <t>增值税</t>
  </si>
  <si>
    <r>
      <rPr>
        <b/>
        <sz val="9"/>
        <rFont val="Arial"/>
        <charset val="134"/>
      </rPr>
      <t xml:space="preserve"> </t>
    </r>
    <r>
      <rPr>
        <b/>
        <sz val="9"/>
        <color theme="0"/>
        <rFont val="微软雅黑"/>
        <charset val="134"/>
      </rPr>
      <t>地接社费用总计</t>
    </r>
  </si>
  <si>
    <r>
      <rPr>
        <b/>
        <sz val="9"/>
        <color theme="0"/>
        <rFont val="Arial"/>
        <charset val="134"/>
      </rPr>
      <t xml:space="preserve"> </t>
    </r>
    <r>
      <rPr>
        <b/>
        <sz val="9"/>
        <color theme="0"/>
        <rFont val="微软雅黑"/>
        <charset val="134"/>
      </rPr>
      <t>地接社费用人均</t>
    </r>
  </si>
  <si>
    <t>结算小计</t>
  </si>
  <si>
    <t>差异金额</t>
  </si>
  <si>
    <t>差异说明</t>
  </si>
  <si>
    <t>待邮寄票据</t>
  </si>
  <si>
    <t>接送打车</t>
  </si>
  <si>
    <t>临时增加项目，待邮寄票据</t>
  </si>
  <si>
    <t>制作时间有限，实际制作0.8*1.8米展架</t>
  </si>
  <si>
    <t>横幅7.5米</t>
  </si>
  <si>
    <t>临时增加项目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</si>
</sst>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;[Red]0.00"/>
    <numFmt numFmtId="178" formatCode="0.00_ "/>
  </numFmts>
  <fonts count="35">
    <font>
      <sz val="12"/>
      <name val="宋体"/>
      <charset val="134"/>
    </font>
    <font>
      <sz val="10"/>
      <name val="Arial"/>
      <charset val="134"/>
    </font>
    <font>
      <sz val="9"/>
      <name val="Arial"/>
      <charset val="134"/>
    </font>
    <font>
      <b/>
      <sz val="9"/>
      <name val="Arial"/>
      <charset val="134"/>
    </font>
    <font>
      <b/>
      <sz val="10"/>
      <name val="Arial"/>
      <charset val="134"/>
    </font>
    <font>
      <b/>
      <sz val="18"/>
      <name val="宋体"/>
      <charset val="134"/>
    </font>
    <font>
      <b/>
      <sz val="10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b/>
      <sz val="9"/>
      <color theme="0"/>
      <name val="微软雅黑"/>
      <charset val="134"/>
    </font>
    <font>
      <b/>
      <sz val="9"/>
      <name val="微软雅黑"/>
      <charset val="134"/>
    </font>
    <font>
      <b/>
      <sz val="9"/>
      <color theme="0"/>
      <name val="Arial"/>
      <charset val="134"/>
    </font>
    <font>
      <sz val="9"/>
      <color rgb="FFFF0000"/>
      <name val="Arial"/>
      <charset val="134"/>
    </font>
    <font>
      <sz val="9"/>
      <color theme="1"/>
      <name val="Arial"/>
      <charset val="134"/>
    </font>
    <font>
      <sz val="9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349986266670736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hair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medium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dashed">
        <color auto="1"/>
      </right>
      <top style="thin">
        <color auto="1"/>
      </top>
      <bottom style="thin">
        <color auto="1"/>
      </bottom>
      <diagonal/>
    </border>
    <border>
      <left style="dashed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8" borderId="39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0" applyNumberFormat="0" applyFill="0" applyAlignment="0" applyProtection="0">
      <alignment vertical="center"/>
    </xf>
    <xf numFmtId="0" fontId="22" fillId="0" borderId="40" applyNumberFormat="0" applyFill="0" applyAlignment="0" applyProtection="0">
      <alignment vertical="center"/>
    </xf>
    <xf numFmtId="0" fontId="23" fillId="0" borderId="41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9" borderId="42" applyNumberFormat="0" applyAlignment="0" applyProtection="0">
      <alignment vertical="center"/>
    </xf>
    <xf numFmtId="0" fontId="25" fillId="10" borderId="43" applyNumberFormat="0" applyAlignment="0" applyProtection="0">
      <alignment vertical="center"/>
    </xf>
    <xf numFmtId="0" fontId="26" fillId="10" borderId="42" applyNumberFormat="0" applyAlignment="0" applyProtection="0">
      <alignment vertical="center"/>
    </xf>
    <xf numFmtId="0" fontId="27" fillId="11" borderId="44" applyNumberFormat="0" applyAlignment="0" applyProtection="0">
      <alignment vertical="center"/>
    </xf>
    <xf numFmtId="0" fontId="28" fillId="0" borderId="45" applyNumberFormat="0" applyFill="0" applyAlignment="0" applyProtection="0">
      <alignment vertical="center"/>
    </xf>
    <xf numFmtId="0" fontId="29" fillId="0" borderId="46" applyNumberFormat="0" applyFill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</cellStyleXfs>
  <cellXfs count="109">
    <xf numFmtId="0" fontId="0" fillId="0" borderId="0" xfId="0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0" xfId="0" applyFont="1" applyFill="1" applyAlignment="1">
      <alignment vertical="center" wrapText="1"/>
    </xf>
    <xf numFmtId="0" fontId="1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right" vertical="top" wrapText="1"/>
    </xf>
    <xf numFmtId="0" fontId="1" fillId="2" borderId="0" xfId="0" applyFont="1" applyFill="1" applyAlignment="1">
      <alignment horizontal="center" vertical="center"/>
    </xf>
    <xf numFmtId="0" fontId="5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vertical="top"/>
    </xf>
    <xf numFmtId="0" fontId="1" fillId="2" borderId="0" xfId="0" applyFont="1" applyFill="1" applyBorder="1" applyAlignment="1">
      <alignment horizontal="left" vertical="top" wrapText="1"/>
    </xf>
    <xf numFmtId="0" fontId="4" fillId="2" borderId="0" xfId="0" applyFont="1" applyFill="1" applyBorder="1" applyAlignment="1">
      <alignment horizontal="left" vertical="top" wrapText="1"/>
    </xf>
    <xf numFmtId="0" fontId="4" fillId="2" borderId="0" xfId="0" applyFont="1" applyFill="1" applyBorder="1" applyAlignment="1">
      <alignment horizontal="left" vertical="top"/>
    </xf>
    <xf numFmtId="0" fontId="6" fillId="2" borderId="0" xfId="0" applyFont="1" applyFill="1" applyBorder="1" applyAlignment="1">
      <alignment vertical="top" wrapText="1"/>
    </xf>
    <xf numFmtId="0" fontId="2" fillId="2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vertical="center" wrapText="1"/>
    </xf>
    <xf numFmtId="0" fontId="3" fillId="3" borderId="2" xfId="0" applyFont="1" applyFill="1" applyBorder="1" applyAlignment="1">
      <alignment vertical="center" wrapText="1"/>
    </xf>
    <xf numFmtId="0" fontId="7" fillId="3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left" vertical="center"/>
    </xf>
    <xf numFmtId="0" fontId="3" fillId="4" borderId="6" xfId="0" applyFont="1" applyFill="1" applyBorder="1" applyAlignment="1">
      <alignment horizontal="left" vertical="center"/>
    </xf>
    <xf numFmtId="0" fontId="3" fillId="4" borderId="7" xfId="0" applyFont="1" applyFill="1" applyBorder="1" applyAlignment="1">
      <alignment horizontal="left" vertical="center"/>
    </xf>
    <xf numFmtId="0" fontId="7" fillId="2" borderId="8" xfId="0" applyFont="1" applyFill="1" applyBorder="1" applyAlignment="1">
      <alignment vertical="center" wrapText="1"/>
    </xf>
    <xf numFmtId="0" fontId="8" fillId="2" borderId="9" xfId="0" applyFont="1" applyFill="1" applyBorder="1" applyAlignment="1">
      <alignment horizontal="left" vertical="center" wrapText="1"/>
    </xf>
    <xf numFmtId="0" fontId="8" fillId="2" borderId="10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9" fillId="5" borderId="12" xfId="0" applyFont="1" applyFill="1" applyBorder="1" applyAlignment="1">
      <alignment horizontal="right" vertical="center" wrapText="1"/>
    </xf>
    <xf numFmtId="0" fontId="9" fillId="5" borderId="13" xfId="0" applyFont="1" applyFill="1" applyBorder="1" applyAlignment="1">
      <alignment horizontal="right" vertical="center" wrapText="1"/>
    </xf>
    <xf numFmtId="0" fontId="9" fillId="5" borderId="14" xfId="0" applyFont="1" applyFill="1" applyBorder="1" applyAlignment="1">
      <alignment horizontal="right" vertical="center" wrapText="1"/>
    </xf>
    <xf numFmtId="0" fontId="2" fillId="5" borderId="15" xfId="0" applyFont="1" applyFill="1" applyBorder="1" applyAlignment="1">
      <alignment horizontal="center" vertical="center"/>
    </xf>
    <xf numFmtId="0" fontId="10" fillId="5" borderId="12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left" vertical="center" wrapText="1"/>
    </xf>
    <xf numFmtId="0" fontId="2" fillId="0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vertical="center" wrapText="1"/>
    </xf>
    <xf numFmtId="0" fontId="7" fillId="2" borderId="19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right" vertical="center" wrapText="1"/>
    </xf>
    <xf numFmtId="0" fontId="3" fillId="2" borderId="13" xfId="0" applyFont="1" applyFill="1" applyBorder="1" applyAlignment="1">
      <alignment horizontal="right" vertical="center" wrapText="1"/>
    </xf>
    <xf numFmtId="0" fontId="3" fillId="2" borderId="20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left" vertical="center"/>
    </xf>
    <xf numFmtId="0" fontId="2" fillId="0" borderId="10" xfId="0" applyFont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 wrapText="1"/>
    </xf>
    <xf numFmtId="0" fontId="8" fillId="2" borderId="22" xfId="0" applyFont="1" applyFill="1" applyBorder="1" applyAlignment="1">
      <alignment vertical="center" wrapText="1"/>
    </xf>
    <xf numFmtId="0" fontId="2" fillId="2" borderId="23" xfId="0" applyFont="1" applyFill="1" applyBorder="1" applyAlignment="1">
      <alignment vertical="center"/>
    </xf>
    <xf numFmtId="9" fontId="3" fillId="2" borderId="24" xfId="0" applyNumberFormat="1" applyFont="1" applyFill="1" applyBorder="1" applyAlignment="1">
      <alignment horizontal="center" vertical="center"/>
    </xf>
    <xf numFmtId="9" fontId="3" fillId="2" borderId="25" xfId="0" applyNumberFormat="1" applyFont="1" applyFill="1" applyBorder="1" applyAlignment="1">
      <alignment horizontal="center" vertical="center"/>
    </xf>
    <xf numFmtId="9" fontId="3" fillId="2" borderId="26" xfId="0" applyNumberFormat="1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10" fillId="5" borderId="12" xfId="0" applyFont="1" applyFill="1" applyBorder="1" applyAlignment="1">
      <alignment horizontal="right" vertical="center" wrapText="1"/>
    </xf>
    <xf numFmtId="0" fontId="3" fillId="6" borderId="5" xfId="0" applyFont="1" applyFill="1" applyBorder="1" applyAlignment="1">
      <alignment horizontal="left" vertical="center"/>
    </xf>
    <xf numFmtId="0" fontId="3" fillId="6" borderId="6" xfId="0" applyFont="1" applyFill="1" applyBorder="1" applyAlignment="1">
      <alignment horizontal="left" vertical="center"/>
    </xf>
    <xf numFmtId="0" fontId="3" fillId="6" borderId="7" xfId="0" applyFont="1" applyFill="1" applyBorder="1" applyAlignment="1">
      <alignment horizontal="left" vertical="center"/>
    </xf>
    <xf numFmtId="0" fontId="8" fillId="0" borderId="22" xfId="0" applyFont="1" applyFill="1" applyBorder="1" applyAlignment="1">
      <alignment vertical="center" wrapText="1"/>
    </xf>
    <xf numFmtId="0" fontId="2" fillId="0" borderId="23" xfId="0" applyFont="1" applyFill="1" applyBorder="1" applyAlignment="1">
      <alignment vertical="center"/>
    </xf>
    <xf numFmtId="10" fontId="3" fillId="2" borderId="24" xfId="0" applyNumberFormat="1" applyFont="1" applyFill="1" applyBorder="1" applyAlignment="1">
      <alignment horizontal="center" vertical="center"/>
    </xf>
    <xf numFmtId="10" fontId="3" fillId="2" borderId="25" xfId="0" applyNumberFormat="1" applyFont="1" applyFill="1" applyBorder="1" applyAlignment="1">
      <alignment horizontal="center" vertical="center"/>
    </xf>
    <xf numFmtId="10" fontId="3" fillId="2" borderId="26" xfId="0" applyNumberFormat="1" applyFont="1" applyFill="1" applyBorder="1" applyAlignment="1">
      <alignment horizontal="center" vertical="center"/>
    </xf>
    <xf numFmtId="176" fontId="2" fillId="0" borderId="27" xfId="0" applyNumberFormat="1" applyFont="1" applyFill="1" applyBorder="1" applyAlignment="1">
      <alignment horizontal="center" vertical="center"/>
    </xf>
    <xf numFmtId="177" fontId="2" fillId="2" borderId="8" xfId="0" applyNumberFormat="1" applyFont="1" applyFill="1" applyBorder="1" applyAlignment="1">
      <alignment horizontal="center" vertical="center"/>
    </xf>
    <xf numFmtId="0" fontId="3" fillId="4" borderId="12" xfId="0" applyFont="1" applyFill="1" applyBorder="1" applyAlignment="1">
      <alignment horizontal="right" vertical="center" wrapText="1"/>
    </xf>
    <xf numFmtId="0" fontId="3" fillId="4" borderId="13" xfId="0" applyFont="1" applyFill="1" applyBorder="1" applyAlignment="1">
      <alignment horizontal="right" vertical="center" wrapText="1"/>
    </xf>
    <xf numFmtId="178" fontId="3" fillId="7" borderId="28" xfId="0" applyNumberFormat="1" applyFont="1" applyFill="1" applyBorder="1" applyAlignment="1">
      <alignment horizontal="center" vertical="center"/>
    </xf>
    <xf numFmtId="0" fontId="11" fillId="4" borderId="12" xfId="0" applyFont="1" applyFill="1" applyBorder="1" applyAlignment="1">
      <alignment horizontal="right" vertical="center" wrapText="1"/>
    </xf>
    <xf numFmtId="0" fontId="11" fillId="4" borderId="13" xfId="0" applyFont="1" applyFill="1" applyBorder="1" applyAlignment="1">
      <alignment horizontal="right" vertical="center" wrapText="1"/>
    </xf>
    <xf numFmtId="0" fontId="12" fillId="2" borderId="0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left" vertical="center"/>
    </xf>
    <xf numFmtId="0" fontId="5" fillId="2" borderId="0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left" vertical="center"/>
    </xf>
    <xf numFmtId="0" fontId="7" fillId="3" borderId="3" xfId="0" applyFont="1" applyFill="1" applyBorder="1" applyAlignment="1">
      <alignment horizontal="left" vertical="center"/>
    </xf>
    <xf numFmtId="0" fontId="3" fillId="4" borderId="29" xfId="0" applyFont="1" applyFill="1" applyBorder="1" applyAlignment="1">
      <alignment horizontal="left" vertical="center"/>
    </xf>
    <xf numFmtId="0" fontId="12" fillId="0" borderId="16" xfId="0" applyFont="1" applyFill="1" applyBorder="1" applyAlignment="1">
      <alignment horizontal="center" vertical="center"/>
    </xf>
    <xf numFmtId="0" fontId="2" fillId="0" borderId="30" xfId="0" applyFont="1" applyFill="1" applyBorder="1" applyAlignment="1">
      <alignment horizontal="left" vertical="center"/>
    </xf>
    <xf numFmtId="0" fontId="10" fillId="5" borderId="13" xfId="0" applyFont="1" applyFill="1" applyBorder="1" applyAlignment="1">
      <alignment vertical="center" wrapText="1"/>
    </xf>
    <xf numFmtId="0" fontId="10" fillId="5" borderId="31" xfId="0" applyFont="1" applyFill="1" applyBorder="1" applyAlignment="1">
      <alignment horizontal="left" vertical="center" wrapText="1"/>
    </xf>
    <xf numFmtId="0" fontId="2" fillId="0" borderId="17" xfId="0" applyFont="1" applyBorder="1" applyAlignment="1">
      <alignment horizontal="center" vertical="center"/>
    </xf>
    <xf numFmtId="0" fontId="8" fillId="0" borderId="30" xfId="0" applyFont="1" applyFill="1" applyBorder="1" applyAlignment="1">
      <alignment horizontal="left" vertical="center"/>
    </xf>
    <xf numFmtId="0" fontId="2" fillId="0" borderId="17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left" vertical="center" wrapText="1"/>
    </xf>
    <xf numFmtId="0" fontId="2" fillId="2" borderId="33" xfId="0" applyFont="1" applyFill="1" applyBorder="1" applyAlignment="1">
      <alignment vertical="center"/>
    </xf>
    <xf numFmtId="0" fontId="14" fillId="0" borderId="30" xfId="0" applyFont="1" applyFill="1" applyBorder="1" applyAlignment="1">
      <alignment horizontal="left" vertical="center"/>
    </xf>
    <xf numFmtId="0" fontId="8" fillId="0" borderId="34" xfId="0" applyFont="1" applyFill="1" applyBorder="1" applyAlignment="1">
      <alignment horizontal="left" vertical="center"/>
    </xf>
    <xf numFmtId="0" fontId="3" fillId="2" borderId="31" xfId="0" applyFont="1" applyFill="1" applyBorder="1" applyAlignment="1">
      <alignment horizontal="left" vertical="center" wrapText="1"/>
    </xf>
    <xf numFmtId="0" fontId="2" fillId="2" borderId="35" xfId="0" applyFont="1" applyFill="1" applyBorder="1" applyAlignment="1">
      <alignment horizontal="left" vertical="center"/>
    </xf>
    <xf numFmtId="0" fontId="3" fillId="6" borderId="29" xfId="0" applyFont="1" applyFill="1" applyBorder="1" applyAlignment="1">
      <alignment horizontal="left" vertical="center"/>
    </xf>
    <xf numFmtId="0" fontId="2" fillId="2" borderId="36" xfId="0" applyFont="1" applyFill="1" applyBorder="1" applyAlignment="1">
      <alignment horizontal="center" vertical="center"/>
    </xf>
    <xf numFmtId="0" fontId="2" fillId="2" borderId="37" xfId="0" applyFont="1" applyFill="1" applyBorder="1" applyAlignment="1">
      <alignment horizontal="left" vertical="center"/>
    </xf>
    <xf numFmtId="0" fontId="3" fillId="4" borderId="13" xfId="0" applyFont="1" applyFill="1" applyBorder="1" applyAlignment="1">
      <alignment vertical="center" wrapText="1"/>
    </xf>
    <xf numFmtId="0" fontId="3" fillId="4" borderId="13" xfId="0" applyFont="1" applyFill="1" applyBorder="1" applyAlignment="1">
      <alignment horizontal="left" vertical="center" wrapText="1"/>
    </xf>
    <xf numFmtId="0" fontId="8" fillId="2" borderId="38" xfId="0" applyFont="1" applyFill="1" applyBorder="1" applyAlignment="1">
      <alignment vertical="center"/>
    </xf>
    <xf numFmtId="0" fontId="8" fillId="2" borderId="16" xfId="0" applyFont="1" applyFill="1" applyBorder="1" applyAlignment="1">
      <alignment vertical="center"/>
    </xf>
    <xf numFmtId="0" fontId="8" fillId="2" borderId="10" xfId="0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customXml" Target="../customXml/item3.xml"/><Relationship Id="rId4" Type="http://schemas.openxmlformats.org/officeDocument/2006/relationships/customXml" Target="../customXml/item2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95251</xdr:colOff>
      <xdr:row>0</xdr:row>
      <xdr:rowOff>127000</xdr:rowOff>
    </xdr:from>
    <xdr:to>
      <xdr:col>1</xdr:col>
      <xdr:colOff>928371</xdr:colOff>
      <xdr:row>2</xdr:row>
      <xdr:rowOff>158750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250" y="127000"/>
          <a:ext cx="1823720" cy="3619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95251</xdr:colOff>
      <xdr:row>0</xdr:row>
      <xdr:rowOff>127000</xdr:rowOff>
    </xdr:from>
    <xdr:to>
      <xdr:col>1</xdr:col>
      <xdr:colOff>928395</xdr:colOff>
      <xdr:row>2</xdr:row>
      <xdr:rowOff>158750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250" y="127000"/>
          <a:ext cx="1823720" cy="3619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2"/>
  <sheetViews>
    <sheetView topLeftCell="A10" workbookViewId="0">
      <selection activeCell="A9" sqref="A9:G49"/>
    </sheetView>
  </sheetViews>
  <sheetFormatPr defaultColWidth="9" defaultRowHeight="12.5" outlineLevelCol="7"/>
  <cols>
    <col min="1" max="1" width="13" style="6" customWidth="1"/>
    <col min="2" max="2" width="20.5" style="6" customWidth="1"/>
    <col min="3" max="3" width="13.3333333333333" style="7" customWidth="1"/>
    <col min="4" max="4" width="8.5" style="8" customWidth="1"/>
    <col min="5" max="5" width="8.75" style="8" customWidth="1"/>
    <col min="6" max="6" width="9.16666666666667" style="8" customWidth="1"/>
    <col min="7" max="7" width="15.1666666666667" style="8" customWidth="1"/>
    <col min="8" max="16384" width="9" style="6"/>
  </cols>
  <sheetData>
    <row r="1" s="1" customFormat="1" ht="13" spans="1:4">
      <c r="A1" s="9"/>
      <c r="B1" s="9"/>
      <c r="C1" s="10"/>
      <c r="D1" s="11"/>
    </row>
    <row r="2" s="1" customFormat="1" ht="13" spans="1:4">
      <c r="A2" s="9"/>
      <c r="B2" s="9"/>
      <c r="C2" s="10"/>
      <c r="D2" s="11"/>
    </row>
    <row r="3" s="1" customFormat="1" ht="51" customHeight="1" spans="1:7">
      <c r="A3" s="13" t="s">
        <v>0</v>
      </c>
      <c r="B3" s="13"/>
      <c r="C3" s="13"/>
      <c r="D3" s="13"/>
      <c r="E3" s="13"/>
      <c r="F3" s="13"/>
      <c r="G3" s="13"/>
    </row>
    <row r="4" s="2" customFormat="1" ht="17.25" customHeight="1" spans="1:6">
      <c r="A4" s="14" t="s">
        <v>1</v>
      </c>
      <c r="B4" s="14"/>
      <c r="C4" s="15"/>
      <c r="E4" s="14" t="s">
        <v>2</v>
      </c>
      <c r="F4" s="14" t="s">
        <v>3</v>
      </c>
    </row>
    <row r="5" s="2" customFormat="1" ht="17.25" customHeight="1" spans="1:6">
      <c r="A5" s="14" t="s">
        <v>4</v>
      </c>
      <c r="B5" s="14"/>
      <c r="C5" s="16"/>
      <c r="E5" s="14" t="s">
        <v>5</v>
      </c>
      <c r="F5" s="14" t="s">
        <v>6</v>
      </c>
    </row>
    <row r="6" s="2" customFormat="1" ht="17.25" customHeight="1" spans="1:6">
      <c r="A6" s="14" t="s">
        <v>7</v>
      </c>
      <c r="B6" s="14"/>
      <c r="C6" s="17"/>
      <c r="E6" s="14" t="s">
        <v>8</v>
      </c>
      <c r="F6" s="14" t="s">
        <v>9</v>
      </c>
    </row>
    <row r="7" s="2" customFormat="1" ht="17.25" customHeight="1" spans="1:6">
      <c r="A7" s="14" t="s">
        <v>10</v>
      </c>
      <c r="B7" s="14"/>
      <c r="C7" s="17"/>
      <c r="E7" s="18" t="s">
        <v>11</v>
      </c>
      <c r="F7" s="14" t="s">
        <v>12</v>
      </c>
    </row>
    <row r="8" s="3" customFormat="1" ht="12.25" spans="3:7">
      <c r="C8" s="19"/>
      <c r="D8" s="20"/>
      <c r="E8" s="20"/>
      <c r="F8" s="20"/>
      <c r="G8" s="20"/>
    </row>
    <row r="9" s="4" customFormat="1" ht="27.75" customHeight="1" spans="1:7">
      <c r="A9" s="21" t="s">
        <v>13</v>
      </c>
      <c r="B9" s="22"/>
      <c r="C9" s="23" t="s">
        <v>14</v>
      </c>
      <c r="D9" s="23" t="s">
        <v>15</v>
      </c>
      <c r="E9" s="23" t="s">
        <v>16</v>
      </c>
      <c r="F9" s="23" t="s">
        <v>17</v>
      </c>
      <c r="G9" s="24" t="s">
        <v>18</v>
      </c>
    </row>
    <row r="10" s="4" customFormat="1" ht="21" customHeight="1" spans="1:7">
      <c r="A10" s="25" t="s">
        <v>19</v>
      </c>
      <c r="B10" s="26"/>
      <c r="C10" s="26"/>
      <c r="D10" s="26"/>
      <c r="E10" s="26"/>
      <c r="F10" s="26"/>
      <c r="G10" s="27"/>
    </row>
    <row r="11" s="3" customFormat="1" ht="21" hidden="1" customHeight="1" spans="1:7">
      <c r="A11" s="28" t="s">
        <v>20</v>
      </c>
      <c r="B11" s="29"/>
      <c r="C11" s="30" t="s">
        <v>21</v>
      </c>
      <c r="D11" s="31"/>
      <c r="E11" s="31"/>
      <c r="F11" s="31"/>
      <c r="G11" s="32">
        <f t="shared" ref="G11:G16" si="0">D11*E11*F11</f>
        <v>0</v>
      </c>
    </row>
    <row r="12" s="3" customFormat="1" ht="21" hidden="1" customHeight="1" spans="1:7">
      <c r="A12" s="28"/>
      <c r="B12" s="29"/>
      <c r="C12" s="30" t="s">
        <v>21</v>
      </c>
      <c r="D12" s="31"/>
      <c r="E12" s="31"/>
      <c r="F12" s="31"/>
      <c r="G12" s="32">
        <f t="shared" si="0"/>
        <v>0</v>
      </c>
    </row>
    <row r="13" s="3" customFormat="1" ht="21" hidden="1" customHeight="1" spans="1:7">
      <c r="A13" s="28"/>
      <c r="B13" s="29"/>
      <c r="C13" s="30" t="s">
        <v>21</v>
      </c>
      <c r="D13" s="31"/>
      <c r="E13" s="31"/>
      <c r="F13" s="31"/>
      <c r="G13" s="32">
        <f t="shared" si="0"/>
        <v>0</v>
      </c>
    </row>
    <row r="14" s="3" customFormat="1" ht="21" hidden="1" customHeight="1" spans="1:7">
      <c r="A14" s="28"/>
      <c r="B14" s="29"/>
      <c r="C14" s="30" t="s">
        <v>21</v>
      </c>
      <c r="D14" s="31"/>
      <c r="E14" s="31"/>
      <c r="F14" s="31"/>
      <c r="G14" s="32">
        <f t="shared" si="0"/>
        <v>0</v>
      </c>
    </row>
    <row r="15" s="3" customFormat="1" ht="21" hidden="1" customHeight="1" spans="1:7">
      <c r="A15" s="28"/>
      <c r="B15" s="29"/>
      <c r="C15" s="30" t="s">
        <v>21</v>
      </c>
      <c r="D15" s="31"/>
      <c r="E15" s="31"/>
      <c r="F15" s="31"/>
      <c r="G15" s="32">
        <f t="shared" si="0"/>
        <v>0</v>
      </c>
    </row>
    <row r="16" s="3" customFormat="1" ht="21" hidden="1" customHeight="1" spans="1:7">
      <c r="A16" s="28" t="s">
        <v>20</v>
      </c>
      <c r="B16" s="29"/>
      <c r="C16" s="30"/>
      <c r="D16" s="31"/>
      <c r="E16" s="31"/>
      <c r="F16" s="31"/>
      <c r="G16" s="32">
        <f t="shared" si="0"/>
        <v>0</v>
      </c>
    </row>
    <row r="17" s="3" customFormat="1" ht="21" customHeight="1" spans="1:7">
      <c r="A17" s="33" t="s">
        <v>22</v>
      </c>
      <c r="B17" s="34"/>
      <c r="C17" s="34"/>
      <c r="D17" s="34"/>
      <c r="E17" s="34"/>
      <c r="F17" s="35"/>
      <c r="G17" s="36">
        <f>SUM(G11:G16)</f>
        <v>0</v>
      </c>
    </row>
    <row r="18" s="4" customFormat="1" ht="18" customHeight="1" spans="1:7">
      <c r="A18" s="25" t="s">
        <v>23</v>
      </c>
      <c r="B18" s="26"/>
      <c r="C18" s="26"/>
      <c r="D18" s="26"/>
      <c r="E18" s="26"/>
      <c r="F18" s="26"/>
      <c r="G18" s="27"/>
    </row>
    <row r="19" s="3" customFormat="1" ht="18" customHeight="1" spans="1:7">
      <c r="A19" s="38" t="s">
        <v>24</v>
      </c>
      <c r="B19" s="39" t="s">
        <v>25</v>
      </c>
      <c r="C19" s="39" t="s">
        <v>21</v>
      </c>
      <c r="D19" s="40">
        <v>1000</v>
      </c>
      <c r="E19" s="40">
        <v>1</v>
      </c>
      <c r="F19" s="40">
        <v>1</v>
      </c>
      <c r="G19" s="41">
        <f t="shared" ref="G19:G26" si="1">F19*E19*D19</f>
        <v>1000</v>
      </c>
    </row>
    <row r="20" s="3" customFormat="1" ht="18" customHeight="1" spans="1:7">
      <c r="A20" s="38" t="s">
        <v>26</v>
      </c>
      <c r="B20" s="39" t="s">
        <v>27</v>
      </c>
      <c r="C20" s="39" t="s">
        <v>21</v>
      </c>
      <c r="D20" s="31">
        <v>100</v>
      </c>
      <c r="E20" s="31">
        <v>26</v>
      </c>
      <c r="F20" s="31">
        <v>1</v>
      </c>
      <c r="G20" s="44">
        <f t="shared" si="1"/>
        <v>2600</v>
      </c>
    </row>
    <row r="21" s="3" customFormat="1" ht="18" customHeight="1" spans="1:7">
      <c r="A21" s="28"/>
      <c r="B21" s="39" t="s">
        <v>28</v>
      </c>
      <c r="C21" s="39" t="s">
        <v>21</v>
      </c>
      <c r="D21" s="40">
        <v>150</v>
      </c>
      <c r="E21" s="31">
        <v>26</v>
      </c>
      <c r="F21" s="31">
        <v>1</v>
      </c>
      <c r="G21" s="44">
        <f t="shared" si="1"/>
        <v>3900</v>
      </c>
    </row>
    <row r="22" s="3" customFormat="1" ht="18" hidden="1" customHeight="1" spans="1:7">
      <c r="A22" s="28"/>
      <c r="B22" s="39"/>
      <c r="C22" s="39" t="s">
        <v>21</v>
      </c>
      <c r="D22" s="31"/>
      <c r="E22" s="31">
        <v>5</v>
      </c>
      <c r="F22" s="31">
        <v>2</v>
      </c>
      <c r="G22" s="44">
        <f t="shared" si="1"/>
        <v>0</v>
      </c>
    </row>
    <row r="23" s="3" customFormat="1" ht="18" customHeight="1" spans="1:7">
      <c r="A23" s="38" t="s">
        <v>29</v>
      </c>
      <c r="B23" s="45" t="s">
        <v>30</v>
      </c>
      <c r="C23" s="39" t="s">
        <v>21</v>
      </c>
      <c r="D23" s="31">
        <v>400</v>
      </c>
      <c r="E23" s="31">
        <v>1</v>
      </c>
      <c r="F23" s="31">
        <v>1</v>
      </c>
      <c r="G23" s="44">
        <f t="shared" si="1"/>
        <v>400</v>
      </c>
    </row>
    <row r="24" s="3" customFormat="1" ht="18" customHeight="1" spans="1:7">
      <c r="A24" s="46"/>
      <c r="B24" s="45" t="s">
        <v>31</v>
      </c>
      <c r="C24" s="39" t="s">
        <v>21</v>
      </c>
      <c r="D24" s="31">
        <v>50</v>
      </c>
      <c r="E24" s="31">
        <v>1</v>
      </c>
      <c r="F24" s="31">
        <v>1</v>
      </c>
      <c r="G24" s="44">
        <f t="shared" si="1"/>
        <v>50</v>
      </c>
    </row>
    <row r="25" s="3" customFormat="1" ht="18" customHeight="1" spans="1:7">
      <c r="A25" s="46"/>
      <c r="B25" s="45" t="s">
        <v>32</v>
      </c>
      <c r="C25" s="39" t="s">
        <v>21</v>
      </c>
      <c r="D25" s="31">
        <v>270</v>
      </c>
      <c r="E25" s="31">
        <v>1</v>
      </c>
      <c r="F25" s="31">
        <v>1</v>
      </c>
      <c r="G25" s="44">
        <f t="shared" si="1"/>
        <v>270</v>
      </c>
    </row>
    <row r="26" s="3" customFormat="1" ht="18" customHeight="1" spans="1:7">
      <c r="A26" s="46"/>
      <c r="B26" s="45" t="s">
        <v>33</v>
      </c>
      <c r="C26" s="39" t="s">
        <v>21</v>
      </c>
      <c r="D26" s="31">
        <v>200</v>
      </c>
      <c r="E26" s="31">
        <v>1</v>
      </c>
      <c r="F26" s="31">
        <v>1</v>
      </c>
      <c r="G26" s="44">
        <f t="shared" si="1"/>
        <v>200</v>
      </c>
    </row>
    <row r="27" s="3" customFormat="1" ht="17.25" customHeight="1" spans="1:8">
      <c r="A27" s="47" t="s">
        <v>34</v>
      </c>
      <c r="B27" s="48"/>
      <c r="C27" s="48"/>
      <c r="D27" s="48"/>
      <c r="E27" s="48"/>
      <c r="F27" s="48"/>
      <c r="G27" s="49">
        <f>SUM(G19:G26)</f>
        <v>8420</v>
      </c>
      <c r="H27" s="96"/>
    </row>
    <row r="28" s="4" customFormat="1" ht="17.25" customHeight="1" spans="1:7">
      <c r="A28" s="25" t="s">
        <v>35</v>
      </c>
      <c r="B28" s="26"/>
      <c r="C28" s="26"/>
      <c r="D28" s="26"/>
      <c r="E28" s="26"/>
      <c r="F28" s="26"/>
      <c r="G28" s="26"/>
    </row>
    <row r="29" s="3" customFormat="1" ht="17.25" customHeight="1" spans="1:7">
      <c r="A29" s="51" t="s">
        <v>36</v>
      </c>
      <c r="B29" s="51" t="s">
        <v>37</v>
      </c>
      <c r="C29" s="51" t="s">
        <v>21</v>
      </c>
      <c r="D29" s="52">
        <v>200</v>
      </c>
      <c r="E29" s="53">
        <v>2</v>
      </c>
      <c r="F29" s="31">
        <v>1</v>
      </c>
      <c r="G29" s="44">
        <f t="shared" ref="G29:G41" si="2">F29*E29*D29</f>
        <v>400</v>
      </c>
    </row>
    <row r="30" s="3" customFormat="1" ht="15.75" hidden="1" customHeight="1" spans="1:7">
      <c r="A30" s="51" t="s">
        <v>36</v>
      </c>
      <c r="B30" s="51" t="s">
        <v>38</v>
      </c>
      <c r="C30" s="51" t="s">
        <v>21</v>
      </c>
      <c r="D30" s="52">
        <v>200</v>
      </c>
      <c r="E30" s="31"/>
      <c r="F30" s="31"/>
      <c r="G30" s="44">
        <f t="shared" si="2"/>
        <v>0</v>
      </c>
    </row>
    <row r="31" s="5" customFormat="1" ht="17.25" hidden="1" customHeight="1" spans="1:7">
      <c r="A31" s="51" t="s">
        <v>36</v>
      </c>
      <c r="B31" s="51" t="s">
        <v>39</v>
      </c>
      <c r="C31" s="51" t="s">
        <v>21</v>
      </c>
      <c r="D31" s="31">
        <v>300</v>
      </c>
      <c r="E31" s="31"/>
      <c r="F31" s="31"/>
      <c r="G31" s="44">
        <f t="shared" si="2"/>
        <v>0</v>
      </c>
    </row>
    <row r="32" s="5" customFormat="1" ht="17.25" hidden="1" customHeight="1" spans="1:7">
      <c r="A32" s="51" t="s">
        <v>36</v>
      </c>
      <c r="B32" s="51" t="s">
        <v>40</v>
      </c>
      <c r="C32" s="51" t="s">
        <v>21</v>
      </c>
      <c r="D32" s="31">
        <v>200</v>
      </c>
      <c r="E32" s="31"/>
      <c r="F32" s="31"/>
      <c r="G32" s="44">
        <f t="shared" si="2"/>
        <v>0</v>
      </c>
    </row>
    <row r="33" s="5" customFormat="1" ht="17.25" hidden="1" customHeight="1" spans="1:7">
      <c r="A33" s="51" t="s">
        <v>36</v>
      </c>
      <c r="B33" s="51" t="s">
        <v>41</v>
      </c>
      <c r="C33" s="51" t="s">
        <v>21</v>
      </c>
      <c r="D33" s="31">
        <v>200</v>
      </c>
      <c r="E33" s="31"/>
      <c r="F33" s="31"/>
      <c r="G33" s="44">
        <f t="shared" si="2"/>
        <v>0</v>
      </c>
    </row>
    <row r="34" s="3" customFormat="1" ht="17.25" customHeight="1" spans="1:7">
      <c r="A34" s="51" t="s">
        <v>36</v>
      </c>
      <c r="B34" s="51" t="s">
        <v>42</v>
      </c>
      <c r="C34" s="51" t="s">
        <v>21</v>
      </c>
      <c r="D34" s="52">
        <v>5</v>
      </c>
      <c r="E34" s="31">
        <v>16</v>
      </c>
      <c r="F34" s="31">
        <v>1</v>
      </c>
      <c r="G34" s="44">
        <f t="shared" si="2"/>
        <v>80</v>
      </c>
    </row>
    <row r="35" s="3" customFormat="1" ht="17.25" customHeight="1" spans="1:7">
      <c r="A35" s="51" t="s">
        <v>36</v>
      </c>
      <c r="B35" s="51" t="s">
        <v>43</v>
      </c>
      <c r="C35" s="51" t="s">
        <v>21</v>
      </c>
      <c r="D35" s="52">
        <v>8</v>
      </c>
      <c r="E35" s="31">
        <v>16</v>
      </c>
      <c r="F35" s="31">
        <v>1</v>
      </c>
      <c r="G35" s="44">
        <f t="shared" si="2"/>
        <v>128</v>
      </c>
    </row>
    <row r="36" s="5" customFormat="1" ht="18" customHeight="1" spans="1:7">
      <c r="A36" s="51" t="s">
        <v>36</v>
      </c>
      <c r="B36" s="51" t="s">
        <v>44</v>
      </c>
      <c r="C36" s="51" t="s">
        <v>21</v>
      </c>
      <c r="D36" s="31">
        <v>1.2</v>
      </c>
      <c r="E36" s="31">
        <v>40</v>
      </c>
      <c r="F36" s="31">
        <v>3</v>
      </c>
      <c r="G36" s="44">
        <f t="shared" si="2"/>
        <v>144</v>
      </c>
    </row>
    <row r="37" s="5" customFormat="1" ht="17.25" hidden="1" customHeight="1" spans="1:7">
      <c r="A37" s="51" t="s">
        <v>36</v>
      </c>
      <c r="B37" s="51" t="s">
        <v>45</v>
      </c>
      <c r="C37" s="51" t="s">
        <v>21</v>
      </c>
      <c r="D37" s="31"/>
      <c r="E37" s="31"/>
      <c r="F37" s="31"/>
      <c r="G37" s="44">
        <f t="shared" si="2"/>
        <v>0</v>
      </c>
    </row>
    <row r="38" s="5" customFormat="1" ht="17.25" hidden="1" customHeight="1" spans="1:7">
      <c r="A38" s="51" t="s">
        <v>46</v>
      </c>
      <c r="B38" s="51"/>
      <c r="C38" s="51" t="s">
        <v>21</v>
      </c>
      <c r="D38" s="31"/>
      <c r="E38" s="31"/>
      <c r="F38" s="31"/>
      <c r="G38" s="44">
        <f t="shared" si="2"/>
        <v>0</v>
      </c>
    </row>
    <row r="39" s="5" customFormat="1" ht="17.25" hidden="1" customHeight="1" spans="1:7">
      <c r="A39" s="51" t="s">
        <v>47</v>
      </c>
      <c r="B39" s="51"/>
      <c r="C39" s="51" t="s">
        <v>21</v>
      </c>
      <c r="D39" s="31"/>
      <c r="E39" s="31"/>
      <c r="F39" s="31"/>
      <c r="G39" s="44">
        <f t="shared" si="2"/>
        <v>0</v>
      </c>
    </row>
    <row r="40" s="5" customFormat="1" ht="17.25" customHeight="1" spans="1:7">
      <c r="A40" s="51" t="s">
        <v>48</v>
      </c>
      <c r="B40" s="51" t="s">
        <v>49</v>
      </c>
      <c r="C40" s="51"/>
      <c r="D40" s="31"/>
      <c r="E40" s="31"/>
      <c r="F40" s="31"/>
      <c r="G40" s="44">
        <f t="shared" si="2"/>
        <v>0</v>
      </c>
    </row>
    <row r="41" s="3" customFormat="1" ht="17.25" customHeight="1" spans="1:7">
      <c r="A41" s="106"/>
      <c r="B41" s="107"/>
      <c r="C41" s="108"/>
      <c r="D41" s="52"/>
      <c r="E41" s="31"/>
      <c r="F41" s="31"/>
      <c r="G41" s="44">
        <f t="shared" si="2"/>
        <v>0</v>
      </c>
    </row>
    <row r="42" s="3" customFormat="1" ht="17.25" customHeight="1" spans="1:7">
      <c r="A42" s="47" t="s">
        <v>50</v>
      </c>
      <c r="B42" s="48"/>
      <c r="C42" s="48"/>
      <c r="D42" s="48"/>
      <c r="E42" s="48"/>
      <c r="F42" s="48"/>
      <c r="G42" s="49">
        <f>SUM(G29:G41)</f>
        <v>752</v>
      </c>
    </row>
    <row r="43" s="4" customFormat="1" ht="17.25" customHeight="1" spans="1:7">
      <c r="A43" s="25" t="s">
        <v>51</v>
      </c>
      <c r="B43" s="26"/>
      <c r="C43" s="26"/>
      <c r="D43" s="26"/>
      <c r="E43" s="26"/>
      <c r="F43" s="26"/>
      <c r="G43" s="27"/>
    </row>
    <row r="44" s="3" customFormat="1" ht="17.25" customHeight="1" spans="1:7">
      <c r="A44" s="55" t="s">
        <v>52</v>
      </c>
      <c r="B44" s="56"/>
      <c r="C44" s="57">
        <v>0.06</v>
      </c>
      <c r="D44" s="58"/>
      <c r="E44" s="58"/>
      <c r="F44" s="59"/>
      <c r="G44" s="60">
        <f>(G27+G42+G17)*C44</f>
        <v>550.32</v>
      </c>
    </row>
    <row r="45" s="3" customFormat="1" ht="21" customHeight="1" spans="1:7">
      <c r="A45" s="62" t="s">
        <v>53</v>
      </c>
      <c r="B45" s="34"/>
      <c r="C45" s="34"/>
      <c r="D45" s="34"/>
      <c r="E45" s="34"/>
      <c r="F45" s="35"/>
      <c r="G45" s="36">
        <f>G27+G42+G44+G17</f>
        <v>9722.32</v>
      </c>
    </row>
    <row r="46" s="4" customFormat="1" ht="17.25" customHeight="1" spans="1:7">
      <c r="A46" s="63" t="s">
        <v>54</v>
      </c>
      <c r="B46" s="64"/>
      <c r="C46" s="64"/>
      <c r="D46" s="64"/>
      <c r="E46" s="64"/>
      <c r="F46" s="64"/>
      <c r="G46" s="65"/>
    </row>
    <row r="47" s="3" customFormat="1" ht="17.25" customHeight="1" spans="1:7">
      <c r="A47" s="66" t="s">
        <v>55</v>
      </c>
      <c r="B47" s="67"/>
      <c r="C47" s="68">
        <v>0.06</v>
      </c>
      <c r="D47" s="69"/>
      <c r="E47" s="69"/>
      <c r="F47" s="70"/>
      <c r="G47" s="71">
        <f>G45*C47</f>
        <v>583.3392</v>
      </c>
    </row>
    <row r="48" s="3" customFormat="1" ht="17.25" customHeight="1" spans="1:7">
      <c r="A48" s="73" t="s">
        <v>56</v>
      </c>
      <c r="B48" s="74"/>
      <c r="C48" s="74"/>
      <c r="D48" s="74"/>
      <c r="E48" s="74"/>
      <c r="F48" s="74"/>
      <c r="G48" s="75">
        <f>G45+G47</f>
        <v>10305.6592</v>
      </c>
    </row>
    <row r="49" s="3" customFormat="1" ht="17.25" customHeight="1" spans="1:7">
      <c r="A49" s="76" t="s">
        <v>57</v>
      </c>
      <c r="B49" s="77"/>
      <c r="C49" s="77"/>
      <c r="D49" s="77"/>
      <c r="E49" s="77"/>
      <c r="F49" s="77"/>
      <c r="G49" s="75">
        <f>G48/26</f>
        <v>396.371507692308</v>
      </c>
    </row>
    <row r="50" s="3" customFormat="1" spans="1:7">
      <c r="A50" s="6"/>
      <c r="B50" s="6"/>
      <c r="C50" s="6"/>
      <c r="D50" s="6"/>
      <c r="E50" s="6"/>
      <c r="F50" s="6"/>
      <c r="G50" s="6"/>
    </row>
    <row r="51" s="3" customFormat="1" ht="12.75" customHeight="1" spans="1:7">
      <c r="A51" s="78"/>
      <c r="B51" s="78"/>
      <c r="C51" s="78"/>
      <c r="D51" s="78"/>
      <c r="E51" s="78"/>
      <c r="F51" s="78"/>
      <c r="G51" s="78"/>
    </row>
    <row r="52" s="3" customFormat="1" ht="11.5" spans="1:7">
      <c r="A52" s="78"/>
      <c r="B52" s="78"/>
      <c r="C52" s="78"/>
      <c r="D52" s="78"/>
      <c r="E52" s="78"/>
      <c r="F52" s="78"/>
      <c r="G52" s="78"/>
    </row>
  </sheetData>
  <mergeCells count="24">
    <mergeCell ref="A3:G3"/>
    <mergeCell ref="A4:B4"/>
    <mergeCell ref="A5:B5"/>
    <mergeCell ref="A6:B6"/>
    <mergeCell ref="A7:B7"/>
    <mergeCell ref="A9:B9"/>
    <mergeCell ref="A10:G10"/>
    <mergeCell ref="A17:F17"/>
    <mergeCell ref="A18:G18"/>
    <mergeCell ref="A27:F27"/>
    <mergeCell ref="A28:G28"/>
    <mergeCell ref="A41:B41"/>
    <mergeCell ref="A42:F42"/>
    <mergeCell ref="A43:G43"/>
    <mergeCell ref="A44:B44"/>
    <mergeCell ref="C44:F44"/>
    <mergeCell ref="A45:F45"/>
    <mergeCell ref="A46:G46"/>
    <mergeCell ref="A47:B47"/>
    <mergeCell ref="C47:F47"/>
    <mergeCell ref="A48:F48"/>
    <mergeCell ref="A49:F49"/>
    <mergeCell ref="A23:A26"/>
    <mergeCell ref="A51:G52"/>
  </mergeCells>
  <pageMargins left="0.75" right="0.75" top="1" bottom="1" header="0.5" footer="0.5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N45"/>
  <sheetViews>
    <sheetView tabSelected="1" zoomScale="80" zoomScaleNormal="80" topLeftCell="A22" workbookViewId="0">
      <selection activeCell="P20" sqref="P20"/>
    </sheetView>
  </sheetViews>
  <sheetFormatPr defaultColWidth="9" defaultRowHeight="12.5"/>
  <cols>
    <col min="1" max="1" width="13" style="6" customWidth="1"/>
    <col min="2" max="2" width="20.5" style="6" customWidth="1"/>
    <col min="3" max="3" width="13.3333333333333" style="7" customWidth="1"/>
    <col min="4" max="4" width="6.5" style="8" customWidth="1"/>
    <col min="5" max="5" width="9" style="8" customWidth="1"/>
    <col min="6" max="6" width="6" style="8" customWidth="1"/>
    <col min="7" max="7" width="8.66666666666667" style="8" customWidth="1"/>
    <col min="8" max="8" width="8" style="8" customWidth="1"/>
    <col min="9" max="9" width="6.14166666666667" style="6" customWidth="1"/>
    <col min="10" max="11" width="5.16666666666667" style="6" customWidth="1"/>
    <col min="12" max="12" width="7.5" style="6" customWidth="1"/>
    <col min="13" max="13" width="27.8333333333333" style="7" customWidth="1"/>
    <col min="14" max="16384" width="9" style="6"/>
  </cols>
  <sheetData>
    <row r="1" s="1" customFormat="1" ht="13" spans="1:13">
      <c r="A1" s="9"/>
      <c r="B1" s="9"/>
      <c r="C1" s="10"/>
      <c r="D1" s="11"/>
      <c r="H1" s="12"/>
      <c r="M1" s="79"/>
    </row>
    <row r="2" s="1" customFormat="1" ht="13" spans="1:13">
      <c r="A2" s="9"/>
      <c r="B2" s="9"/>
      <c r="C2" s="10"/>
      <c r="D2" s="11"/>
      <c r="H2" s="12"/>
      <c r="M2" s="79"/>
    </row>
    <row r="3" s="1" customFormat="1" ht="51" customHeight="1" spans="1:13">
      <c r="A3" s="13" t="s">
        <v>0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80"/>
    </row>
    <row r="4" s="2" customFormat="1" ht="17.25" customHeight="1" spans="1:13">
      <c r="A4" s="14" t="s">
        <v>1</v>
      </c>
      <c r="B4" s="14"/>
      <c r="C4" s="15"/>
      <c r="H4" s="14" t="s">
        <v>2</v>
      </c>
      <c r="I4" s="2" t="s">
        <v>3</v>
      </c>
      <c r="K4" s="14"/>
      <c r="M4" s="81"/>
    </row>
    <row r="5" s="2" customFormat="1" ht="17.25" customHeight="1" spans="1:13">
      <c r="A5" s="14" t="s">
        <v>4</v>
      </c>
      <c r="B5" s="14"/>
      <c r="C5" s="16"/>
      <c r="H5" s="14" t="s">
        <v>5</v>
      </c>
      <c r="I5" s="2" t="s">
        <v>6</v>
      </c>
      <c r="K5" s="14"/>
      <c r="M5" s="81"/>
    </row>
    <row r="6" s="2" customFormat="1" ht="17.25" customHeight="1" spans="1:13">
      <c r="A6" s="14" t="s">
        <v>7</v>
      </c>
      <c r="B6" s="14"/>
      <c r="C6" s="17"/>
      <c r="H6" s="14" t="s">
        <v>8</v>
      </c>
      <c r="I6" s="2" t="s">
        <v>9</v>
      </c>
      <c r="K6" s="14"/>
      <c r="M6" s="81"/>
    </row>
    <row r="7" s="2" customFormat="1" ht="17.25" customHeight="1" spans="1:13">
      <c r="A7" s="14" t="s">
        <v>10</v>
      </c>
      <c r="B7" s="14"/>
      <c r="C7" s="17"/>
      <c r="H7" s="18" t="s">
        <v>11</v>
      </c>
      <c r="I7" s="2" t="s">
        <v>12</v>
      </c>
      <c r="K7" s="14"/>
      <c r="M7" s="81"/>
    </row>
    <row r="8" s="3" customFormat="1" ht="12.25" spans="3:13">
      <c r="C8" s="19"/>
      <c r="D8" s="20"/>
      <c r="E8" s="20"/>
      <c r="F8" s="20"/>
      <c r="G8" s="20"/>
      <c r="H8" s="20"/>
      <c r="M8" s="19"/>
    </row>
    <row r="9" s="4" customFormat="1" ht="27.75" customHeight="1" spans="1:13">
      <c r="A9" s="21" t="s">
        <v>13</v>
      </c>
      <c r="B9" s="22"/>
      <c r="C9" s="23" t="s">
        <v>14</v>
      </c>
      <c r="D9" s="23" t="s">
        <v>15</v>
      </c>
      <c r="E9" s="23" t="s">
        <v>16</v>
      </c>
      <c r="F9" s="23" t="s">
        <v>17</v>
      </c>
      <c r="G9" s="24" t="s">
        <v>18</v>
      </c>
      <c r="H9" s="23" t="s">
        <v>58</v>
      </c>
      <c r="I9" s="23" t="s">
        <v>15</v>
      </c>
      <c r="J9" s="23" t="s">
        <v>16</v>
      </c>
      <c r="K9" s="23" t="s">
        <v>17</v>
      </c>
      <c r="L9" s="23" t="s">
        <v>59</v>
      </c>
      <c r="M9" s="82" t="s">
        <v>60</v>
      </c>
    </row>
    <row r="10" s="4" customFormat="1" ht="21" customHeight="1" spans="1:13">
      <c r="A10" s="25" t="s">
        <v>19</v>
      </c>
      <c r="B10" s="26"/>
      <c r="C10" s="26"/>
      <c r="D10" s="26"/>
      <c r="E10" s="26"/>
      <c r="F10" s="26"/>
      <c r="G10" s="27"/>
      <c r="H10" s="25"/>
      <c r="I10" s="26"/>
      <c r="J10" s="26"/>
      <c r="K10" s="26"/>
      <c r="L10" s="26"/>
      <c r="M10" s="83"/>
    </row>
    <row r="11" s="3" customFormat="1" ht="21" hidden="1" customHeight="1" spans="1:13">
      <c r="A11" s="28" t="s">
        <v>20</v>
      </c>
      <c r="B11" s="29"/>
      <c r="C11" s="30" t="s">
        <v>21</v>
      </c>
      <c r="D11" s="31"/>
      <c r="E11" s="31"/>
      <c r="F11" s="31"/>
      <c r="G11" s="32">
        <f t="shared" ref="G11:G16" si="0">D11*E11*F11</f>
        <v>0</v>
      </c>
      <c r="H11" s="31">
        <f t="shared" ref="H11:H16" si="1">I11*J11*K11</f>
        <v>0</v>
      </c>
      <c r="I11" s="31"/>
      <c r="J11" s="31"/>
      <c r="K11" s="31"/>
      <c r="L11" s="84">
        <f t="shared" ref="L11:L16" si="2">G11-H11</f>
        <v>0</v>
      </c>
      <c r="M11" s="85"/>
    </row>
    <row r="12" s="3" customFormat="1" ht="21" hidden="1" customHeight="1" spans="1:13">
      <c r="A12" s="28"/>
      <c r="B12" s="29"/>
      <c r="C12" s="30" t="s">
        <v>21</v>
      </c>
      <c r="D12" s="31"/>
      <c r="E12" s="31"/>
      <c r="F12" s="31"/>
      <c r="G12" s="32">
        <f t="shared" si="0"/>
        <v>0</v>
      </c>
      <c r="H12" s="31">
        <f t="shared" si="1"/>
        <v>0</v>
      </c>
      <c r="I12" s="31"/>
      <c r="J12" s="31"/>
      <c r="K12" s="31"/>
      <c r="L12" s="84">
        <f t="shared" si="2"/>
        <v>0</v>
      </c>
      <c r="M12" s="85"/>
    </row>
    <row r="13" s="3" customFormat="1" ht="21" hidden="1" customHeight="1" spans="1:13">
      <c r="A13" s="28"/>
      <c r="B13" s="29"/>
      <c r="C13" s="30" t="s">
        <v>21</v>
      </c>
      <c r="D13" s="31"/>
      <c r="E13" s="31"/>
      <c r="F13" s="31"/>
      <c r="G13" s="32">
        <f t="shared" si="0"/>
        <v>0</v>
      </c>
      <c r="H13" s="31">
        <f t="shared" si="1"/>
        <v>0</v>
      </c>
      <c r="I13" s="31"/>
      <c r="J13" s="31"/>
      <c r="K13" s="31"/>
      <c r="L13" s="84">
        <f t="shared" si="2"/>
        <v>0</v>
      </c>
      <c r="M13" s="85"/>
    </row>
    <row r="14" s="3" customFormat="1" ht="21" hidden="1" customHeight="1" spans="1:13">
      <c r="A14" s="28"/>
      <c r="B14" s="29"/>
      <c r="C14" s="30" t="s">
        <v>21</v>
      </c>
      <c r="D14" s="31"/>
      <c r="E14" s="31"/>
      <c r="F14" s="31"/>
      <c r="G14" s="32">
        <f t="shared" si="0"/>
        <v>0</v>
      </c>
      <c r="H14" s="31">
        <f t="shared" si="1"/>
        <v>0</v>
      </c>
      <c r="I14" s="31"/>
      <c r="J14" s="31"/>
      <c r="K14" s="31"/>
      <c r="L14" s="84">
        <f t="shared" si="2"/>
        <v>0</v>
      </c>
      <c r="M14" s="85"/>
    </row>
    <row r="15" s="3" customFormat="1" ht="21" hidden="1" customHeight="1" spans="1:13">
      <c r="A15" s="28"/>
      <c r="B15" s="29"/>
      <c r="C15" s="30" t="s">
        <v>21</v>
      </c>
      <c r="D15" s="31"/>
      <c r="E15" s="31"/>
      <c r="F15" s="31"/>
      <c r="G15" s="32">
        <f t="shared" si="0"/>
        <v>0</v>
      </c>
      <c r="H15" s="31">
        <f t="shared" si="1"/>
        <v>0</v>
      </c>
      <c r="I15" s="31"/>
      <c r="J15" s="31"/>
      <c r="K15" s="31"/>
      <c r="L15" s="84">
        <f t="shared" si="2"/>
        <v>0</v>
      </c>
      <c r="M15" s="85"/>
    </row>
    <row r="16" s="3" customFormat="1" ht="21" hidden="1" customHeight="1" spans="1:13">
      <c r="A16" s="28" t="s">
        <v>20</v>
      </c>
      <c r="B16" s="29"/>
      <c r="C16" s="30"/>
      <c r="D16" s="31"/>
      <c r="E16" s="31"/>
      <c r="F16" s="31"/>
      <c r="G16" s="32">
        <f t="shared" si="0"/>
        <v>0</v>
      </c>
      <c r="H16" s="31">
        <f t="shared" si="1"/>
        <v>0</v>
      </c>
      <c r="I16" s="31"/>
      <c r="J16" s="31"/>
      <c r="K16" s="31"/>
      <c r="L16" s="84">
        <f t="shared" si="2"/>
        <v>0</v>
      </c>
      <c r="M16" s="85"/>
    </row>
    <row r="17" s="3" customFormat="1" ht="21" customHeight="1" spans="1:13">
      <c r="A17" s="33" t="s">
        <v>22</v>
      </c>
      <c r="B17" s="34"/>
      <c r="C17" s="34"/>
      <c r="D17" s="34"/>
      <c r="E17" s="34"/>
      <c r="F17" s="35"/>
      <c r="G17" s="36">
        <f>SUM(G11:G16)</f>
        <v>0</v>
      </c>
      <c r="H17" s="37">
        <f>SUM(H11:H16)</f>
        <v>0</v>
      </c>
      <c r="I17" s="86"/>
      <c r="J17" s="86"/>
      <c r="K17" s="86"/>
      <c r="L17" s="86"/>
      <c r="M17" s="87"/>
    </row>
    <row r="18" s="4" customFormat="1" ht="18" customHeight="1" spans="1:13">
      <c r="A18" s="25" t="s">
        <v>23</v>
      </c>
      <c r="B18" s="26"/>
      <c r="C18" s="26"/>
      <c r="D18" s="26"/>
      <c r="E18" s="26"/>
      <c r="F18" s="26"/>
      <c r="G18" s="27"/>
      <c r="H18" s="25"/>
      <c r="I18" s="26"/>
      <c r="J18" s="26"/>
      <c r="K18" s="26"/>
      <c r="L18" s="26"/>
      <c r="M18" s="83"/>
    </row>
    <row r="19" s="3" customFormat="1" ht="18" customHeight="1" spans="1:13">
      <c r="A19" s="38" t="s">
        <v>24</v>
      </c>
      <c r="B19" s="39" t="s">
        <v>25</v>
      </c>
      <c r="C19" s="39" t="s">
        <v>21</v>
      </c>
      <c r="D19" s="40">
        <v>1000</v>
      </c>
      <c r="E19" s="40">
        <v>1</v>
      </c>
      <c r="F19" s="40">
        <v>1</v>
      </c>
      <c r="G19" s="41">
        <f>F19*E19*D19</f>
        <v>1000</v>
      </c>
      <c r="H19" s="31">
        <f>I19*J19*K19</f>
        <v>0</v>
      </c>
      <c r="I19" s="88"/>
      <c r="J19" s="88">
        <v>27</v>
      </c>
      <c r="K19" s="88">
        <v>1</v>
      </c>
      <c r="L19" s="31">
        <f>H19-G19</f>
        <v>-1000</v>
      </c>
      <c r="M19" s="89" t="s">
        <v>61</v>
      </c>
    </row>
    <row r="20" s="3" customFormat="1" ht="18" customHeight="1" spans="1:13">
      <c r="A20" s="38"/>
      <c r="B20" s="39" t="s">
        <v>62</v>
      </c>
      <c r="C20" s="39"/>
      <c r="D20" s="42"/>
      <c r="E20" s="42"/>
      <c r="F20" s="42"/>
      <c r="G20" s="43"/>
      <c r="H20" s="31"/>
      <c r="I20" s="90"/>
      <c r="J20" s="90"/>
      <c r="K20" s="90"/>
      <c r="L20" s="31"/>
      <c r="M20" s="89" t="s">
        <v>63</v>
      </c>
    </row>
    <row r="21" s="3" customFormat="1" ht="18" customHeight="1" spans="1:13">
      <c r="A21" s="38" t="s">
        <v>26</v>
      </c>
      <c r="B21" s="39" t="s">
        <v>27</v>
      </c>
      <c r="C21" s="39" t="s">
        <v>21</v>
      </c>
      <c r="D21" s="31">
        <v>100</v>
      </c>
      <c r="E21" s="31">
        <v>26</v>
      </c>
      <c r="F21" s="31">
        <v>1</v>
      </c>
      <c r="G21" s="44">
        <f t="shared" ref="G21:G27" si="3">F21*E21*D21</f>
        <v>2600</v>
      </c>
      <c r="H21" s="31">
        <f t="shared" ref="H21:H27" si="4">I21*J21*K21</f>
        <v>627</v>
      </c>
      <c r="I21" s="52">
        <v>627</v>
      </c>
      <c r="J21" s="52">
        <v>1</v>
      </c>
      <c r="K21" s="52">
        <v>1</v>
      </c>
      <c r="L21" s="31">
        <f t="shared" ref="L21:L27" si="5">H21-G21</f>
        <v>-1973</v>
      </c>
      <c r="M21" s="89"/>
    </row>
    <row r="22" s="3" customFormat="1" ht="18" customHeight="1" spans="1:13">
      <c r="A22" s="28"/>
      <c r="B22" s="39" t="s">
        <v>28</v>
      </c>
      <c r="C22" s="39" t="s">
        <v>21</v>
      </c>
      <c r="D22" s="40">
        <v>150</v>
      </c>
      <c r="E22" s="31">
        <v>26</v>
      </c>
      <c r="F22" s="31">
        <v>1</v>
      </c>
      <c r="G22" s="44">
        <f t="shared" si="3"/>
        <v>3900</v>
      </c>
      <c r="H22" s="31">
        <f t="shared" si="4"/>
        <v>4060</v>
      </c>
      <c r="I22" s="91">
        <f>900+1501+1659</f>
        <v>4060</v>
      </c>
      <c r="J22" s="52">
        <v>1</v>
      </c>
      <c r="K22" s="52">
        <v>1</v>
      </c>
      <c r="L22" s="31">
        <f t="shared" si="5"/>
        <v>160</v>
      </c>
      <c r="M22" s="89"/>
    </row>
    <row r="23" s="3" customFormat="1" ht="18" customHeight="1" spans="1:13">
      <c r="A23" s="28"/>
      <c r="B23" s="39"/>
      <c r="C23" s="39" t="s">
        <v>21</v>
      </c>
      <c r="D23" s="31"/>
      <c r="E23" s="31">
        <v>5</v>
      </c>
      <c r="F23" s="31">
        <v>2</v>
      </c>
      <c r="G23" s="44">
        <f t="shared" si="3"/>
        <v>0</v>
      </c>
      <c r="H23" s="31">
        <f t="shared" si="4"/>
        <v>0</v>
      </c>
      <c r="I23" s="92"/>
      <c r="J23" s="52">
        <v>2</v>
      </c>
      <c r="K23" s="52">
        <v>1</v>
      </c>
      <c r="L23" s="31">
        <f t="shared" si="5"/>
        <v>0</v>
      </c>
      <c r="M23" s="89"/>
    </row>
    <row r="24" s="3" customFormat="1" ht="18" customHeight="1" spans="1:13">
      <c r="A24" s="38" t="s">
        <v>29</v>
      </c>
      <c r="B24" s="45" t="s">
        <v>30</v>
      </c>
      <c r="C24" s="39" t="s">
        <v>21</v>
      </c>
      <c r="D24" s="31">
        <v>400</v>
      </c>
      <c r="E24" s="31">
        <v>1</v>
      </c>
      <c r="F24" s="31">
        <v>1</v>
      </c>
      <c r="G24" s="44">
        <f t="shared" si="3"/>
        <v>400</v>
      </c>
      <c r="H24" s="31">
        <f t="shared" si="4"/>
        <v>0</v>
      </c>
      <c r="I24" s="31"/>
      <c r="J24" s="31">
        <v>1</v>
      </c>
      <c r="K24" s="31">
        <v>2</v>
      </c>
      <c r="L24" s="31">
        <f t="shared" si="5"/>
        <v>-400</v>
      </c>
      <c r="M24" s="89" t="s">
        <v>61</v>
      </c>
    </row>
    <row r="25" s="3" customFormat="1" ht="18" customHeight="1" spans="1:13">
      <c r="A25" s="46"/>
      <c r="B25" s="45" t="s">
        <v>31</v>
      </c>
      <c r="C25" s="39" t="s">
        <v>21</v>
      </c>
      <c r="D25" s="31">
        <v>50</v>
      </c>
      <c r="E25" s="31">
        <v>1</v>
      </c>
      <c r="F25" s="31">
        <v>1</v>
      </c>
      <c r="G25" s="44">
        <f t="shared" si="3"/>
        <v>50</v>
      </c>
      <c r="H25" s="31">
        <f t="shared" si="4"/>
        <v>0</v>
      </c>
      <c r="I25" s="31"/>
      <c r="J25" s="31"/>
      <c r="K25" s="31"/>
      <c r="L25" s="31">
        <f t="shared" si="5"/>
        <v>-50</v>
      </c>
      <c r="M25" s="89" t="s">
        <v>61</v>
      </c>
    </row>
    <row r="26" s="3" customFormat="1" ht="18" customHeight="1" spans="1:13">
      <c r="A26" s="46"/>
      <c r="B26" s="45" t="s">
        <v>32</v>
      </c>
      <c r="C26" s="39" t="s">
        <v>21</v>
      </c>
      <c r="D26" s="31">
        <v>270</v>
      </c>
      <c r="E26" s="31">
        <v>1</v>
      </c>
      <c r="F26" s="31">
        <v>1</v>
      </c>
      <c r="G26" s="44">
        <f t="shared" si="3"/>
        <v>270</v>
      </c>
      <c r="H26" s="31">
        <f t="shared" si="4"/>
        <v>0</v>
      </c>
      <c r="I26" s="31"/>
      <c r="J26" s="31">
        <v>1</v>
      </c>
      <c r="K26" s="31">
        <v>2</v>
      </c>
      <c r="L26" s="31">
        <f t="shared" si="5"/>
        <v>-270</v>
      </c>
      <c r="M26" s="89" t="s">
        <v>61</v>
      </c>
    </row>
    <row r="27" s="3" customFormat="1" ht="18" customHeight="1" spans="1:13">
      <c r="A27" s="46"/>
      <c r="B27" s="45" t="s">
        <v>33</v>
      </c>
      <c r="C27" s="39" t="s">
        <v>21</v>
      </c>
      <c r="D27" s="31">
        <v>200</v>
      </c>
      <c r="E27" s="31">
        <v>1</v>
      </c>
      <c r="F27" s="31">
        <v>1</v>
      </c>
      <c r="G27" s="44">
        <f t="shared" si="3"/>
        <v>200</v>
      </c>
      <c r="H27" s="31">
        <f t="shared" si="4"/>
        <v>648</v>
      </c>
      <c r="I27" s="31">
        <v>216</v>
      </c>
      <c r="J27" s="31">
        <v>1</v>
      </c>
      <c r="K27" s="31">
        <v>3</v>
      </c>
      <c r="L27" s="31">
        <f t="shared" si="5"/>
        <v>448</v>
      </c>
      <c r="M27" s="89"/>
    </row>
    <row r="28" s="3" customFormat="1" ht="17.25" customHeight="1" spans="1:14">
      <c r="A28" s="47" t="s">
        <v>34</v>
      </c>
      <c r="B28" s="48"/>
      <c r="C28" s="48"/>
      <c r="D28" s="48"/>
      <c r="E28" s="48"/>
      <c r="F28" s="48"/>
      <c r="G28" s="49">
        <f>SUM(G19:G27)</f>
        <v>8420</v>
      </c>
      <c r="H28" s="50">
        <f>SUM(H19:H27)</f>
        <v>5335</v>
      </c>
      <c r="I28" s="93"/>
      <c r="J28" s="94"/>
      <c r="K28" s="94"/>
      <c r="L28" s="94"/>
      <c r="M28" s="95"/>
      <c r="N28" s="96"/>
    </row>
    <row r="29" s="4" customFormat="1" ht="17.25" customHeight="1" spans="1:13">
      <c r="A29" s="25" t="s">
        <v>35</v>
      </c>
      <c r="B29" s="26"/>
      <c r="C29" s="26"/>
      <c r="D29" s="26"/>
      <c r="E29" s="26"/>
      <c r="F29" s="26"/>
      <c r="G29" s="26"/>
      <c r="H29" s="25"/>
      <c r="I29" s="26"/>
      <c r="J29" s="26"/>
      <c r="K29" s="26"/>
      <c r="L29" s="26"/>
      <c r="M29" s="83"/>
    </row>
    <row r="30" s="3" customFormat="1" ht="17.25" customHeight="1" spans="1:13">
      <c r="A30" s="51" t="s">
        <v>36</v>
      </c>
      <c r="B30" s="51" t="s">
        <v>37</v>
      </c>
      <c r="C30" s="51" t="s">
        <v>21</v>
      </c>
      <c r="D30" s="52">
        <v>200</v>
      </c>
      <c r="E30" s="53">
        <v>2</v>
      </c>
      <c r="F30" s="31">
        <v>1</v>
      </c>
      <c r="G30" s="44">
        <f>F30*E30*D30</f>
        <v>400</v>
      </c>
      <c r="H30" s="52">
        <f>I30*J30*K30</f>
        <v>360</v>
      </c>
      <c r="I30" s="52">
        <v>120</v>
      </c>
      <c r="J30" s="53">
        <v>3</v>
      </c>
      <c r="K30" s="31">
        <v>1</v>
      </c>
      <c r="L30" s="31">
        <f>H30-G30</f>
        <v>-40</v>
      </c>
      <c r="M30" s="97" t="s">
        <v>64</v>
      </c>
    </row>
    <row r="31" s="5" customFormat="1" ht="17.25" customHeight="1" spans="1:13">
      <c r="A31" s="51" t="s">
        <v>36</v>
      </c>
      <c r="B31" s="51" t="s">
        <v>65</v>
      </c>
      <c r="C31" s="51" t="s">
        <v>21</v>
      </c>
      <c r="D31" s="31"/>
      <c r="E31" s="31"/>
      <c r="F31" s="31"/>
      <c r="G31" s="44">
        <f>F31*E31*D31</f>
        <v>0</v>
      </c>
      <c r="H31" s="31">
        <f>I31*J31*K31</f>
        <v>123</v>
      </c>
      <c r="I31" s="31">
        <v>123</v>
      </c>
      <c r="J31" s="31">
        <v>1</v>
      </c>
      <c r="K31" s="31">
        <v>1</v>
      </c>
      <c r="L31" s="31">
        <f>H31-G31</f>
        <v>123</v>
      </c>
      <c r="M31" s="97" t="s">
        <v>66</v>
      </c>
    </row>
    <row r="32" s="3" customFormat="1" ht="17.25" customHeight="1" spans="1:13">
      <c r="A32" s="51" t="s">
        <v>36</v>
      </c>
      <c r="B32" s="51" t="s">
        <v>42</v>
      </c>
      <c r="C32" s="51" t="s">
        <v>21</v>
      </c>
      <c r="D32" s="52">
        <v>5</v>
      </c>
      <c r="E32" s="31">
        <v>16</v>
      </c>
      <c r="F32" s="31">
        <v>1</v>
      </c>
      <c r="G32" s="44">
        <f>F32*E32*D32</f>
        <v>80</v>
      </c>
      <c r="H32" s="52">
        <f>I32*J32*K32</f>
        <v>90</v>
      </c>
      <c r="I32" s="52">
        <v>5</v>
      </c>
      <c r="J32" s="31">
        <v>18</v>
      </c>
      <c r="K32" s="31">
        <v>1</v>
      </c>
      <c r="L32" s="31">
        <f>H32-G32</f>
        <v>10</v>
      </c>
      <c r="M32" s="98"/>
    </row>
    <row r="33" s="3" customFormat="1" ht="17.25" customHeight="1" spans="1:13">
      <c r="A33" s="51" t="s">
        <v>36</v>
      </c>
      <c r="B33" s="51" t="s">
        <v>43</v>
      </c>
      <c r="C33" s="51" t="s">
        <v>21</v>
      </c>
      <c r="D33" s="52">
        <v>8</v>
      </c>
      <c r="E33" s="31">
        <v>16</v>
      </c>
      <c r="F33" s="31">
        <v>1</v>
      </c>
      <c r="G33" s="44">
        <f>F33*E33*D33</f>
        <v>128</v>
      </c>
      <c r="H33" s="52">
        <f>I33*J33*K33</f>
        <v>144</v>
      </c>
      <c r="I33" s="52">
        <v>8</v>
      </c>
      <c r="J33" s="31">
        <v>18</v>
      </c>
      <c r="K33" s="31">
        <v>1</v>
      </c>
      <c r="L33" s="31">
        <f>H33-G33</f>
        <v>16</v>
      </c>
      <c r="M33" s="89"/>
    </row>
    <row r="34" s="5" customFormat="1" ht="18" customHeight="1" spans="1:13">
      <c r="A34" s="51" t="s">
        <v>36</v>
      </c>
      <c r="B34" s="51" t="s">
        <v>44</v>
      </c>
      <c r="C34" s="51" t="s">
        <v>21</v>
      </c>
      <c r="D34" s="31">
        <v>1.2</v>
      </c>
      <c r="E34" s="31">
        <v>40</v>
      </c>
      <c r="F34" s="31">
        <v>3</v>
      </c>
      <c r="G34" s="44">
        <f>F34*E34*D34</f>
        <v>144</v>
      </c>
      <c r="H34" s="31">
        <f>I34*J34*K34</f>
        <v>168</v>
      </c>
      <c r="I34" s="31">
        <v>1.2</v>
      </c>
      <c r="J34" s="31">
        <v>140</v>
      </c>
      <c r="K34" s="31">
        <v>1</v>
      </c>
      <c r="L34" s="31">
        <f>H34-G34</f>
        <v>24</v>
      </c>
      <c r="M34" s="89"/>
    </row>
    <row r="35" s="3" customFormat="1" ht="17.25" customHeight="1" spans="1:13">
      <c r="A35" s="47" t="s">
        <v>50</v>
      </c>
      <c r="B35" s="48"/>
      <c r="C35" s="48"/>
      <c r="D35" s="48"/>
      <c r="E35" s="48"/>
      <c r="F35" s="48"/>
      <c r="G35" s="49">
        <f>SUM(G30:G34)</f>
        <v>752</v>
      </c>
      <c r="H35" s="54">
        <f>SUM(H30:H34)</f>
        <v>885</v>
      </c>
      <c r="I35" s="94"/>
      <c r="J35" s="94"/>
      <c r="K35" s="94"/>
      <c r="L35" s="94"/>
      <c r="M35" s="99"/>
    </row>
    <row r="36" s="4" customFormat="1" ht="17.25" customHeight="1" spans="1:13">
      <c r="A36" s="25" t="s">
        <v>51</v>
      </c>
      <c r="B36" s="26"/>
      <c r="C36" s="26"/>
      <c r="D36" s="26"/>
      <c r="E36" s="26"/>
      <c r="F36" s="26"/>
      <c r="G36" s="27"/>
      <c r="H36" s="25"/>
      <c r="I36" s="26"/>
      <c r="J36" s="26"/>
      <c r="K36" s="26"/>
      <c r="L36" s="26"/>
      <c r="M36" s="83"/>
    </row>
    <row r="37" s="3" customFormat="1" ht="17.25" customHeight="1" spans="1:13">
      <c r="A37" s="55" t="s">
        <v>52</v>
      </c>
      <c r="B37" s="56"/>
      <c r="C37" s="57">
        <v>0.06</v>
      </c>
      <c r="D37" s="58"/>
      <c r="E37" s="58"/>
      <c r="F37" s="59"/>
      <c r="G37" s="60">
        <f>(G28+G35+G17)*C37</f>
        <v>550.32</v>
      </c>
      <c r="H37" s="61">
        <f>(H35+H28+H17)*C37</f>
        <v>373.2</v>
      </c>
      <c r="M37" s="100"/>
    </row>
    <row r="38" s="3" customFormat="1" ht="21" customHeight="1" spans="1:13">
      <c r="A38" s="62" t="s">
        <v>53</v>
      </c>
      <c r="B38" s="34"/>
      <c r="C38" s="34"/>
      <c r="D38" s="34"/>
      <c r="E38" s="34"/>
      <c r="F38" s="35"/>
      <c r="G38" s="36">
        <f>G28+G35+G37+G17</f>
        <v>9722.32</v>
      </c>
      <c r="H38" s="37">
        <f>H37+H35+H28+H17</f>
        <v>6593.2</v>
      </c>
      <c r="I38" s="86"/>
      <c r="J38" s="86"/>
      <c r="K38" s="86"/>
      <c r="L38" s="86"/>
      <c r="M38" s="87"/>
    </row>
    <row r="39" s="4" customFormat="1" ht="17.25" customHeight="1" spans="1:13">
      <c r="A39" s="63" t="s">
        <v>54</v>
      </c>
      <c r="B39" s="64"/>
      <c r="C39" s="64"/>
      <c r="D39" s="64"/>
      <c r="E39" s="64"/>
      <c r="F39" s="64"/>
      <c r="G39" s="65"/>
      <c r="H39" s="63"/>
      <c r="I39" s="64"/>
      <c r="J39" s="64"/>
      <c r="K39" s="64"/>
      <c r="L39" s="64"/>
      <c r="M39" s="101"/>
    </row>
    <row r="40" s="3" customFormat="1" ht="17.25" customHeight="1" spans="1:13">
      <c r="A40" s="66" t="s">
        <v>55</v>
      </c>
      <c r="B40" s="67"/>
      <c r="C40" s="68">
        <v>0.06</v>
      </c>
      <c r="D40" s="69"/>
      <c r="E40" s="69"/>
      <c r="F40" s="70"/>
      <c r="G40" s="71">
        <f>G38*C40</f>
        <v>583.3392</v>
      </c>
      <c r="H40" s="72">
        <f>H38*C40</f>
        <v>395.592</v>
      </c>
      <c r="I40" s="102"/>
      <c r="J40" s="102"/>
      <c r="K40" s="102"/>
      <c r="L40" s="102"/>
      <c r="M40" s="103"/>
    </row>
    <row r="41" s="3" customFormat="1" ht="17.25" customHeight="1" spans="1:13">
      <c r="A41" s="73" t="s">
        <v>56</v>
      </c>
      <c r="B41" s="74"/>
      <c r="C41" s="74"/>
      <c r="D41" s="74"/>
      <c r="E41" s="74"/>
      <c r="F41" s="74"/>
      <c r="G41" s="75">
        <f>G38+G40</f>
        <v>10305.6592</v>
      </c>
      <c r="H41" s="75">
        <f>H38+H40</f>
        <v>6988.792</v>
      </c>
      <c r="I41" s="104"/>
      <c r="J41" s="104"/>
      <c r="K41" s="104"/>
      <c r="L41" s="104"/>
      <c r="M41" s="105"/>
    </row>
    <row r="42" s="3" customFormat="1" ht="17.25" customHeight="1" spans="1:13">
      <c r="A42" s="76" t="s">
        <v>57</v>
      </c>
      <c r="B42" s="77"/>
      <c r="C42" s="77"/>
      <c r="D42" s="77"/>
      <c r="E42" s="77"/>
      <c r="F42" s="77"/>
      <c r="G42" s="75">
        <f>G41/26</f>
        <v>396.371507692308</v>
      </c>
      <c r="H42" s="75">
        <f>H41/50</f>
        <v>139.77584</v>
      </c>
      <c r="I42" s="104"/>
      <c r="J42" s="104"/>
      <c r="K42" s="104"/>
      <c r="L42" s="104"/>
      <c r="M42" s="105"/>
    </row>
    <row r="43" s="3" customFormat="1" spans="1:13">
      <c r="A43" s="6"/>
      <c r="B43" s="6"/>
      <c r="C43" s="6"/>
      <c r="D43" s="6"/>
      <c r="E43" s="6"/>
      <c r="F43" s="6"/>
      <c r="G43" s="6"/>
      <c r="H43" s="8"/>
      <c r="I43" s="6"/>
      <c r="J43" s="6"/>
      <c r="K43" s="6"/>
      <c r="L43" s="6"/>
      <c r="M43" s="7"/>
    </row>
    <row r="44" s="3" customFormat="1" ht="12.75" customHeight="1" spans="1:13">
      <c r="A44" s="78"/>
      <c r="B44" s="78"/>
      <c r="C44" s="78"/>
      <c r="D44" s="78"/>
      <c r="E44" s="78"/>
      <c r="F44" s="78"/>
      <c r="G44" s="78"/>
      <c r="H44" s="20"/>
      <c r="M44" s="19"/>
    </row>
    <row r="45" s="3" customFormat="1" ht="11.5" spans="1:13">
      <c r="A45" s="78"/>
      <c r="B45" s="78"/>
      <c r="C45" s="78"/>
      <c r="D45" s="78"/>
      <c r="E45" s="78"/>
      <c r="F45" s="78"/>
      <c r="G45" s="78"/>
      <c r="H45" s="20"/>
      <c r="M45" s="19"/>
    </row>
  </sheetData>
  <mergeCells count="31">
    <mergeCell ref="A3:M3"/>
    <mergeCell ref="A4:B4"/>
    <mergeCell ref="A5:B5"/>
    <mergeCell ref="A6:B6"/>
    <mergeCell ref="A7:B7"/>
    <mergeCell ref="A9:B9"/>
    <mergeCell ref="A10:G10"/>
    <mergeCell ref="H10:M10"/>
    <mergeCell ref="A17:F17"/>
    <mergeCell ref="A18:G18"/>
    <mergeCell ref="H18:M18"/>
    <mergeCell ref="A28:F28"/>
    <mergeCell ref="I28:M28"/>
    <mergeCell ref="A29:G29"/>
    <mergeCell ref="H29:M29"/>
    <mergeCell ref="A35:F35"/>
    <mergeCell ref="I35:M35"/>
    <mergeCell ref="A36:G36"/>
    <mergeCell ref="H36:M36"/>
    <mergeCell ref="A37:B37"/>
    <mergeCell ref="C37:F37"/>
    <mergeCell ref="A38:F38"/>
    <mergeCell ref="A39:G39"/>
    <mergeCell ref="H39:M39"/>
    <mergeCell ref="A40:B40"/>
    <mergeCell ref="C40:F40"/>
    <mergeCell ref="I40:M40"/>
    <mergeCell ref="A41:F41"/>
    <mergeCell ref="A42:F42"/>
    <mergeCell ref="A24:A27"/>
    <mergeCell ref="A44:G45"/>
  </mergeCells>
  <printOptions horizontalCentered="1"/>
  <pageMargins left="0" right="0" top="0" bottom="0.25" header="0.5" footer="0.5"/>
  <pageSetup paperSize="9" scale="76" orientation="portrait"/>
  <headerFooter alignWithMargins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? > < c t : c o n t e n t T y p e S c h e m a   c t : _ = " "   m a : _ = " "   m a : c o n t e n t T y p e N a m e = " D o c u m e n t "   m a : c o n t e n t T y p e I D = " 0 x 0 1 0 1 0 0 0 F B 0 3 2 8 C 8 B 3 D 4 E 4 E 8 0 F 6 6 7 F 8 2 1 3 9 D 1 8 1 "   m a : c o n t e n t T y p e V e r s i o n = " 0 "   m a : c o n t e n t T y p e D e s c r i p t i o n = " C r e a t e   a   n e w   d o c u m e n t . "   m a : c o n t e n t T y p e S c o p e = " "   m a : v e r s i o n I D = " e 2 f 2 8 8 f f 1 f b 6 f 2 3 3 b e 4 0 e 2 c 8 1 a 7 f 2 8 1 5 "   x m l n s : c t = " h t t p : / / s c h e m a s . m i c r o s o f t . c o m / o f f i c e / 2 0 0 6 / m e t a d a t a / c o n t e n t T y p e "   x m l n s : m a = " h t t p : / / s c h e m a s . m i c r o s o f t . c o m / o f f i c e / 2 0 0 6 / m e t a d a t a / p r o p e r t i e s / m e t a A t t r i b u t e s " >  
 < x s d : s c h e m a   t a r g e t N a m e s p a c e = " h t t p : / / s c h e m a s . m i c r o s o f t . c o m / o f f i c e / 2 0 0 6 / m e t a d a t a / p r o p e r t i e s "   m a : r o o t = " t r u e "   m a : f i e l d s I D = " 4 a e b 2 0 c 0 e 3 4 4 2 6 7 3 a f 7 e e 1 0 7 8 6 4 5 8 7 6 4 "   x m l n s : x s d = " h t t p : / / w w w . w 3 . o r g / 2 0 0 1 / X M L S c h e m a "   x m l n s : p = " h t t p : / / s c h e m a s . m i c r o s o f t . c o m / o f f i c e / 2 0 0 6 / m e t a d a t a / p r o p e r t i e s " >  
 < x s d : e l e m e n t   n a m e = " p r o p e r t i e s " >  
 < x s d : c o m p l e x T y p e >  
 < x s d : s e q u e n c e >  
 < x s d : e l e m e n t   n a m e = " d o c u m e n t M a n a g e m e n t " >  
 < x s d : c o m p l e x T y p e >  
 < x s d : a l l / >  
 < / x s d : c o m p l e x T y p e >  
 < / x s d : e l e m e n t >  
 < / x s d : s e q u e n c e >  
 < / x s d : c o m p l e x T y p e >  
 < / x s d : e l e m e n t >  
 < / x s d : s c h e m a >  
 < x s d : s c h e m a   t a r g e t N a m e s p a c e = " h t t p : / / s c h e m a s . o p e n x m l f o r m a t s . o r g / p a c k a g e / 2 0 0 6 / m e t a d a t a / c o r e - p r o p e r t i e s "   e l e m e n t F o r m D e f a u l t = " q u a l i f i e d "   a t t r i b u t e F o r m D e f a u l t = " u n q u a l i f i e d "   b l o c k D e f a u l t = " # a l l "   x m l n s = " h t t p : / / s c h e m a s . o p e n x m l f o r m a t s . o r g / p a c k a g e / 2 0 0 6 / m e t a d a t a / c o r e - p r o p e r t i e s "   x m l n s : x s d = " h t t p : / / w w w . w 3 . o r g / 2 0 0 1 / X M L S c h e m a "   x m l n s : x s i = " h t t p : / / w w w . w 3 . o r g / 2 0 0 1 / X M L S c h e m a - i n s t a n c e "   x m l n s : d c = " h t t p : / / p u r l . o r g / d c / e l e m e n t s / 1 . 1 / "   x m l n s : d c t e r m s = " h t t p : / / p u r l . o r g / d c / t e r m s / "   x m l n s : o d o c = " h t t p : / / s c h e m a s . m i c r o s o f t . c o m / o f f i c e / i n t e r n a l / 2 0 0 5 / i n t e r n a l D o c u m e n t a t i o n " >  
 < x s d : i m p o r t   n a m e s p a c e = " h t t p : / / p u r l . o r g / d c / e l e m e n t s / 1 . 1 / "   s c h e m a L o c a t i o n = " h t t p : / / d u b l i n c o r e . o r g / s c h e m a s / x m l s / q d c / 2 0 0 3 / 0 4 / 0 2 / d c . x s d " / >  
 < x s d : i m p o r t   n a m e s p a c e = " h t t p : / / p u r l . o r g / d c / t e r m s / "   s c h e m a L o c a t i o n = " h t t p : / / d u b l i n c o r e . o r g / s c h e m a s / x m l s / q d c / 2 0 0 3 / 0 4 / 0 2 / d c t e r m s . x s d " / >  
 < x s d : e l e m e n t   n a m e = " c o r e P r o p e r t i e s "   t y p e = " C T _ c o r e P r o p e r t i e s " / >  
 < x s d : c o m p l e x T y p e   n a m e = " C T _ c o r e P r o p e r t i e s " >  
 < x s d : a l l >  
 < x s d : e l e m e n t   r e f = " d c : c r e a t o r "   m i n O c c u r s = " 0 "   m a x O c c u r s = " 1 " / >  
 < x s d : e l e m e n t   r e f = " d c t e r m s : c r e a t e d "   m i n O c c u r s = " 0 "   m a x O c c u r s = " 1 " / >  
 < x s d : e l e m e n t   r e f = " d c : i d e n t i f i e r "   m i n O c c u r s = " 0 "   m a x O c c u r s = " 1 " / >  
 < x s d : e l e m e n t   n a m e = " c o n t e n t T y p e "   m i n O c c u r s = " 0 "   m a x O c c u r s = " 1 "   t y p e = " x s d : s t r i n g "   m a : i n d e x = " 0 "   m a : d i s p l a y N a m e = " C o n t e n t   T y p e "   m a : r e a d O n l y = " t r u e " / >  
 < x s d : e l e m e n t   r e f = " d c : t i t l e "   m i n O c c u r s = " 0 "   m a x O c c u r s = " 1 "   m a : i n d e x = " 4 "   m a : d i s p l a y N a m e = " T i t l e " / >  
 < x s d : e l e m e n t   r e f = " d c : s u b j e c t "   m i n O c c u r s = " 0 "   m a x O c c u r s = " 1 " / >  
 < x s d : e l e m e n t   r e f = " d c : d e s c r i p t i o n "   m i n O c c u r s = " 0 "   m a x O c c u r s = " 1 " / >  
 < x s d : e l e m e n t   n a m e = " k e y w o r d s "   m i n O c c u r s = " 0 "   m a x O c c u r s = " 1 "   t y p e = " x s d : s t r i n g " / >  
 < x s d : e l e m e n t   r e f = " d c : l a n g u a g e "   m i n O c c u r s = " 0 "   m a x O c c u r s = " 1 " / >  
 < x s d : e l e m e n t   n a m e = " c a t e g o r y "   m i n O c c u r s = " 0 "   m a x O c c u r s = " 1 "   t y p e = " x s d : s t r i n g " / >  
 < x s d : e l e m e n t   n a m e = " v e r s i o n "   m i n O c c u r s = " 0 "   m a x O c c u r s = " 1 "   t y p e = " x s d : s t r i n g " / >  
 < x s d : e l e m e n t   n a m e = " r e v i s i o n "   m i n O c c u r s = " 0 "   m a x O c c u r s = " 1 "   t y p e = " x s d : s t r i n g " >  
 < x s d : a n n o t a t i o n >  
 < x s d : d o c u m e n t a t i o n >  
                                                 T h i s   v a l u e   i n d i c a t e s   t h e   n u m b e r   o f   s a v e s   o r   r e v i s i o n s .   T h e   a p p l i c a t i o n   i s   r e s p o n s i b l e   f o r   u p d a t i n g   t h i s   v a l u e   a f t e r   e a c h   r e v i s i o n .  
                                         < / x s d : d o c u m e n t a t i o n >  
 < / x s d : a n n o t a t i o n >  
 < / x s d : e l e m e n t >  
 < x s d : e l e m e n t   n a m e = " l a s t M o d i f i e d B y "   m i n O c c u r s = " 0 "   m a x O c c u r s = " 1 "   t y p e = " x s d : s t r i n g " / >  
 < x s d : e l e m e n t   r e f = " d c t e r m s : m o d i f i e d "   m i n O c c u r s = " 0 "   m a x O c c u r s = " 1 " / >  
 < x s d : e l e m e n t   n a m e = " l a s t P r i n t e d "   m i n O c c u r s = " 0 "   m a x O c c u r s = " 1 "   t y p e = " x s d : d a t e T i m e " / >  
 < x s d : e l e m e n t   n a m e = " c o n t e n t S t a t u s "   m i n O c c u r s = " 0 "   m a x O c c u r s = " 1 "   t y p e = " x s d : s t r i n g " / >  
 < / x s d : a l l >  
 < / x s d : c o m p l e x T y p e >  
 < / x s d : s c h e m a >  
 < / c t : c o n t e n t T y p e S c h e m a > 
</file>

<file path=customXml/item2.xml>��< ? x m l   v e r s i o n = " 1 . 0 " ? > < p : p r o p e r t i e s   x m l n s : p = " h t t p : / / s c h e m a s . m i c r o s o f t . c o m / o f f i c e / 2 0 0 6 / m e t a d a t a / p r o p e r t i e s "   x m l n s : x s i = " h t t p : / / w w w . w 3 . o r g / 2 0 0 1 / X M L S c h e m a - i n s t a n c e "   x m l n s : p c = " h t t p : / / s c h e m a s . m i c r o s o f t . c o m / o f f i c e / i n f o p a t h / 2 0 0 7 / P a r t n e r C o n t r o l s " > < d o c u m e n t M a n a g e m e n t / > < / p : p r o p e r t i e s > 
</file>

<file path=customXml/item3.xml>��< ? m s o - c o n t e n t T y p e ? > < F o r m T e m p l a t e s   x m l n s = " h t t p : / / s c h e m a s . m i c r o s o f t . c o m / s h a r e p o i n t / v 3 / c o n t e n t t y p e / f o r m s " > < D i s p l a y > D o c u m e n t L i b r a r y F o r m < / D i s p l a y > < E d i t > D o c u m e n t L i b r a r y F o r m < / E d i t > < N e w > D o c u m e n t L i b r a r y F o r m < / N e w > < / F o r m T e m p l a t e s > 
</file>

<file path=customXml/itemProps1.xml><?xml version="1.0" encoding="utf-8"?>
<ds:datastoreItem xmlns:ds="http://schemas.openxmlformats.org/officeDocument/2006/customXml" ds:itemID="{711010CF-846B-4647-BE51-90ECE8CE17D3}">
  <ds:schemaRefs/>
</ds:datastoreItem>
</file>

<file path=customXml/itemProps2.xml><?xml version="1.0" encoding="utf-8"?>
<ds:datastoreItem xmlns:ds="http://schemas.openxmlformats.org/officeDocument/2006/customXml" ds:itemID="{19651E71-4D08-4EE2-A9AD-8098F7449E07}">
  <ds:schemaRefs/>
</ds:datastoreItem>
</file>

<file path=customXml/itemProps3.xml><?xml version="1.0" encoding="utf-8"?>
<ds:datastoreItem xmlns:ds="http://schemas.openxmlformats.org/officeDocument/2006/customXml" ds:itemID="{FF9DB3E2-5EFC-4DB1-B30B-B42B244623E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报价单-地接社</vt:lpstr>
      <vt:lpstr>结算单-地接社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</dc:creator>
  <cp:lastModifiedBy>dolphinbobo</cp:lastModifiedBy>
  <dcterms:created xsi:type="dcterms:W3CDTF">2005-03-26T15:37:00Z</dcterms:created>
  <cp:lastPrinted>2020-07-01T09:21:00Z</cp:lastPrinted>
  <dcterms:modified xsi:type="dcterms:W3CDTF">2023-07-30T14:37:32Z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ublishingExpirationDate">
    <vt:lpwstr/>
  </property>
  <property fmtid="{D5CDD505-2E9C-101B-9397-08002B2CF9AE}" pid="3" name="PublishingStartDate">
    <vt:lpwstr/>
  </property>
  <property fmtid="{D5CDD505-2E9C-101B-9397-08002B2CF9AE}" pid="4" name="_NewReviewCycle">
    <vt:lpwstr/>
  </property>
  <property fmtid="{D5CDD505-2E9C-101B-9397-08002B2CF9AE}" pid="5" name="ICV">
    <vt:lpwstr>5BC06CF7AB2B4DAAA3FF3B56BAD601BE</vt:lpwstr>
  </property>
  <property fmtid="{D5CDD505-2E9C-101B-9397-08002B2CF9AE}" pid="6" name="KSOProductBuildVer">
    <vt:lpwstr>2052-12.1.0.15120</vt:lpwstr>
  </property>
</Properties>
</file>