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updateLinks="never"/>
  <bookViews>
    <workbookView windowWidth="20385" windowHeight="7950" tabRatio="779"/>
  </bookViews>
  <sheets>
    <sheet name="结算单" sheetId="44" r:id="rId1"/>
    <sheet name="机票信息" sheetId="45" r:id="rId2"/>
    <sheet name="结算单-会议部分-华东" sheetId="46" r:id="rId3"/>
    <sheet name="结算单-差旅部分-签证费" sheetId="47" r:id="rId4"/>
    <sheet name="结算单-差旅部分-差旅费" sheetId="48" r:id="rId5"/>
    <sheet name="结算单-差旅部分-others" sheetId="49" r:id="rId6"/>
    <sheet name="结算单-会议部分-华西" sheetId="50" r:id="rId7"/>
    <sheet name="结算单-会议部分-东北" sheetId="51" r:id="rId8"/>
  </sheets>
  <definedNames>
    <definedName name="_xlnm.Print_Area" localSheetId="2">'结算单-会议部分-华东'!$A$1:$O$68</definedName>
    <definedName name="_xlnm.Print_Area" localSheetId="3">'结算单-差旅部分-签证费'!$A$1:$O$21</definedName>
    <definedName name="_xlnm.Print_Area" localSheetId="4">'结算单-差旅部分-差旅费'!$A$1:$O$31</definedName>
    <definedName name="_xlnm.Print_Area" localSheetId="5">'结算单-差旅部分-others'!$A$1:$O$47</definedName>
    <definedName name="_xlnm.Print_Area" localSheetId="6">'结算单-会议部分-华西'!$A$1:$O$65</definedName>
  </definedNames>
  <calcPr calcId="144525"/>
</workbook>
</file>

<file path=xl/sharedStrings.xml><?xml version="1.0" encoding="utf-8"?>
<sst xmlns="http://schemas.openxmlformats.org/spreadsheetml/2006/main" count="206">
  <si>
    <t>安斯泰来制药（中国）有限公司台北APBMT会议结算单</t>
  </si>
  <si>
    <t>会议名称：</t>
  </si>
  <si>
    <t xml:space="preserve">2018 亚太血液及骨髓移植医学大会( APBMT） </t>
  </si>
  <si>
    <r>
      <rPr>
        <b/>
        <sz val="9"/>
        <rFont val="华文细黑"/>
        <charset val="134"/>
      </rPr>
      <t xml:space="preserve"> 会议地点：</t>
    </r>
    <r>
      <rPr>
        <b/>
        <u/>
        <sz val="9"/>
        <rFont val="华文细黑"/>
        <charset val="134"/>
      </rPr>
      <t xml:space="preserve">                      </t>
    </r>
  </si>
  <si>
    <t>台北</t>
  </si>
  <si>
    <t>供应商名称：</t>
  </si>
  <si>
    <t>中国康辉旅游集团有限公司</t>
  </si>
  <si>
    <t>会议类型：</t>
  </si>
  <si>
    <t>学术会议</t>
  </si>
  <si>
    <t xml:space="preserve"> 参加人数：</t>
  </si>
  <si>
    <t>8+1</t>
  </si>
  <si>
    <t>联系人/电话：</t>
  </si>
  <si>
    <t>会议时间：</t>
  </si>
  <si>
    <t>2018年11月2日-4日</t>
  </si>
  <si>
    <t>报价有效期：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</si>
  <si>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</si>
  <si>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</si>
  <si>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项目</t>
  </si>
  <si>
    <t>报价</t>
  </si>
  <si>
    <t>序号</t>
  </si>
  <si>
    <t>内容</t>
  </si>
  <si>
    <t>数量</t>
  </si>
  <si>
    <t>天数</t>
  </si>
  <si>
    <t>单位</t>
  </si>
  <si>
    <t>单价</t>
  </si>
  <si>
    <t>小计</t>
  </si>
  <si>
    <t>备注</t>
  </si>
  <si>
    <t>1=4.4</t>
  </si>
  <si>
    <t>A</t>
  </si>
  <si>
    <t>酒店</t>
  </si>
  <si>
    <t>A-1</t>
  </si>
  <si>
    <t>酒店名称：
HOME HOTEL
4星</t>
  </si>
  <si>
    <t>普通大床房</t>
  </si>
  <si>
    <t>月</t>
  </si>
  <si>
    <t>日</t>
  </si>
  <si>
    <t>晚</t>
  </si>
  <si>
    <t>间</t>
  </si>
  <si>
    <t>华东x6；东北x1；华西x3</t>
  </si>
  <si>
    <t>普通双床房</t>
  </si>
  <si>
    <t>陪同用房</t>
  </si>
  <si>
    <t>A-2</t>
  </si>
  <si>
    <t>集结地酒店-1
全季酒店</t>
  </si>
  <si>
    <t>华东客户住宿衔接第二天火车</t>
  </si>
  <si>
    <t>合计：</t>
  </si>
  <si>
    <t>人数</t>
  </si>
  <si>
    <t>餐次</t>
  </si>
  <si>
    <t>合计</t>
  </si>
  <si>
    <t>B</t>
  </si>
  <si>
    <t>用餐</t>
  </si>
  <si>
    <t>B-1</t>
  </si>
  <si>
    <t>正餐</t>
  </si>
  <si>
    <t>餐</t>
  </si>
  <si>
    <t>次</t>
  </si>
  <si>
    <t>抵达晚餐</t>
  </si>
  <si>
    <t>B-2</t>
  </si>
  <si>
    <t>午</t>
  </si>
  <si>
    <t>会议期间</t>
  </si>
  <si>
    <t>B-3</t>
  </si>
  <si>
    <t>B-4</t>
  </si>
  <si>
    <t>B-5</t>
  </si>
  <si>
    <t>B-6</t>
  </si>
  <si>
    <t>B-7</t>
  </si>
  <si>
    <t>B-8</t>
  </si>
  <si>
    <t>返程午餐</t>
  </si>
  <si>
    <t>C</t>
  </si>
  <si>
    <t>交通</t>
  </si>
  <si>
    <t>C-1</t>
  </si>
  <si>
    <r>
      <rPr>
        <sz val="9"/>
        <color indexed="8"/>
        <rFont val="华文细黑"/>
        <charset val="134"/>
      </rPr>
      <t>境内</t>
    </r>
    <r>
      <rPr>
        <sz val="9"/>
        <color indexed="10"/>
        <rFont val="华文细黑"/>
        <charset val="134"/>
      </rPr>
      <t>或</t>
    </r>
    <r>
      <rPr>
        <sz val="9"/>
        <color indexed="8"/>
        <rFont val="华文细黑"/>
        <charset val="134"/>
      </rPr>
      <t>境外：</t>
    </r>
    <r>
      <rPr>
        <sz val="9"/>
        <rFont val="华文细黑"/>
        <charset val="134"/>
      </rPr>
      <t xml:space="preserve">
机场及市内接送机用车、集结</t>
    </r>
  </si>
  <si>
    <t>5座 小车</t>
  </si>
  <si>
    <t>辆/趟</t>
  </si>
  <si>
    <t>上海虹桥高铁站 - 浦东机场 - 上海站（华东大区）高冲</t>
  </si>
  <si>
    <t>西安机场往返接送（华西大区）张梅</t>
  </si>
  <si>
    <t>南京车站往返接送（华东大区）高冲</t>
  </si>
  <si>
    <t>贵阳机场往返接送（华西大区）赵鹏</t>
  </si>
  <si>
    <t>商务车</t>
  </si>
  <si>
    <t>苏州往返接送费用（华东大区）</t>
  </si>
  <si>
    <t>杭州往返接送费用（华东大区）</t>
  </si>
  <si>
    <t>C-2</t>
  </si>
  <si>
    <r>
      <rPr>
        <sz val="9"/>
        <color indexed="8"/>
        <rFont val="华文细黑"/>
        <charset val="134"/>
      </rPr>
      <t>境外：</t>
    </r>
    <r>
      <rPr>
        <sz val="9"/>
        <rFont val="华文细黑"/>
        <charset val="134"/>
      </rPr>
      <t xml:space="preserve">
包车</t>
    </r>
  </si>
  <si>
    <t>辆/天</t>
  </si>
  <si>
    <t>华西2位客户接送机用车</t>
  </si>
  <si>
    <t>空调巴士</t>
  </si>
  <si>
    <t>会议用车，包含11月1日接机，11月5日送机</t>
  </si>
  <si>
    <t>C-3</t>
  </si>
  <si>
    <t>高铁或动车票</t>
  </si>
  <si>
    <r>
      <rPr>
        <sz val="9"/>
        <color theme="1"/>
        <rFont val="华文细黑"/>
        <charset val="134"/>
      </rPr>
      <t>从 南京南</t>
    </r>
    <r>
      <rPr>
        <sz val="9"/>
        <color rgb="FF993300"/>
        <rFont val="华文细黑"/>
        <charset val="134"/>
      </rPr>
      <t xml:space="preserve"> </t>
    </r>
    <r>
      <rPr>
        <sz val="9"/>
        <color rgb="FF000000"/>
        <rFont val="华文细黑"/>
        <charset val="134"/>
      </rPr>
      <t>至 上海虹桥</t>
    </r>
  </si>
  <si>
    <t>座</t>
  </si>
  <si>
    <t>人/单程</t>
  </si>
  <si>
    <t>高冲高铁票</t>
  </si>
  <si>
    <r>
      <rPr>
        <sz val="9"/>
        <color theme="1"/>
        <rFont val="华文细黑"/>
        <charset val="134"/>
      </rPr>
      <t>从 上海站</t>
    </r>
    <r>
      <rPr>
        <sz val="9"/>
        <color rgb="FF993300"/>
        <rFont val="华文细黑"/>
        <charset val="134"/>
      </rPr>
      <t xml:space="preserve"> </t>
    </r>
    <r>
      <rPr>
        <sz val="9"/>
        <color rgb="FF000000"/>
        <rFont val="华文细黑"/>
        <charset val="134"/>
      </rPr>
      <t>至 南京</t>
    </r>
  </si>
  <si>
    <r>
      <rPr>
        <sz val="9"/>
        <color theme="1"/>
        <rFont val="华文细黑"/>
        <charset val="134"/>
      </rPr>
      <t xml:space="preserve">从 </t>
    </r>
    <r>
      <rPr>
        <u/>
        <sz val="9"/>
        <color indexed="60"/>
        <rFont val="华文细黑"/>
        <charset val="134"/>
      </rPr>
      <t>****</t>
    </r>
    <r>
      <rPr>
        <sz val="9"/>
        <color indexed="60"/>
        <rFont val="华文细黑"/>
        <charset val="134"/>
      </rPr>
      <t xml:space="preserve"> </t>
    </r>
    <r>
      <rPr>
        <sz val="9"/>
        <color indexed="8"/>
        <rFont val="华文细黑"/>
        <charset val="134"/>
      </rPr>
      <t xml:space="preserve">至 </t>
    </r>
    <r>
      <rPr>
        <u/>
        <sz val="9"/>
        <color indexed="60"/>
        <rFont val="华文细黑"/>
        <charset val="134"/>
      </rPr>
      <t>****</t>
    </r>
  </si>
  <si>
    <t>D</t>
  </si>
  <si>
    <t>其他费用</t>
  </si>
  <si>
    <t>D-1</t>
  </si>
  <si>
    <t>保险费</t>
  </si>
  <si>
    <r>
      <rPr>
        <sz val="9"/>
        <rFont val="华文细黑"/>
        <charset val="134"/>
      </rPr>
      <t>险种：</t>
    </r>
    <r>
      <rPr>
        <u/>
        <sz val="9"/>
        <color indexed="60"/>
        <rFont val="华文细黑"/>
        <charset val="134"/>
      </rPr>
      <t xml:space="preserve">      </t>
    </r>
    <r>
      <rPr>
        <sz val="9"/>
        <rFont val="华文细黑"/>
        <charset val="134"/>
      </rPr>
      <t>保险额度：</t>
    </r>
    <r>
      <rPr>
        <u/>
        <sz val="9"/>
        <color indexed="60"/>
        <rFont val="华文细黑"/>
        <charset val="134"/>
      </rPr>
      <t xml:space="preserve">      </t>
    </r>
    <r>
      <rPr>
        <sz val="9"/>
        <rFont val="华文细黑"/>
        <charset val="134"/>
      </rPr>
      <t>元</t>
    </r>
  </si>
  <si>
    <t>人</t>
  </si>
  <si>
    <t>D-2</t>
  </si>
  <si>
    <t>签证费</t>
  </si>
  <si>
    <t>报价含递送服务及快递</t>
  </si>
  <si>
    <t>不包括陪签工作人员费用</t>
  </si>
  <si>
    <t>D-3</t>
  </si>
  <si>
    <t>会议注册费</t>
  </si>
  <si>
    <t>如有固定价格请填写</t>
  </si>
  <si>
    <t>官网注册费非会员10000新台币</t>
  </si>
  <si>
    <t>D-4</t>
  </si>
  <si>
    <t>陪同人员注册费1500新台币</t>
  </si>
  <si>
    <t>D-5</t>
  </si>
  <si>
    <t>接机牌</t>
  </si>
  <si>
    <t>块</t>
  </si>
  <si>
    <t>D-6</t>
  </si>
  <si>
    <t>客人用水</t>
  </si>
  <si>
    <t>瓶</t>
  </si>
  <si>
    <t>每人每天两瓶水，赠送</t>
  </si>
  <si>
    <t>E</t>
  </si>
  <si>
    <t>工作人员费用</t>
  </si>
  <si>
    <t>E-1</t>
  </si>
  <si>
    <t>境内接送机人员</t>
  </si>
  <si>
    <t>人/天</t>
  </si>
  <si>
    <t>E-2</t>
  </si>
  <si>
    <t>境外机场接送机工作人员</t>
  </si>
  <si>
    <t>11月4日送机，1位导游</t>
  </si>
  <si>
    <t>E-3</t>
  </si>
  <si>
    <t>当地工作人员</t>
  </si>
  <si>
    <t>每天工作时间8小时，</t>
  </si>
  <si>
    <t>以上总计：</t>
  </si>
  <si>
    <t>F</t>
  </si>
  <si>
    <t>服务费</t>
  </si>
  <si>
    <t>F-1</t>
  </si>
  <si>
    <t>包括酒店、会场、餐饮、交通及其他费用等</t>
  </si>
  <si>
    <t>G</t>
  </si>
  <si>
    <t>全程陪同</t>
  </si>
  <si>
    <t>G-1</t>
  </si>
  <si>
    <t>全程陪同人员费用</t>
  </si>
  <si>
    <t>包含交通、住宿、补贴等</t>
  </si>
  <si>
    <t>包含交通、住宿、补贴等，最终以实际发生为准</t>
  </si>
  <si>
    <t>舱位</t>
  </si>
  <si>
    <t>票类</t>
  </si>
  <si>
    <t>H</t>
  </si>
  <si>
    <t>机票</t>
  </si>
  <si>
    <t>H-1</t>
  </si>
  <si>
    <t>国际航段1</t>
  </si>
  <si>
    <r>
      <rPr>
        <sz val="9"/>
        <color theme="1"/>
        <rFont val="华文细黑"/>
        <charset val="134"/>
      </rPr>
      <t>从 上海</t>
    </r>
    <r>
      <rPr>
        <sz val="9"/>
        <color rgb="FF000000"/>
        <rFont val="华文细黑"/>
        <charset val="134"/>
      </rPr>
      <t xml:space="preserve"> 至 台北</t>
    </r>
  </si>
  <si>
    <t>张</t>
  </si>
  <si>
    <t>直飞、往返（华东大区）</t>
  </si>
  <si>
    <t>直飞、往返，退票费，（华东大区，赵莉敏）</t>
  </si>
  <si>
    <t>H-2</t>
  </si>
  <si>
    <t>国际航段2</t>
  </si>
  <si>
    <t>从 西安 至 台北</t>
  </si>
  <si>
    <t>转机（华西大区）</t>
  </si>
  <si>
    <t>从 台北 至 西安</t>
  </si>
  <si>
    <t>H-3</t>
  </si>
  <si>
    <t>国际航段3</t>
  </si>
  <si>
    <r>
      <rPr>
        <sz val="9"/>
        <color theme="1"/>
        <rFont val="华文细黑"/>
        <charset val="134"/>
      </rPr>
      <t>从 贵阳</t>
    </r>
    <r>
      <rPr>
        <sz val="9"/>
        <color rgb="FF993300"/>
        <rFont val="华文细黑"/>
        <charset val="134"/>
      </rPr>
      <t xml:space="preserve"> </t>
    </r>
    <r>
      <rPr>
        <sz val="9"/>
        <color rgb="FF000000"/>
        <rFont val="华文细黑"/>
        <charset val="134"/>
      </rPr>
      <t xml:space="preserve">至 </t>
    </r>
    <r>
      <rPr>
        <sz val="9"/>
        <color rgb="FF993300"/>
        <rFont val="华文细黑"/>
        <charset val="134"/>
      </rPr>
      <t>台北</t>
    </r>
  </si>
  <si>
    <t>直飞，往返（华西大区）</t>
  </si>
  <si>
    <t>从 贵阳 至 台北</t>
  </si>
  <si>
    <t>改期费（华西大区）</t>
  </si>
  <si>
    <t>H-4</t>
  </si>
  <si>
    <t>国内集结</t>
  </si>
  <si>
    <t>从 各地-集结出发地</t>
  </si>
  <si>
    <t>预估费用，以实际发生为准</t>
  </si>
  <si>
    <t>国内机票收取3%服务费，国际机票不收取服务费。</t>
  </si>
  <si>
    <t>J</t>
  </si>
  <si>
    <t>税金</t>
  </si>
  <si>
    <t>J-1</t>
  </si>
  <si>
    <t xml:space="preserve">供应商签字敲章确认/Sign and Chop by supplier:          </t>
  </si>
  <si>
    <t>乘机人</t>
  </si>
  <si>
    <t>行程</t>
  </si>
  <si>
    <t>航班日期</t>
  </si>
  <si>
    <t>金额</t>
  </si>
  <si>
    <t xml:space="preserve">大区 </t>
  </si>
  <si>
    <t>CAI/KUN</t>
  </si>
  <si>
    <t>上海浦东→台北(桃园)→上海浦东</t>
  </si>
  <si>
    <t xml:space="preserve">2018-11-01 15:35, 17:40  2018-11-05 18:40, 20:25  </t>
  </si>
  <si>
    <t>华东</t>
  </si>
  <si>
    <t>GAO/CHONG</t>
  </si>
  <si>
    <t>LI/WEIYANG</t>
  </si>
  <si>
    <t>LIU/LIZHEN</t>
  </si>
  <si>
    <t>XU/WEILAI</t>
  </si>
  <si>
    <t>ZHANG/JIAN</t>
  </si>
  <si>
    <t>ZHAO/LIMIN</t>
  </si>
  <si>
    <t>退票</t>
  </si>
  <si>
    <t>ZHANG/MEI</t>
  </si>
  <si>
    <t>西安→上海浦东→台北(桃园)</t>
  </si>
  <si>
    <t xml:space="preserve">2018-11-01 8:00, 10:15  2018-11-01 12:15, 14:00  </t>
  </si>
  <si>
    <t>华西</t>
  </si>
  <si>
    <t>台北(桃园)→福州→西安</t>
  </si>
  <si>
    <t xml:space="preserve">2018-11-04 11:25, 13:00  2018-11-04 15:05, 18:05  </t>
  </si>
  <si>
    <t>ZHAO/PENG</t>
  </si>
  <si>
    <t>贵阳→台北(桃园)→贵阳</t>
  </si>
  <si>
    <t xml:space="preserve">2018-11-01 8:40, 11:20  2018-11-05 12:20, 15:30  </t>
  </si>
  <si>
    <t xml:space="preserve">2018-11-01 8:40, 11:20  2018-11-04 12:20, 15:30  </t>
  </si>
  <si>
    <t>改期</t>
  </si>
  <si>
    <t>安斯泰来制药（中国）有限公司台北APBMT会议结算单 - 会议部分 - 华东</t>
  </si>
  <si>
    <t>华东x6</t>
  </si>
  <si>
    <t>境外用车</t>
  </si>
  <si>
    <t>安斯泰来制药（中国）有限公司台北APBMT会议结算单 - 差旅部分 - 签证费</t>
  </si>
  <si>
    <t>安斯泰来制药（中国）有限公司台北APBMT会议结算单 - 差旅部分 - 差旅费</t>
  </si>
  <si>
    <t>Home Hotel</t>
  </si>
  <si>
    <t>安斯泰来制药（中国）有限公司台北APBMT会议结算单 - 差旅部分 - Ohters</t>
  </si>
  <si>
    <t>境外包车</t>
  </si>
  <si>
    <t>安斯泰来制药（中国）有限公司台北APBMT会议结算单 - 会议部分 - 华西</t>
  </si>
  <si>
    <t>华西x3</t>
  </si>
  <si>
    <t>境内接送用车</t>
  </si>
  <si>
    <t>会议用车</t>
  </si>
  <si>
    <t>安斯泰来制药（中国）有限公司台北APBMT会议结算单 - 会议部分 - 东北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</si>
</sst>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_ * #,##0_ ;_ * \-#,##0_ ;_ * &quot;-&quot;??_ ;_ @_ "/>
    <numFmt numFmtId="177" formatCode="#,##0.00;[Red]#,##0.00"/>
    <numFmt numFmtId="178" formatCode="#,##0.00_ "/>
  </numFmts>
  <fonts count="41">
    <font>
      <sz val="11"/>
      <color theme="1"/>
      <name val="宋体"/>
      <charset val="134"/>
      <scheme val="minor"/>
    </font>
    <font>
      <b/>
      <sz val="11"/>
      <color theme="1"/>
      <name val="华文细黑"/>
      <charset val="134"/>
    </font>
    <font>
      <b/>
      <sz val="9"/>
      <color theme="1"/>
      <name val="华文细黑"/>
      <charset val="134"/>
    </font>
    <font>
      <sz val="9"/>
      <color theme="1"/>
      <name val="华文细黑"/>
      <charset val="134"/>
    </font>
    <font>
      <b/>
      <sz val="14"/>
      <color theme="1"/>
      <name val="华文细黑"/>
      <charset val="134"/>
    </font>
    <font>
      <b/>
      <sz val="9"/>
      <name val="华文细黑"/>
      <charset val="134"/>
    </font>
    <font>
      <b/>
      <u/>
      <sz val="9"/>
      <color rgb="FFC00000"/>
      <name val="华文细黑"/>
      <charset val="134"/>
    </font>
    <font>
      <b/>
      <u/>
      <sz val="9"/>
      <color theme="1"/>
      <name val="华文细黑"/>
      <charset val="134"/>
    </font>
    <font>
      <b/>
      <sz val="8"/>
      <color rgb="FFC00000"/>
      <name val="华文细黑"/>
      <charset val="134"/>
    </font>
    <font>
      <sz val="9"/>
      <name val="华文细黑"/>
      <charset val="134"/>
    </font>
    <font>
      <sz val="9"/>
      <color indexed="8"/>
      <name val="华文细黑"/>
      <charset val="134"/>
    </font>
    <font>
      <sz val="11"/>
      <color theme="1"/>
      <name val="华文细黑"/>
      <charset val="134"/>
    </font>
    <font>
      <b/>
      <sz val="11"/>
      <name val="华文细黑"/>
      <charset val="134"/>
    </font>
    <font>
      <sz val="11"/>
      <name val="华文细黑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0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b/>
      <u/>
      <sz val="9"/>
      <name val="华文细黑"/>
      <charset val="134"/>
    </font>
    <font>
      <u/>
      <sz val="9"/>
      <color indexed="60"/>
      <name val="华文细黑"/>
      <charset val="134"/>
    </font>
    <font>
      <sz val="9"/>
      <color rgb="FF993300"/>
      <name val="华文细黑"/>
      <charset val="134"/>
    </font>
    <font>
      <sz val="9"/>
      <color rgb="FF000000"/>
      <name val="华文细黑"/>
      <charset val="134"/>
    </font>
    <font>
      <sz val="9"/>
      <color indexed="10"/>
      <name val="华文细黑"/>
      <charset val="134"/>
    </font>
    <font>
      <sz val="9"/>
      <color indexed="60"/>
      <name val="华文细黑"/>
      <charset val="134"/>
    </font>
  </fonts>
  <fills count="37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0" tint="-0.249946592608417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1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rgb="FFC00000"/>
      </top>
      <bottom/>
      <diagonal/>
    </border>
    <border>
      <left style="thin">
        <color auto="1"/>
      </left>
      <right style="double">
        <color rgb="FFC00000"/>
      </right>
      <top style="double">
        <color rgb="FFC00000"/>
      </top>
      <bottom style="hair">
        <color auto="1"/>
      </bottom>
      <diagonal/>
    </border>
    <border>
      <left style="double">
        <color rgb="FFC00000"/>
      </left>
      <right/>
      <top style="thin">
        <color auto="1"/>
      </top>
      <bottom style="medium">
        <color auto="1"/>
      </bottom>
      <diagonal/>
    </border>
    <border>
      <left/>
      <right style="double">
        <color rgb="FFC00000"/>
      </right>
      <top style="thin">
        <color auto="1"/>
      </top>
      <bottom style="medium">
        <color auto="1"/>
      </bottom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/>
      <diagonal/>
    </border>
    <border>
      <left/>
      <right style="double">
        <color rgb="FFC00000"/>
      </right>
      <top style="thin">
        <color auto="1"/>
      </top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thin">
        <color auto="1"/>
      </bottom>
      <diagonal/>
    </border>
    <border>
      <left style="double">
        <color rgb="FFC00000"/>
      </left>
      <right/>
      <top/>
      <bottom style="medium">
        <color auto="1"/>
      </bottom>
      <diagonal/>
    </border>
    <border>
      <left/>
      <right style="double">
        <color rgb="FFC00000"/>
      </right>
      <top/>
      <bottom style="medium">
        <color auto="1"/>
      </bottom>
      <diagonal/>
    </border>
    <border>
      <left style="double">
        <color rgb="FFC00000"/>
      </left>
      <right/>
      <top style="thin">
        <color auto="1"/>
      </top>
      <bottom style="double">
        <color rgb="FFC00000"/>
      </bottom>
      <diagonal/>
    </border>
    <border>
      <left/>
      <right/>
      <top style="thin">
        <color auto="1"/>
      </top>
      <bottom style="double">
        <color rgb="FFC00000"/>
      </bottom>
      <diagonal/>
    </border>
    <border>
      <left/>
      <right style="double">
        <color rgb="FFC00000"/>
      </right>
      <top style="thin">
        <color auto="1"/>
      </top>
      <bottom style="double">
        <color rgb="FFC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/>
      <diagonal/>
    </border>
    <border>
      <left style="double">
        <color rgb="FFC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rgb="FFC00000"/>
      </right>
      <top/>
      <bottom style="thin">
        <color auto="1"/>
      </bottom>
      <diagonal/>
    </border>
    <border>
      <left style="double">
        <color rgb="FFC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rgb="FFC00000"/>
      </right>
      <top style="thin">
        <color auto="1"/>
      </top>
      <bottom/>
      <diagonal/>
    </border>
    <border>
      <left style="thin">
        <color auto="1"/>
      </left>
      <right style="double">
        <color rgb="FFC00000"/>
      </right>
      <top style="hair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/>
      <bottom/>
      <diagonal/>
    </border>
    <border>
      <left style="double">
        <color rgb="FFC00000"/>
      </left>
      <right/>
      <top style="thin">
        <color auto="1"/>
      </top>
      <bottom style="thin">
        <color auto="1"/>
      </bottom>
      <diagonal/>
    </border>
    <border>
      <left/>
      <right style="double">
        <color rgb="FFC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rgb="FFC00000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2" fillId="20" borderId="9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6" borderId="97" applyNumberFormat="0" applyFon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9" fillId="0" borderId="0" applyNumberFormat="0"/>
    <xf numFmtId="0" fontId="27" fillId="0" borderId="0" applyNumberFormat="0" applyFill="0" applyBorder="0" applyAlignment="0" applyProtection="0">
      <alignment vertical="center"/>
    </xf>
    <xf numFmtId="0" fontId="25" fillId="0" borderId="96" applyNumberFormat="0" applyFill="0" applyAlignment="0" applyProtection="0">
      <alignment vertical="center"/>
    </xf>
    <xf numFmtId="0" fontId="31" fillId="0" borderId="96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0" borderId="99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3" fillId="23" borderId="100" applyNumberFormat="0" applyAlignment="0" applyProtection="0">
      <alignment vertical="center"/>
    </xf>
    <xf numFmtId="0" fontId="23" fillId="23" borderId="94" applyNumberFormat="0" applyAlignment="0" applyProtection="0">
      <alignment vertical="center"/>
    </xf>
    <xf numFmtId="0" fontId="19" fillId="14" borderId="93" applyNumberFormat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4" fillId="0" borderId="95" applyNumberFormat="0" applyFill="0" applyAlignment="0" applyProtection="0">
      <alignment vertical="center"/>
    </xf>
    <xf numFmtId="0" fontId="30" fillId="0" borderId="98" applyNumberFormat="0" applyFill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20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9" fillId="0" borderId="0" applyNumberFormat="0"/>
    <xf numFmtId="0" fontId="16" fillId="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43" fontId="0" fillId="0" borderId="0" applyFont="0" applyFill="0" applyBorder="0" applyAlignment="0" applyProtection="0"/>
  </cellStyleXfs>
  <cellXfs count="26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54" applyFont="1" applyBorder="1">
      <alignment vertical="center"/>
    </xf>
    <xf numFmtId="0" fontId="3" fillId="0" borderId="0" xfId="54" applyFont="1" applyBorder="1">
      <alignment vertical="center"/>
    </xf>
    <xf numFmtId="0" fontId="3" fillId="0" borderId="0" xfId="54" applyFont="1" applyFill="1" applyBorder="1">
      <alignment vertical="center"/>
    </xf>
    <xf numFmtId="0" fontId="3" fillId="0" borderId="0" xfId="54" applyFont="1" applyBorder="1" applyAlignment="1">
      <alignment horizontal="center" vertical="center"/>
    </xf>
    <xf numFmtId="178" fontId="3" fillId="0" borderId="0" xfId="54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top"/>
    </xf>
    <xf numFmtId="0" fontId="5" fillId="0" borderId="0" xfId="55" applyFont="1" applyFill="1" applyBorder="1" applyAlignment="1">
      <alignment horizontal="center" vertical="center"/>
    </xf>
    <xf numFmtId="0" fontId="6" fillId="2" borderId="0" xfId="54" applyFont="1" applyFill="1" applyBorder="1" applyAlignment="1">
      <alignment horizontal="left" vertical="center"/>
    </xf>
    <xf numFmtId="0" fontId="5" fillId="0" borderId="0" xfId="55" applyFont="1" applyBorder="1" applyAlignment="1">
      <alignment horizontal="left" vertical="center"/>
    </xf>
    <xf numFmtId="0" fontId="7" fillId="0" borderId="0" xfId="54" applyFont="1" applyFill="1" applyBorder="1" applyAlignment="1">
      <alignment vertical="center"/>
    </xf>
    <xf numFmtId="0" fontId="2" fillId="0" borderId="0" xfId="54" applyFont="1" applyBorder="1" applyAlignment="1">
      <alignment vertical="center"/>
    </xf>
    <xf numFmtId="0" fontId="2" fillId="0" borderId="0" xfId="54" applyFont="1" applyFill="1" applyBorder="1" applyAlignment="1">
      <alignment vertical="center"/>
    </xf>
    <xf numFmtId="0" fontId="3" fillId="0" borderId="0" xfId="54" applyFont="1" applyBorder="1" applyAlignment="1">
      <alignment vertical="center"/>
    </xf>
    <xf numFmtId="0" fontId="8" fillId="0" borderId="1" xfId="54" applyFont="1" applyBorder="1" applyAlignment="1">
      <alignment vertical="center"/>
    </xf>
    <xf numFmtId="0" fontId="8" fillId="0" borderId="2" xfId="54" applyFont="1" applyBorder="1" applyAlignment="1">
      <alignment horizontal="left" vertical="center" wrapText="1"/>
    </xf>
    <xf numFmtId="0" fontId="9" fillId="3" borderId="3" xfId="55" applyFont="1" applyFill="1" applyBorder="1" applyAlignment="1">
      <alignment horizontal="center" vertical="center"/>
    </xf>
    <xf numFmtId="0" fontId="9" fillId="3" borderId="4" xfId="55" applyFont="1" applyFill="1" applyBorder="1" applyAlignment="1">
      <alignment horizontal="center" vertical="center"/>
    </xf>
    <xf numFmtId="0" fontId="9" fillId="3" borderId="5" xfId="55" applyFont="1" applyFill="1" applyBorder="1" applyAlignment="1">
      <alignment horizontal="center" vertical="center"/>
    </xf>
    <xf numFmtId="0" fontId="9" fillId="3" borderId="6" xfId="55" applyFont="1" applyFill="1" applyBorder="1" applyAlignment="1">
      <alignment horizontal="center" vertical="center"/>
    </xf>
    <xf numFmtId="0" fontId="9" fillId="3" borderId="7" xfId="55" applyFont="1" applyFill="1" applyBorder="1" applyAlignment="1">
      <alignment horizontal="center" vertical="center"/>
    </xf>
    <xf numFmtId="0" fontId="3" fillId="0" borderId="8" xfId="54" applyFont="1" applyFill="1" applyBorder="1" applyAlignment="1">
      <alignment vertical="center"/>
    </xf>
    <xf numFmtId="0" fontId="3" fillId="0" borderId="9" xfId="54" applyFont="1" applyFill="1" applyBorder="1" applyAlignment="1">
      <alignment vertical="center"/>
    </xf>
    <xf numFmtId="0" fontId="3" fillId="0" borderId="10" xfId="54" applyFont="1" applyFill="1" applyBorder="1" applyAlignment="1">
      <alignment vertical="center"/>
    </xf>
    <xf numFmtId="0" fontId="3" fillId="0" borderId="0" xfId="54" applyFont="1" applyFill="1" applyBorder="1" applyAlignment="1">
      <alignment vertical="center"/>
    </xf>
    <xf numFmtId="0" fontId="3" fillId="0" borderId="11" xfId="54" applyFont="1" applyBorder="1" applyAlignment="1">
      <alignment horizontal="center" vertical="center"/>
    </xf>
    <xf numFmtId="0" fontId="3" fillId="4" borderId="12" xfId="54" applyFont="1" applyFill="1" applyBorder="1" applyAlignment="1">
      <alignment horizontal="left" vertical="center" wrapText="1"/>
    </xf>
    <xf numFmtId="0" fontId="3" fillId="0" borderId="12" xfId="54" applyFont="1" applyFill="1" applyBorder="1" applyAlignment="1">
      <alignment horizontal="center" vertical="center"/>
    </xf>
    <xf numFmtId="0" fontId="3" fillId="4" borderId="12" xfId="54" applyFont="1" applyFill="1" applyBorder="1" applyAlignment="1">
      <alignment horizontal="center" vertical="center"/>
    </xf>
    <xf numFmtId="0" fontId="3" fillId="0" borderId="13" xfId="54" applyFont="1" applyBorder="1" applyAlignment="1">
      <alignment vertical="center"/>
    </xf>
    <xf numFmtId="0" fontId="3" fillId="0" borderId="14" xfId="54" applyFont="1" applyBorder="1" applyAlignment="1">
      <alignment vertical="center"/>
    </xf>
    <xf numFmtId="0" fontId="3" fillId="5" borderId="8" xfId="54" applyFont="1" applyFill="1" applyBorder="1" applyAlignment="1">
      <alignment vertical="center"/>
    </xf>
    <xf numFmtId="0" fontId="3" fillId="5" borderId="0" xfId="54" applyFont="1" applyFill="1" applyBorder="1" applyAlignment="1">
      <alignment vertical="center"/>
    </xf>
    <xf numFmtId="0" fontId="9" fillId="3" borderId="15" xfId="55" applyFont="1" applyFill="1" applyBorder="1" applyAlignment="1">
      <alignment horizontal="center" vertical="center"/>
    </xf>
    <xf numFmtId="0" fontId="9" fillId="3" borderId="16" xfId="55" applyFont="1" applyFill="1" applyBorder="1" applyAlignment="1">
      <alignment horizontal="center" vertical="center"/>
    </xf>
    <xf numFmtId="0" fontId="3" fillId="0" borderId="17" xfId="54" applyFont="1" applyBorder="1" applyAlignment="1">
      <alignment horizontal="left" vertical="center"/>
    </xf>
    <xf numFmtId="0" fontId="3" fillId="0" borderId="18" xfId="54" applyFont="1" applyBorder="1" applyAlignment="1">
      <alignment vertical="center"/>
    </xf>
    <xf numFmtId="0" fontId="9" fillId="0" borderId="19" xfId="55" applyFont="1" applyBorder="1" applyAlignment="1">
      <alignment horizontal="center" vertical="center"/>
    </xf>
    <xf numFmtId="0" fontId="9" fillId="0" borderId="6" xfId="55" applyFont="1" applyFill="1" applyBorder="1" applyAlignment="1">
      <alignment horizontal="left" vertical="center"/>
    </xf>
    <xf numFmtId="0" fontId="3" fillId="2" borderId="20" xfId="54" applyFont="1" applyFill="1" applyBorder="1" applyAlignment="1">
      <alignment horizontal="left" vertical="center"/>
    </xf>
    <xf numFmtId="0" fontId="3" fillId="2" borderId="10" xfId="54" applyFont="1" applyFill="1" applyBorder="1" applyAlignment="1">
      <alignment horizontal="left" vertical="center"/>
    </xf>
    <xf numFmtId="0" fontId="3" fillId="5" borderId="21" xfId="54" applyFont="1" applyFill="1" applyBorder="1" applyAlignment="1">
      <alignment vertical="center"/>
    </xf>
    <xf numFmtId="0" fontId="3" fillId="5" borderId="22" xfId="54" applyFont="1" applyFill="1" applyBorder="1" applyAlignment="1">
      <alignment vertical="center"/>
    </xf>
    <xf numFmtId="0" fontId="3" fillId="0" borderId="20" xfId="54" applyFont="1" applyBorder="1" applyAlignment="1">
      <alignment horizontal="left" vertical="center"/>
    </xf>
    <xf numFmtId="0" fontId="3" fillId="0" borderId="10" xfId="54" applyFont="1" applyBorder="1" applyAlignment="1">
      <alignment horizontal="left" vertical="center"/>
    </xf>
    <xf numFmtId="178" fontId="4" fillId="0" borderId="0" xfId="0" applyNumberFormat="1" applyFont="1" applyAlignment="1">
      <alignment horizontal="right" vertical="top"/>
    </xf>
    <xf numFmtId="0" fontId="7" fillId="2" borderId="0" xfId="54" applyFont="1" applyFill="1" applyBorder="1" applyAlignment="1">
      <alignment horizontal="left" vertical="center"/>
    </xf>
    <xf numFmtId="0" fontId="2" fillId="0" borderId="0" xfId="54" applyFont="1" applyBorder="1" applyAlignment="1">
      <alignment horizontal="center" vertical="center"/>
    </xf>
    <xf numFmtId="0" fontId="2" fillId="0" borderId="0" xfId="54" applyFont="1" applyBorder="1" applyAlignment="1">
      <alignment horizontal="left" vertical="center"/>
    </xf>
    <xf numFmtId="178" fontId="2" fillId="0" borderId="0" xfId="54" applyNumberFormat="1" applyFont="1" applyBorder="1" applyAlignment="1">
      <alignment horizontal="right" vertical="center"/>
    </xf>
    <xf numFmtId="178" fontId="7" fillId="6" borderId="0" xfId="54" applyNumberFormat="1" applyFont="1" applyFill="1" applyBorder="1" applyAlignment="1">
      <alignment horizontal="left" vertical="center"/>
    </xf>
    <xf numFmtId="0" fontId="7" fillId="6" borderId="0" xfId="54" applyFont="1" applyFill="1" applyBorder="1" applyAlignment="1">
      <alignment horizontal="left" vertical="center"/>
    </xf>
    <xf numFmtId="178" fontId="7" fillId="6" borderId="0" xfId="54" applyNumberFormat="1" applyFont="1" applyFill="1" applyBorder="1" applyAlignment="1">
      <alignment horizontal="right" vertical="center"/>
    </xf>
    <xf numFmtId="178" fontId="8" fillId="0" borderId="2" xfId="54" applyNumberFormat="1" applyFont="1" applyBorder="1" applyAlignment="1">
      <alignment horizontal="right" vertical="center" wrapText="1"/>
    </xf>
    <xf numFmtId="0" fontId="8" fillId="0" borderId="23" xfId="54" applyFont="1" applyBorder="1" applyAlignment="1">
      <alignment horizontal="left" vertical="center" wrapText="1"/>
    </xf>
    <xf numFmtId="178" fontId="9" fillId="3" borderId="4" xfId="55" applyNumberFormat="1" applyFont="1" applyFill="1" applyBorder="1" applyAlignment="1">
      <alignment horizontal="right" vertical="center"/>
    </xf>
    <xf numFmtId="0" fontId="9" fillId="3" borderId="24" xfId="55" applyFont="1" applyFill="1" applyBorder="1" applyAlignment="1">
      <alignment horizontal="center" vertical="center"/>
    </xf>
    <xf numFmtId="178" fontId="9" fillId="3" borderId="6" xfId="55" applyNumberFormat="1" applyFont="1" applyFill="1" applyBorder="1" applyAlignment="1">
      <alignment horizontal="right" vertical="center"/>
    </xf>
    <xf numFmtId="0" fontId="9" fillId="3" borderId="25" xfId="55" applyFont="1" applyFill="1" applyBorder="1" applyAlignment="1">
      <alignment horizontal="center" vertical="center"/>
    </xf>
    <xf numFmtId="47" fontId="3" fillId="0" borderId="0" xfId="54" applyNumberFormat="1" applyFont="1" applyBorder="1">
      <alignment vertical="center"/>
    </xf>
    <xf numFmtId="178" fontId="3" fillId="0" borderId="0" xfId="54" applyNumberFormat="1" applyFont="1" applyFill="1" applyBorder="1" applyAlignment="1">
      <alignment horizontal="right" vertical="center"/>
    </xf>
    <xf numFmtId="0" fontId="3" fillId="0" borderId="26" xfId="54" applyFont="1" applyFill="1" applyBorder="1" applyAlignment="1">
      <alignment vertical="center"/>
    </xf>
    <xf numFmtId="176" fontId="3" fillId="4" borderId="12" xfId="56" applyNumberFormat="1" applyFont="1" applyFill="1" applyBorder="1" applyAlignment="1">
      <alignment horizontal="center" vertical="center"/>
    </xf>
    <xf numFmtId="0" fontId="3" fillId="0" borderId="27" xfId="54" applyFont="1" applyBorder="1" applyAlignment="1">
      <alignment horizontal="center" vertical="center"/>
    </xf>
    <xf numFmtId="178" fontId="3" fillId="6" borderId="28" xfId="56" applyNumberFormat="1" applyFont="1" applyFill="1" applyBorder="1" applyAlignment="1">
      <alignment horizontal="right" vertical="center"/>
    </xf>
    <xf numFmtId="178" fontId="3" fillId="0" borderId="29" xfId="54" applyNumberFormat="1" applyFont="1" applyBorder="1" applyAlignment="1">
      <alignment horizontal="right" vertical="center"/>
    </xf>
    <xf numFmtId="0" fontId="3" fillId="0" borderId="30" xfId="54" applyFont="1" applyBorder="1" applyAlignment="1">
      <alignment vertical="center"/>
    </xf>
    <xf numFmtId="0" fontId="3" fillId="0" borderId="14" xfId="54" applyFont="1" applyBorder="1" applyAlignment="1">
      <alignment horizontal="center" vertical="center"/>
    </xf>
    <xf numFmtId="178" fontId="3" fillId="0" borderId="31" xfId="54" applyNumberFormat="1" applyFont="1" applyBorder="1" applyAlignment="1">
      <alignment horizontal="right" vertical="center"/>
    </xf>
    <xf numFmtId="178" fontId="3" fillId="0" borderId="14" xfId="54" applyNumberFormat="1" applyFont="1" applyBorder="1" applyAlignment="1">
      <alignment horizontal="right" vertical="center"/>
    </xf>
    <xf numFmtId="0" fontId="3" fillId="0" borderId="32" xfId="54" applyFont="1" applyBorder="1" applyAlignment="1">
      <alignment vertical="center"/>
    </xf>
    <xf numFmtId="0" fontId="3" fillId="0" borderId="0" xfId="54" applyFont="1" applyBorder="1" applyAlignment="1">
      <alignment horizontal="left" vertical="center"/>
    </xf>
    <xf numFmtId="0" fontId="3" fillId="5" borderId="0" xfId="54" applyFont="1" applyFill="1" applyBorder="1" applyAlignment="1">
      <alignment horizontal="center" vertical="center"/>
    </xf>
    <xf numFmtId="178" fontId="3" fillId="5" borderId="33" xfId="54" applyNumberFormat="1" applyFont="1" applyFill="1" applyBorder="1" applyAlignment="1">
      <alignment horizontal="right" vertical="center"/>
    </xf>
    <xf numFmtId="178" fontId="3" fillId="5" borderId="0" xfId="54" applyNumberFormat="1" applyFont="1" applyFill="1" applyBorder="1" applyAlignment="1">
      <alignment horizontal="right" vertical="center"/>
    </xf>
    <xf numFmtId="0" fontId="3" fillId="5" borderId="34" xfId="54" applyFont="1" applyFill="1" applyBorder="1" applyAlignment="1">
      <alignment vertical="center"/>
    </xf>
    <xf numFmtId="0" fontId="9" fillId="3" borderId="35" xfId="55" applyFont="1" applyFill="1" applyBorder="1" applyAlignment="1">
      <alignment horizontal="center" vertical="center"/>
    </xf>
    <xf numFmtId="178" fontId="9" fillId="3" borderId="36" xfId="55" applyNumberFormat="1" applyFont="1" applyFill="1" applyBorder="1" applyAlignment="1">
      <alignment horizontal="right" vertical="center"/>
    </xf>
    <xf numFmtId="0" fontId="9" fillId="3" borderId="37" xfId="55" applyFont="1" applyFill="1" applyBorder="1" applyAlignment="1">
      <alignment horizontal="center" vertical="center"/>
    </xf>
    <xf numFmtId="0" fontId="3" fillId="0" borderId="18" xfId="54" applyFont="1" applyBorder="1" applyAlignment="1">
      <alignment horizontal="center" vertical="center"/>
    </xf>
    <xf numFmtId="178" fontId="3" fillId="0" borderId="38" xfId="54" applyNumberFormat="1" applyFont="1" applyBorder="1" applyAlignment="1">
      <alignment horizontal="right" vertical="center"/>
    </xf>
    <xf numFmtId="178" fontId="3" fillId="0" borderId="18" xfId="54" applyNumberFormat="1" applyFont="1" applyBorder="1" applyAlignment="1">
      <alignment horizontal="right" vertical="center"/>
    </xf>
    <xf numFmtId="0" fontId="3" fillId="0" borderId="39" xfId="54" applyFont="1" applyBorder="1" applyAlignment="1">
      <alignment vertical="center"/>
    </xf>
    <xf numFmtId="0" fontId="3" fillId="2" borderId="7" xfId="54" applyFont="1" applyFill="1" applyBorder="1" applyAlignment="1">
      <alignment horizontal="left" vertical="center"/>
    </xf>
    <xf numFmtId="177" fontId="3" fillId="0" borderId="20" xfId="52" applyNumberFormat="1" applyFont="1" applyBorder="1" applyAlignment="1">
      <alignment horizontal="center" vertical="center"/>
    </xf>
    <xf numFmtId="177" fontId="3" fillId="0" borderId="7" xfId="52" applyNumberFormat="1" applyFont="1" applyBorder="1" applyAlignment="1">
      <alignment horizontal="center" vertical="center"/>
    </xf>
    <xf numFmtId="0" fontId="3" fillId="0" borderId="20" xfId="54" applyFont="1" applyBorder="1" applyAlignment="1">
      <alignment horizontal="center" vertical="center"/>
    </xf>
    <xf numFmtId="178" fontId="3" fillId="6" borderId="40" xfId="52" applyNumberFormat="1" applyFont="1" applyFill="1" applyBorder="1" applyAlignment="1">
      <alignment horizontal="right" vertical="center"/>
    </xf>
    <xf numFmtId="178" fontId="3" fillId="0" borderId="6" xfId="54" applyNumberFormat="1" applyFont="1" applyBorder="1" applyAlignment="1">
      <alignment horizontal="right" vertical="center"/>
    </xf>
    <xf numFmtId="0" fontId="3" fillId="6" borderId="41" xfId="54" applyFont="1" applyFill="1" applyBorder="1" applyAlignment="1">
      <alignment vertical="center"/>
    </xf>
    <xf numFmtId="0" fontId="3" fillId="5" borderId="22" xfId="54" applyFont="1" applyFill="1" applyBorder="1" applyAlignment="1">
      <alignment horizontal="center" vertical="center"/>
    </xf>
    <xf numFmtId="178" fontId="3" fillId="5" borderId="42" xfId="54" applyNumberFormat="1" applyFont="1" applyFill="1" applyBorder="1" applyAlignment="1">
      <alignment horizontal="right" vertical="center"/>
    </xf>
    <xf numFmtId="178" fontId="3" fillId="5" borderId="22" xfId="54" applyNumberFormat="1" applyFont="1" applyFill="1" applyBorder="1" applyAlignment="1">
      <alignment horizontal="right" vertical="center"/>
    </xf>
    <xf numFmtId="0" fontId="3" fillId="5" borderId="43" xfId="54" applyFont="1" applyFill="1" applyBorder="1" applyAlignment="1">
      <alignment vertical="center"/>
    </xf>
    <xf numFmtId="0" fontId="3" fillId="0" borderId="7" xfId="54" applyFont="1" applyBorder="1" applyAlignment="1">
      <alignment horizontal="left" vertical="center"/>
    </xf>
    <xf numFmtId="178" fontId="3" fillId="0" borderId="44" xfId="54" applyNumberFormat="1" applyFont="1" applyBorder="1" applyAlignment="1">
      <alignment horizontal="right" vertical="center"/>
    </xf>
    <xf numFmtId="178" fontId="3" fillId="0" borderId="45" xfId="54" applyNumberFormat="1" applyFont="1" applyBorder="1" applyAlignment="1">
      <alignment horizontal="right" vertical="center"/>
    </xf>
    <xf numFmtId="0" fontId="3" fillId="0" borderId="46" xfId="54" applyFont="1" applyBorder="1" applyAlignment="1">
      <alignment vertical="center"/>
    </xf>
    <xf numFmtId="0" fontId="3" fillId="0" borderId="0" xfId="54" applyFont="1">
      <alignment vertical="center"/>
    </xf>
    <xf numFmtId="0" fontId="9" fillId="3" borderId="47" xfId="55" applyFont="1" applyFill="1" applyBorder="1" applyAlignment="1">
      <alignment horizontal="center" vertical="center"/>
    </xf>
    <xf numFmtId="0" fontId="9" fillId="3" borderId="48" xfId="55" applyFont="1" applyFill="1" applyBorder="1" applyAlignment="1">
      <alignment horizontal="center" vertical="center"/>
    </xf>
    <xf numFmtId="0" fontId="9" fillId="3" borderId="49" xfId="55" applyFont="1" applyFill="1" applyBorder="1" applyAlignment="1">
      <alignment horizontal="center" vertical="center"/>
    </xf>
    <xf numFmtId="0" fontId="3" fillId="0" borderId="17" xfId="54" applyFont="1" applyBorder="1" applyAlignment="1">
      <alignment vertical="center"/>
    </xf>
    <xf numFmtId="0" fontId="9" fillId="0" borderId="50" xfId="55" applyFont="1" applyBorder="1" applyAlignment="1">
      <alignment horizontal="center" vertical="center"/>
    </xf>
    <xf numFmtId="0" fontId="9" fillId="0" borderId="51" xfId="55" applyFont="1" applyBorder="1" applyAlignment="1">
      <alignment horizontal="left" vertical="center"/>
    </xf>
    <xf numFmtId="0" fontId="3" fillId="2" borderId="51" xfId="54" applyFont="1" applyFill="1" applyBorder="1" applyAlignment="1">
      <alignment vertical="center"/>
    </xf>
    <xf numFmtId="0" fontId="3" fillId="4" borderId="51" xfId="54" applyFont="1" applyFill="1" applyBorder="1" applyAlignment="1">
      <alignment horizontal="center" vertical="center"/>
    </xf>
    <xf numFmtId="0" fontId="3" fillId="0" borderId="51" xfId="54" applyFont="1" applyFill="1" applyBorder="1" applyAlignment="1">
      <alignment horizontal="center" vertical="center"/>
    </xf>
    <xf numFmtId="0" fontId="9" fillId="0" borderId="52" xfId="55" applyFont="1" applyBorder="1" applyAlignment="1">
      <alignment horizontal="center" vertical="center"/>
    </xf>
    <xf numFmtId="0" fontId="9" fillId="0" borderId="53" xfId="55" applyFont="1" applyBorder="1" applyAlignment="1">
      <alignment horizontal="left" vertical="center"/>
    </xf>
    <xf numFmtId="0" fontId="3" fillId="2" borderId="53" xfId="54" applyFont="1" applyFill="1" applyBorder="1" applyAlignment="1">
      <alignment vertical="center"/>
    </xf>
    <xf numFmtId="0" fontId="3" fillId="0" borderId="53" xfId="54" applyFont="1" applyFill="1" applyBorder="1" applyAlignment="1">
      <alignment horizontal="center" vertical="center"/>
    </xf>
    <xf numFmtId="0" fontId="3" fillId="4" borderId="53" xfId="54" applyFont="1" applyFill="1" applyBorder="1" applyAlignment="1">
      <alignment horizontal="center" vertical="center"/>
    </xf>
    <xf numFmtId="0" fontId="3" fillId="4" borderId="54" xfId="54" applyFont="1" applyFill="1" applyBorder="1" applyAlignment="1">
      <alignment horizontal="center" vertical="center"/>
    </xf>
    <xf numFmtId="0" fontId="3" fillId="0" borderId="21" xfId="54" applyFont="1" applyBorder="1" applyAlignment="1">
      <alignment vertical="center"/>
    </xf>
    <xf numFmtId="0" fontId="3" fillId="0" borderId="22" xfId="54" applyFont="1" applyBorder="1" applyAlignment="1">
      <alignment vertical="center"/>
    </xf>
    <xf numFmtId="0" fontId="3" fillId="0" borderId="5" xfId="54" applyFont="1" applyBorder="1" applyAlignment="1">
      <alignment vertical="center"/>
    </xf>
    <xf numFmtId="0" fontId="3" fillId="0" borderId="10" xfId="54" applyFont="1" applyBorder="1" applyAlignment="1">
      <alignment vertical="center"/>
    </xf>
    <xf numFmtId="0" fontId="9" fillId="0" borderId="55" xfId="55" applyFont="1" applyBorder="1" applyAlignment="1">
      <alignment horizontal="center" vertical="center"/>
    </xf>
    <xf numFmtId="0" fontId="9" fillId="0" borderId="56" xfId="55" applyFont="1" applyBorder="1" applyAlignment="1">
      <alignment horizontal="left" vertical="center" wrapText="1"/>
    </xf>
    <xf numFmtId="0" fontId="3" fillId="0" borderId="57" xfId="54" applyFont="1" applyFill="1" applyBorder="1" applyAlignment="1">
      <alignment horizontal="left" vertical="center"/>
    </xf>
    <xf numFmtId="0" fontId="3" fillId="0" borderId="58" xfId="54" applyFont="1" applyFill="1" applyBorder="1" applyAlignment="1">
      <alignment horizontal="left" vertical="center"/>
    </xf>
    <xf numFmtId="0" fontId="10" fillId="0" borderId="56" xfId="55" applyFont="1" applyBorder="1" applyAlignment="1">
      <alignment horizontal="left" vertical="center" wrapText="1"/>
    </xf>
    <xf numFmtId="0" fontId="9" fillId="0" borderId="59" xfId="55" applyFont="1" applyBorder="1" applyAlignment="1">
      <alignment horizontal="center" vertical="center"/>
    </xf>
    <xf numFmtId="0" fontId="9" fillId="0" borderId="48" xfId="55" applyFont="1" applyBorder="1" applyAlignment="1">
      <alignment horizontal="left" vertical="center" wrapText="1"/>
    </xf>
    <xf numFmtId="0" fontId="3" fillId="0" borderId="60" xfId="54" applyFont="1" applyFill="1" applyBorder="1" applyAlignment="1">
      <alignment horizontal="left" vertical="center"/>
    </xf>
    <xf numFmtId="0" fontId="3" fillId="0" borderId="61" xfId="54" applyFont="1" applyFill="1" applyBorder="1" applyAlignment="1">
      <alignment horizontal="left" vertical="center"/>
    </xf>
    <xf numFmtId="0" fontId="3" fillId="0" borderId="62" xfId="54" applyFont="1" applyBorder="1" applyAlignment="1">
      <alignment vertical="center"/>
    </xf>
    <xf numFmtId="0" fontId="9" fillId="2" borderId="63" xfId="55" applyFont="1" applyFill="1" applyBorder="1" applyAlignment="1">
      <alignment horizontal="left" vertical="center"/>
    </xf>
    <xf numFmtId="0" fontId="9" fillId="2" borderId="18" xfId="55" applyFont="1" applyFill="1" applyBorder="1" applyAlignment="1">
      <alignment horizontal="left" vertical="center"/>
    </xf>
    <xf numFmtId="0" fontId="3" fillId="0" borderId="52" xfId="54" applyFont="1" applyBorder="1" applyAlignment="1">
      <alignment vertical="center"/>
    </xf>
    <xf numFmtId="0" fontId="9" fillId="2" borderId="57" xfId="55" applyFont="1" applyFill="1" applyBorder="1" applyAlignment="1">
      <alignment horizontal="left" vertical="center"/>
    </xf>
    <xf numFmtId="0" fontId="9" fillId="2" borderId="58" xfId="55" applyFont="1" applyFill="1" applyBorder="1" applyAlignment="1">
      <alignment horizontal="left" vertical="center"/>
    </xf>
    <xf numFmtId="0" fontId="9" fillId="0" borderId="64" xfId="55" applyFont="1" applyBorder="1" applyAlignment="1">
      <alignment horizontal="left" vertical="center"/>
    </xf>
    <xf numFmtId="0" fontId="9" fillId="2" borderId="65" xfId="55" applyFont="1" applyFill="1" applyBorder="1" applyAlignment="1">
      <alignment horizontal="left" vertical="center"/>
    </xf>
    <xf numFmtId="0" fontId="9" fillId="2" borderId="66" xfId="55" applyFont="1" applyFill="1" applyBorder="1" applyAlignment="1">
      <alignment horizontal="left" vertical="center"/>
    </xf>
    <xf numFmtId="0" fontId="9" fillId="0" borderId="53" xfId="55" applyFont="1" applyFill="1" applyBorder="1" applyAlignment="1">
      <alignment horizontal="left" vertical="center"/>
    </xf>
    <xf numFmtId="0" fontId="3" fillId="2" borderId="57" xfId="54" applyFont="1" applyFill="1" applyBorder="1" applyAlignment="1">
      <alignment horizontal="center" vertical="center"/>
    </xf>
    <xf numFmtId="0" fontId="3" fillId="2" borderId="58" xfId="54" applyFont="1" applyFill="1" applyBorder="1" applyAlignment="1">
      <alignment horizontal="center" vertical="center"/>
    </xf>
    <xf numFmtId="0" fontId="9" fillId="0" borderId="64" xfId="55" applyFont="1" applyFill="1" applyBorder="1" applyAlignment="1">
      <alignment horizontal="left" vertical="center"/>
    </xf>
    <xf numFmtId="0" fontId="3" fillId="2" borderId="65" xfId="54" applyFont="1" applyFill="1" applyBorder="1" applyAlignment="1">
      <alignment horizontal="center" vertical="center"/>
    </xf>
    <xf numFmtId="0" fontId="3" fillId="2" borderId="66" xfId="54" applyFont="1" applyFill="1" applyBorder="1" applyAlignment="1">
      <alignment horizontal="center" vertical="center"/>
    </xf>
    <xf numFmtId="0" fontId="9" fillId="3" borderId="67" xfId="55" applyFont="1" applyFill="1" applyBorder="1" applyAlignment="1">
      <alignment horizontal="center" vertical="center"/>
    </xf>
    <xf numFmtId="0" fontId="9" fillId="0" borderId="51" xfId="55" applyFont="1" applyFill="1" applyBorder="1" applyAlignment="1">
      <alignment horizontal="left" vertical="center"/>
    </xf>
    <xf numFmtId="0" fontId="3" fillId="2" borderId="12" xfId="54" applyFont="1" applyFill="1" applyBorder="1" applyAlignment="1">
      <alignment horizontal="left" vertical="center"/>
    </xf>
    <xf numFmtId="0" fontId="3" fillId="2" borderId="12" xfId="54" applyFont="1" applyFill="1" applyBorder="1" applyAlignment="1">
      <alignment vertical="center"/>
    </xf>
    <xf numFmtId="0" fontId="9" fillId="0" borderId="56" xfId="55" applyFont="1" applyFill="1" applyBorder="1" applyAlignment="1">
      <alignment horizontal="left" vertical="center"/>
    </xf>
    <xf numFmtId="0" fontId="9" fillId="0" borderId="68" xfId="55" applyFont="1" applyBorder="1" applyAlignment="1">
      <alignment horizontal="center" vertical="center"/>
    </xf>
    <xf numFmtId="0" fontId="9" fillId="0" borderId="54" xfId="55" applyFont="1" applyFill="1" applyBorder="1" applyAlignment="1">
      <alignment horizontal="left" vertical="center"/>
    </xf>
    <xf numFmtId="0" fontId="3" fillId="2" borderId="54" xfId="54" applyFont="1" applyFill="1" applyBorder="1" applyAlignment="1">
      <alignment horizontal="left" vertical="center"/>
    </xf>
    <xf numFmtId="0" fontId="9" fillId="0" borderId="69" xfId="55" applyFont="1" applyBorder="1" applyAlignment="1">
      <alignment horizontal="center" vertical="center"/>
    </xf>
    <xf numFmtId="0" fontId="3" fillId="2" borderId="56" xfId="54" applyFont="1" applyFill="1" applyBorder="1" applyAlignment="1">
      <alignment vertical="center"/>
    </xf>
    <xf numFmtId="0" fontId="9" fillId="0" borderId="6" xfId="55" applyFont="1" applyBorder="1" applyAlignment="1">
      <alignment horizontal="center" vertical="center"/>
    </xf>
    <xf numFmtId="0" fontId="3" fillId="2" borderId="6" xfId="54" applyFont="1" applyFill="1" applyBorder="1" applyAlignment="1">
      <alignment horizontal="left" vertical="center"/>
    </xf>
    <xf numFmtId="0" fontId="3" fillId="2" borderId="6" xfId="54" applyFont="1" applyFill="1" applyBorder="1" applyAlignment="1">
      <alignment vertical="center"/>
    </xf>
    <xf numFmtId="0" fontId="3" fillId="0" borderId="6" xfId="54" applyFont="1" applyBorder="1" applyAlignment="1">
      <alignment horizontal="left" vertical="center"/>
    </xf>
    <xf numFmtId="0" fontId="9" fillId="3" borderId="60" xfId="55" applyFont="1" applyFill="1" applyBorder="1" applyAlignment="1">
      <alignment horizontal="center" vertical="center"/>
    </xf>
    <xf numFmtId="178" fontId="9" fillId="3" borderId="70" xfId="55" applyNumberFormat="1" applyFont="1" applyFill="1" applyBorder="1" applyAlignment="1">
      <alignment horizontal="right" vertical="center"/>
    </xf>
    <xf numFmtId="178" fontId="9" fillId="3" borderId="48" xfId="55" applyNumberFormat="1" applyFont="1" applyFill="1" applyBorder="1" applyAlignment="1">
      <alignment horizontal="right" vertical="center"/>
    </xf>
    <xf numFmtId="0" fontId="9" fillId="3" borderId="71" xfId="55" applyFont="1" applyFill="1" applyBorder="1" applyAlignment="1">
      <alignment horizontal="center" vertical="center"/>
    </xf>
    <xf numFmtId="0" fontId="3" fillId="2" borderId="51" xfId="54" applyFont="1" applyFill="1" applyBorder="1" applyAlignment="1">
      <alignment horizontal="center" vertical="center"/>
    </xf>
    <xf numFmtId="0" fontId="3" fillId="0" borderId="63" xfId="54" applyFont="1" applyBorder="1" applyAlignment="1">
      <alignment horizontal="center" vertical="center"/>
    </xf>
    <xf numFmtId="178" fontId="3" fillId="6" borderId="72" xfId="56" applyNumberFormat="1" applyFont="1" applyFill="1" applyBorder="1" applyAlignment="1">
      <alignment horizontal="right" vertical="center"/>
    </xf>
    <xf numFmtId="178" fontId="3" fillId="0" borderId="51" xfId="54" applyNumberFormat="1" applyFont="1" applyBorder="1" applyAlignment="1">
      <alignment horizontal="right" vertical="center"/>
    </xf>
    <xf numFmtId="0" fontId="3" fillId="6" borderId="73" xfId="54" applyFont="1" applyFill="1" applyBorder="1" applyAlignment="1">
      <alignment vertical="center"/>
    </xf>
    <xf numFmtId="0" fontId="3" fillId="2" borderId="53" xfId="54" applyFont="1" applyFill="1" applyBorder="1" applyAlignment="1">
      <alignment horizontal="center" vertical="center"/>
    </xf>
    <xf numFmtId="178" fontId="3" fillId="0" borderId="53" xfId="54" applyNumberFormat="1" applyFont="1" applyBorder="1" applyAlignment="1">
      <alignment horizontal="right" vertical="center"/>
    </xf>
    <xf numFmtId="0" fontId="3" fillId="6" borderId="74" xfId="54" applyFont="1" applyFill="1" applyBorder="1" applyAlignment="1">
      <alignment vertical="center"/>
    </xf>
    <xf numFmtId="178" fontId="3" fillId="6" borderId="75" xfId="56" applyNumberFormat="1" applyFont="1" applyFill="1" applyBorder="1" applyAlignment="1">
      <alignment horizontal="right" vertical="center"/>
    </xf>
    <xf numFmtId="0" fontId="3" fillId="6" borderId="76" xfId="54" applyFont="1" applyFill="1" applyBorder="1" applyAlignment="1">
      <alignment vertical="center"/>
    </xf>
    <xf numFmtId="0" fontId="3" fillId="0" borderId="22" xfId="54" applyFont="1" applyBorder="1" applyAlignment="1">
      <alignment horizontal="center" vertical="center"/>
    </xf>
    <xf numFmtId="178" fontId="3" fillId="0" borderId="42" xfId="54" applyNumberFormat="1" applyFont="1" applyBorder="1" applyAlignment="1">
      <alignment horizontal="right" vertical="center"/>
    </xf>
    <xf numFmtId="178" fontId="3" fillId="0" borderId="22" xfId="54" applyNumberFormat="1" applyFont="1" applyBorder="1" applyAlignment="1">
      <alignment horizontal="right" vertical="center"/>
    </xf>
    <xf numFmtId="0" fontId="3" fillId="0" borderId="43" xfId="54" applyFont="1" applyBorder="1" applyAlignment="1">
      <alignment vertical="center"/>
    </xf>
    <xf numFmtId="0" fontId="3" fillId="0" borderId="10" xfId="54" applyFont="1" applyBorder="1" applyAlignment="1">
      <alignment horizontal="center" vertical="center"/>
    </xf>
    <xf numFmtId="178" fontId="3" fillId="0" borderId="77" xfId="54" applyNumberFormat="1" applyFont="1" applyBorder="1" applyAlignment="1">
      <alignment horizontal="right" vertical="center"/>
    </xf>
    <xf numFmtId="178" fontId="3" fillId="0" borderId="10" xfId="54" applyNumberFormat="1" applyFont="1" applyBorder="1" applyAlignment="1">
      <alignment horizontal="right" vertical="center"/>
    </xf>
    <xf numFmtId="0" fontId="3" fillId="0" borderId="78" xfId="54" applyFont="1" applyBorder="1" applyAlignment="1">
      <alignment vertical="center"/>
    </xf>
    <xf numFmtId="0" fontId="3" fillId="0" borderId="79" xfId="54" applyFont="1" applyFill="1" applyBorder="1" applyAlignment="1">
      <alignment horizontal="left" vertical="center"/>
    </xf>
    <xf numFmtId="0" fontId="9" fillId="0" borderId="57" xfId="55" applyFont="1" applyBorder="1" applyAlignment="1">
      <alignment horizontal="center" vertical="center"/>
    </xf>
    <xf numFmtId="0" fontId="3" fillId="2" borderId="80" xfId="54" applyFont="1" applyFill="1" applyBorder="1" applyAlignment="1">
      <alignment horizontal="center" vertical="center"/>
    </xf>
    <xf numFmtId="0" fontId="9" fillId="0" borderId="65" xfId="55" applyFont="1" applyBorder="1" applyAlignment="1">
      <alignment horizontal="center" vertical="center"/>
    </xf>
    <xf numFmtId="0" fontId="3" fillId="0" borderId="49" xfId="54" applyFont="1" applyFill="1" applyBorder="1" applyAlignment="1">
      <alignment horizontal="left" vertical="center"/>
    </xf>
    <xf numFmtId="0" fontId="3" fillId="2" borderId="64" xfId="54" applyFont="1" applyFill="1" applyBorder="1" applyAlignment="1">
      <alignment horizontal="center" vertical="center"/>
    </xf>
    <xf numFmtId="0" fontId="3" fillId="2" borderId="48" xfId="54" applyFont="1" applyFill="1" applyBorder="1" applyAlignment="1">
      <alignment horizontal="center" vertical="center"/>
    </xf>
    <xf numFmtId="0" fontId="9" fillId="0" borderId="60" xfId="55" applyFont="1" applyBorder="1" applyAlignment="1">
      <alignment horizontal="center" vertical="center"/>
    </xf>
    <xf numFmtId="178" fontId="3" fillId="6" borderId="70" xfId="56" applyNumberFormat="1" applyFont="1" applyFill="1" applyBorder="1" applyAlignment="1">
      <alignment horizontal="right" vertical="center"/>
    </xf>
    <xf numFmtId="178" fontId="3" fillId="0" borderId="48" xfId="54" applyNumberFormat="1" applyFont="1" applyBorder="1" applyAlignment="1">
      <alignment horizontal="right" vertical="center"/>
    </xf>
    <xf numFmtId="0" fontId="9" fillId="2" borderId="81" xfId="55" applyFont="1" applyFill="1" applyBorder="1" applyAlignment="1">
      <alignment horizontal="left" vertical="center"/>
    </xf>
    <xf numFmtId="0" fontId="3" fillId="2" borderId="20" xfId="54" applyFont="1" applyFill="1" applyBorder="1" applyAlignment="1">
      <alignment horizontal="center" vertical="center"/>
    </xf>
    <xf numFmtId="0" fontId="3" fillId="2" borderId="7" xfId="54" applyFont="1" applyFill="1" applyBorder="1" applyAlignment="1">
      <alignment horizontal="center" vertical="center"/>
    </xf>
    <xf numFmtId="0" fontId="9" fillId="0" borderId="63" xfId="55" applyFont="1" applyBorder="1" applyAlignment="1">
      <alignment horizontal="center" vertical="center"/>
    </xf>
    <xf numFmtId="0" fontId="3" fillId="6" borderId="82" xfId="54" applyFont="1" applyFill="1" applyBorder="1" applyAlignment="1">
      <alignment vertical="center"/>
    </xf>
    <xf numFmtId="0" fontId="9" fillId="2" borderId="79" xfId="55" applyFont="1" applyFill="1" applyBorder="1" applyAlignment="1">
      <alignment horizontal="left" vertical="center"/>
    </xf>
    <xf numFmtId="0" fontId="3" fillId="2" borderId="79" xfId="54" applyFont="1" applyFill="1" applyBorder="1" applyAlignment="1">
      <alignment horizontal="center" vertical="center"/>
    </xf>
    <xf numFmtId="0" fontId="9" fillId="2" borderId="83" xfId="55" applyFont="1" applyFill="1" applyBorder="1" applyAlignment="1">
      <alignment horizontal="left" vertical="center"/>
    </xf>
    <xf numFmtId="0" fontId="3" fillId="2" borderId="83" xfId="54" applyFont="1" applyFill="1" applyBorder="1" applyAlignment="1">
      <alignment horizontal="center" vertical="center"/>
    </xf>
    <xf numFmtId="178" fontId="3" fillId="6" borderId="84" xfId="56" applyNumberFormat="1" applyFont="1" applyFill="1" applyBorder="1" applyAlignment="1">
      <alignment horizontal="right" vertical="center"/>
    </xf>
    <xf numFmtId="0" fontId="3" fillId="6" borderId="85" xfId="54" applyFont="1" applyFill="1" applyBorder="1" applyAlignment="1">
      <alignment vertical="center"/>
    </xf>
    <xf numFmtId="0" fontId="3" fillId="0" borderId="57" xfId="54" applyFont="1" applyBorder="1" applyAlignment="1">
      <alignment horizontal="center" vertical="center"/>
    </xf>
    <xf numFmtId="0" fontId="3" fillId="0" borderId="65" xfId="54" applyFont="1" applyBorder="1" applyAlignment="1">
      <alignment horizontal="center" vertical="center"/>
    </xf>
    <xf numFmtId="178" fontId="3" fillId="0" borderId="64" xfId="54" applyNumberFormat="1" applyFont="1" applyBorder="1" applyAlignment="1">
      <alignment horizontal="right" vertical="center"/>
    </xf>
    <xf numFmtId="0" fontId="3" fillId="2" borderId="6" xfId="54" applyFont="1" applyFill="1" applyBorder="1" applyAlignment="1">
      <alignment horizontal="center" vertical="center"/>
    </xf>
    <xf numFmtId="178" fontId="3" fillId="6" borderId="40" xfId="56" applyNumberFormat="1" applyFont="1" applyFill="1" applyBorder="1" applyAlignment="1">
      <alignment horizontal="right" vertical="center"/>
    </xf>
    <xf numFmtId="0" fontId="3" fillId="2" borderId="27" xfId="54" applyFont="1" applyFill="1" applyBorder="1" applyAlignment="1">
      <alignment horizontal="center" vertical="center"/>
    </xf>
    <xf numFmtId="0" fontId="3" fillId="2" borderId="86" xfId="54" applyFont="1" applyFill="1" applyBorder="1" applyAlignment="1">
      <alignment horizontal="center" vertical="center"/>
    </xf>
    <xf numFmtId="178" fontId="3" fillId="6" borderId="87" xfId="56" applyNumberFormat="1" applyFont="1" applyFill="1" applyBorder="1" applyAlignment="1">
      <alignment horizontal="right" vertical="center"/>
    </xf>
    <xf numFmtId="178" fontId="3" fillId="0" borderId="27" xfId="54" applyNumberFormat="1" applyFont="1" applyFill="1" applyBorder="1" applyAlignment="1">
      <alignment horizontal="right" vertical="center"/>
    </xf>
    <xf numFmtId="0" fontId="3" fillId="6" borderId="73" xfId="54" applyFont="1" applyFill="1" applyBorder="1" applyAlignment="1">
      <alignment vertical="center" wrapText="1"/>
    </xf>
    <xf numFmtId="178" fontId="3" fillId="6" borderId="88" xfId="56" applyNumberFormat="1" applyFont="1" applyFill="1" applyBorder="1" applyAlignment="1">
      <alignment horizontal="right" vertical="center"/>
    </xf>
    <xf numFmtId="178" fontId="3" fillId="0" borderId="9" xfId="54" applyNumberFormat="1" applyFont="1" applyFill="1" applyBorder="1" applyAlignment="1">
      <alignment horizontal="right" vertical="center"/>
    </xf>
    <xf numFmtId="0" fontId="3" fillId="6" borderId="6" xfId="54" applyFont="1" applyFill="1" applyBorder="1" applyAlignment="1">
      <alignment vertical="center" wrapText="1"/>
    </xf>
    <xf numFmtId="0" fontId="3" fillId="0" borderId="89" xfId="54" applyFont="1" applyBorder="1" applyAlignment="1">
      <alignment horizontal="center" vertical="center"/>
    </xf>
    <xf numFmtId="178" fontId="3" fillId="6" borderId="6" xfId="56" applyNumberFormat="1" applyFont="1" applyFill="1" applyBorder="1" applyAlignment="1">
      <alignment horizontal="right" vertical="center"/>
    </xf>
    <xf numFmtId="178" fontId="3" fillId="0" borderId="89" xfId="54" applyNumberFormat="1" applyFont="1" applyFill="1" applyBorder="1" applyAlignment="1">
      <alignment horizontal="right" vertical="center"/>
    </xf>
    <xf numFmtId="0" fontId="3" fillId="6" borderId="9" xfId="54" applyFont="1" applyFill="1" applyBorder="1" applyAlignment="1">
      <alignment vertical="center" wrapText="1"/>
    </xf>
    <xf numFmtId="0" fontId="3" fillId="0" borderId="6" xfId="54" applyFont="1" applyBorder="1" applyAlignment="1">
      <alignment horizontal="center" vertical="center"/>
    </xf>
    <xf numFmtId="178" fontId="3" fillId="0" borderId="54" xfId="54" applyNumberFormat="1" applyFont="1" applyBorder="1" applyAlignment="1">
      <alignment horizontal="right" vertical="center"/>
    </xf>
    <xf numFmtId="178" fontId="3" fillId="6" borderId="6" xfId="52" applyNumberFormat="1" applyFont="1" applyFill="1" applyBorder="1" applyAlignment="1">
      <alignment horizontal="right" vertical="center"/>
    </xf>
    <xf numFmtId="0" fontId="3" fillId="6" borderId="6" xfId="54" applyFont="1" applyFill="1" applyBorder="1" applyAlignment="1">
      <alignment vertical="center"/>
    </xf>
    <xf numFmtId="0" fontId="3" fillId="2" borderId="90" xfId="54" applyFont="1" applyFill="1" applyBorder="1" applyAlignment="1">
      <alignment horizontal="center" vertical="center"/>
    </xf>
    <xf numFmtId="0" fontId="3" fillId="0" borderId="52" xfId="54" applyFont="1" applyBorder="1" applyAlignment="1">
      <alignment horizontal="center" vertical="center"/>
    </xf>
    <xf numFmtId="0" fontId="3" fillId="4" borderId="53" xfId="54" applyFont="1" applyFill="1" applyBorder="1" applyAlignment="1">
      <alignment horizontal="left" vertical="center" wrapText="1"/>
    </xf>
    <xf numFmtId="0" fontId="9" fillId="0" borderId="0" xfId="55" applyFont="1" applyBorder="1" applyAlignment="1">
      <alignment horizontal="left" vertical="center"/>
    </xf>
    <xf numFmtId="176" fontId="3" fillId="4" borderId="53" xfId="56" applyNumberFormat="1" applyFont="1" applyFill="1" applyBorder="1" applyAlignment="1">
      <alignment horizontal="center" vertical="center"/>
    </xf>
    <xf numFmtId="0" fontId="3" fillId="0" borderId="74" xfId="54" applyFont="1" applyBorder="1" applyAlignment="1">
      <alignment vertical="center"/>
    </xf>
    <xf numFmtId="0" fontId="3" fillId="6" borderId="82" xfId="54" applyFont="1" applyFill="1" applyBorder="1" applyAlignment="1">
      <alignment vertical="center" wrapText="1"/>
    </xf>
    <xf numFmtId="0" fontId="11" fillId="0" borderId="0" xfId="0" applyFont="1">
      <alignment vertical="center"/>
    </xf>
    <xf numFmtId="0" fontId="3" fillId="0" borderId="53" xfId="54" applyFont="1" applyBorder="1" applyAlignment="1">
      <alignment horizontal="left" vertical="center" wrapText="1"/>
    </xf>
    <xf numFmtId="0" fontId="3" fillId="0" borderId="9" xfId="54" applyFont="1" applyFill="1" applyBorder="1" applyAlignment="1">
      <alignment horizontal="left" vertical="center"/>
    </xf>
    <xf numFmtId="0" fontId="3" fillId="0" borderId="0" xfId="54" applyFont="1" applyFill="1" applyBorder="1" applyAlignment="1">
      <alignment horizontal="left" vertical="center"/>
    </xf>
    <xf numFmtId="0" fontId="9" fillId="0" borderId="11" xfId="55" applyFont="1" applyBorder="1" applyAlignment="1">
      <alignment horizontal="center" vertical="center"/>
    </xf>
    <xf numFmtId="0" fontId="3" fillId="2" borderId="51" xfId="54" applyFont="1" applyFill="1" applyBorder="1" applyAlignment="1">
      <alignment horizontal="left" vertical="center"/>
    </xf>
    <xf numFmtId="0" fontId="9" fillId="0" borderId="56" xfId="55" applyFont="1" applyBorder="1" applyAlignment="1">
      <alignment horizontal="left" vertical="center"/>
    </xf>
    <xf numFmtId="0" fontId="3" fillId="2" borderId="53" xfId="54" applyFont="1" applyFill="1" applyBorder="1" applyAlignment="1">
      <alignment horizontal="left" vertical="center"/>
    </xf>
    <xf numFmtId="0" fontId="9" fillId="0" borderId="91" xfId="55" applyFont="1" applyBorder="1" applyAlignment="1">
      <alignment horizontal="center" vertical="center"/>
    </xf>
    <xf numFmtId="0" fontId="9" fillId="0" borderId="48" xfId="55" applyFont="1" applyBorder="1" applyAlignment="1">
      <alignment horizontal="left" vertical="center"/>
    </xf>
    <xf numFmtId="0" fontId="3" fillId="2" borderId="64" xfId="54" applyFont="1" applyFill="1" applyBorder="1" applyAlignment="1">
      <alignment horizontal="left" vertical="center"/>
    </xf>
    <xf numFmtId="0" fontId="9" fillId="0" borderId="92" xfId="55" applyFont="1" applyBorder="1" applyAlignment="1">
      <alignment horizontal="center" vertical="center"/>
    </xf>
    <xf numFmtId="0" fontId="9" fillId="0" borderId="80" xfId="55" applyFont="1" applyFill="1" applyBorder="1" applyAlignment="1">
      <alignment horizontal="left" vertical="center"/>
    </xf>
    <xf numFmtId="178" fontId="3" fillId="0" borderId="12" xfId="54" applyNumberFormat="1" applyFont="1" applyBorder="1" applyAlignment="1">
      <alignment horizontal="right" vertical="center"/>
    </xf>
    <xf numFmtId="0" fontId="3" fillId="0" borderId="69" xfId="54" applyFont="1" applyFill="1" applyBorder="1" applyAlignment="1">
      <alignment horizontal="left" vertical="center"/>
    </xf>
    <xf numFmtId="0" fontId="3" fillId="2" borderId="56" xfId="54" applyFont="1" applyFill="1" applyBorder="1" applyAlignment="1">
      <alignment horizontal="center" vertical="center"/>
    </xf>
    <xf numFmtId="0" fontId="9" fillId="0" borderId="27" xfId="55" applyFont="1" applyBorder="1" applyAlignment="1">
      <alignment horizontal="center" vertical="center"/>
    </xf>
    <xf numFmtId="178" fontId="3" fillId="0" borderId="56" xfId="54" applyNumberFormat="1" applyFont="1" applyBorder="1" applyAlignment="1">
      <alignment horizontal="right" vertical="center"/>
    </xf>
    <xf numFmtId="0" fontId="3" fillId="2" borderId="54" xfId="54" applyFont="1" applyFill="1" applyBorder="1" applyAlignment="1">
      <alignment horizontal="center" vertical="center"/>
    </xf>
    <xf numFmtId="0" fontId="3" fillId="2" borderId="12" xfId="54" applyFont="1" applyFill="1" applyBorder="1" applyAlignment="1">
      <alignment horizontal="center" vertical="center"/>
    </xf>
    <xf numFmtId="0" fontId="3" fillId="0" borderId="64" xfId="54" applyFont="1" applyFill="1" applyBorder="1" applyAlignment="1">
      <alignment horizontal="center" vertical="center"/>
    </xf>
    <xf numFmtId="0" fontId="12" fillId="7" borderId="6" xfId="53" applyFont="1" applyFill="1" applyBorder="1" applyAlignment="1">
      <alignment horizontal="center" vertical="center"/>
    </xf>
    <xf numFmtId="0" fontId="12" fillId="7" borderId="6" xfId="53" applyFont="1" applyFill="1" applyBorder="1" applyAlignment="1">
      <alignment horizontal="left" vertical="center"/>
    </xf>
    <xf numFmtId="0" fontId="13" fillId="0" borderId="6" xfId="49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left" vertical="center"/>
    </xf>
    <xf numFmtId="0" fontId="11" fillId="0" borderId="6" xfId="0" applyFont="1" applyBorder="1">
      <alignment vertical="center"/>
    </xf>
    <xf numFmtId="0" fontId="11" fillId="0" borderId="51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3" fillId="6" borderId="6" xfId="49" applyFont="1" applyFill="1" applyBorder="1" applyAlignment="1">
      <alignment horizontal="center" vertical="center"/>
    </xf>
    <xf numFmtId="0" fontId="13" fillId="6" borderId="6" xfId="49" applyFont="1" applyFill="1" applyBorder="1" applyAlignment="1">
      <alignment horizontal="left" vertical="center"/>
    </xf>
    <xf numFmtId="0" fontId="11" fillId="0" borderId="48" xfId="0" applyFont="1" applyBorder="1" applyAlignment="1">
      <alignment horizontal="center" vertical="center"/>
    </xf>
    <xf numFmtId="0" fontId="13" fillId="0" borderId="6" xfId="18" applyFont="1" applyFill="1" applyBorder="1" applyAlignment="1">
      <alignment horizontal="center" vertical="center"/>
    </xf>
    <xf numFmtId="0" fontId="13" fillId="0" borderId="6" xfId="18" applyFont="1" applyFill="1" applyBorder="1" applyAlignment="1">
      <alignment horizontal="left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60% - 强调文字颜色 6" xfId="51" builtinId="52"/>
    <cellStyle name="百分比 3" xfId="52"/>
    <cellStyle name="常规 2" xfId="53"/>
    <cellStyle name="常规 3" xfId="54"/>
    <cellStyle name="常规_Sheet1 3" xfId="55"/>
    <cellStyle name="千位分隔 2" xfId="5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customXml" Target="../customXml/item3.xml"/><Relationship Id="rId10" Type="http://schemas.openxmlformats.org/officeDocument/2006/relationships/customXml" Target="../customXml/item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321129</xdr:colOff>
      <xdr:row>0</xdr:row>
      <xdr:rowOff>402771</xdr:rowOff>
    </xdr:to>
    <xdr:pic>
      <xdr:nvPicPr>
        <xdr:cNvPr id="1114" name="图片 591"/>
        <xdr:cNvPicPr>
          <a:picLocks noChangeAspect="1"/>
        </xdr:cNvPicPr>
      </xdr:nvPicPr>
      <xdr:blipFill>
        <a:blip r:embed="rId1" cstate="print"/>
        <a:srcRect l="9630" t="12711" r="7130" b="18904"/>
        <a:stretch>
          <a:fillRect/>
        </a:stretch>
      </xdr:blipFill>
      <xdr:spPr>
        <a:xfrm>
          <a:off x="0" y="0"/>
          <a:ext cx="682625" cy="4025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320675</xdr:colOff>
      <xdr:row>0</xdr:row>
      <xdr:rowOff>402590</xdr:rowOff>
    </xdr:to>
    <xdr:pic>
      <xdr:nvPicPr>
        <xdr:cNvPr id="2" name="图片 591"/>
        <xdr:cNvPicPr>
          <a:picLocks noChangeAspect="1"/>
        </xdr:cNvPicPr>
      </xdr:nvPicPr>
      <xdr:blipFill>
        <a:blip r:embed="rId1" cstate="print"/>
        <a:srcRect l="9630" t="12711" r="7130" b="18904"/>
        <a:stretch>
          <a:fillRect/>
        </a:stretch>
      </xdr:blipFill>
      <xdr:spPr>
        <a:xfrm>
          <a:off x="0" y="0"/>
          <a:ext cx="682625" cy="4025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320675</xdr:colOff>
      <xdr:row>0</xdr:row>
      <xdr:rowOff>402590</xdr:rowOff>
    </xdr:to>
    <xdr:pic>
      <xdr:nvPicPr>
        <xdr:cNvPr id="2" name="图片 591"/>
        <xdr:cNvPicPr>
          <a:picLocks noChangeAspect="1"/>
        </xdr:cNvPicPr>
      </xdr:nvPicPr>
      <xdr:blipFill>
        <a:blip r:embed="rId1" cstate="print"/>
        <a:srcRect l="9630" t="12711" r="7130" b="18904"/>
        <a:stretch>
          <a:fillRect/>
        </a:stretch>
      </xdr:blipFill>
      <xdr:spPr>
        <a:xfrm>
          <a:off x="0" y="0"/>
          <a:ext cx="682625" cy="4025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320675</xdr:colOff>
      <xdr:row>0</xdr:row>
      <xdr:rowOff>402590</xdr:rowOff>
    </xdr:to>
    <xdr:pic>
      <xdr:nvPicPr>
        <xdr:cNvPr id="2" name="图片 591"/>
        <xdr:cNvPicPr>
          <a:picLocks noChangeAspect="1"/>
        </xdr:cNvPicPr>
      </xdr:nvPicPr>
      <xdr:blipFill>
        <a:blip r:embed="rId1" cstate="print"/>
        <a:srcRect l="9630" t="12711" r="7130" b="18904"/>
        <a:stretch>
          <a:fillRect/>
        </a:stretch>
      </xdr:blipFill>
      <xdr:spPr>
        <a:xfrm>
          <a:off x="0" y="0"/>
          <a:ext cx="682625" cy="4025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320675</xdr:colOff>
      <xdr:row>0</xdr:row>
      <xdr:rowOff>402590</xdr:rowOff>
    </xdr:to>
    <xdr:pic>
      <xdr:nvPicPr>
        <xdr:cNvPr id="2" name="图片 591"/>
        <xdr:cNvPicPr>
          <a:picLocks noChangeAspect="1"/>
        </xdr:cNvPicPr>
      </xdr:nvPicPr>
      <xdr:blipFill>
        <a:blip r:embed="rId1" cstate="print"/>
        <a:srcRect l="9630" t="12711" r="7130" b="18904"/>
        <a:stretch>
          <a:fillRect/>
        </a:stretch>
      </xdr:blipFill>
      <xdr:spPr>
        <a:xfrm>
          <a:off x="0" y="0"/>
          <a:ext cx="682625" cy="4025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320675</xdr:colOff>
      <xdr:row>0</xdr:row>
      <xdr:rowOff>402590</xdr:rowOff>
    </xdr:to>
    <xdr:pic>
      <xdr:nvPicPr>
        <xdr:cNvPr id="2" name="图片 591"/>
        <xdr:cNvPicPr>
          <a:picLocks noChangeAspect="1"/>
        </xdr:cNvPicPr>
      </xdr:nvPicPr>
      <xdr:blipFill>
        <a:blip r:embed="rId1" cstate="print"/>
        <a:srcRect l="9630" t="12711" r="7130" b="18904"/>
        <a:stretch>
          <a:fillRect/>
        </a:stretch>
      </xdr:blipFill>
      <xdr:spPr>
        <a:xfrm>
          <a:off x="0" y="0"/>
          <a:ext cx="682625" cy="4025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320675</xdr:colOff>
      <xdr:row>0</xdr:row>
      <xdr:rowOff>402590</xdr:rowOff>
    </xdr:to>
    <xdr:pic>
      <xdr:nvPicPr>
        <xdr:cNvPr id="2" name="图片 591"/>
        <xdr:cNvPicPr>
          <a:picLocks noChangeAspect="1"/>
        </xdr:cNvPicPr>
      </xdr:nvPicPr>
      <xdr:blipFill>
        <a:blip r:embed="rId1" cstate="print"/>
        <a:srcRect l="9630" t="12711" r="7130" b="18904"/>
        <a:stretch>
          <a:fillRect/>
        </a:stretch>
      </xdr:blipFill>
      <xdr:spPr>
        <a:xfrm>
          <a:off x="0" y="0"/>
          <a:ext cx="682625" cy="4025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320675</xdr:colOff>
      <xdr:row>0</xdr:row>
      <xdr:rowOff>402590</xdr:rowOff>
    </xdr:to>
    <xdr:pic>
      <xdr:nvPicPr>
        <xdr:cNvPr id="3" name="图片 591"/>
        <xdr:cNvPicPr>
          <a:picLocks noChangeAspect="1"/>
        </xdr:cNvPicPr>
      </xdr:nvPicPr>
      <xdr:blipFill>
        <a:blip r:embed="rId1" cstate="print"/>
        <a:srcRect l="9630" t="12711" r="7130" b="18904"/>
        <a:stretch>
          <a:fillRect/>
        </a:stretch>
      </xdr:blipFill>
      <xdr:spPr>
        <a:xfrm>
          <a:off x="0" y="0"/>
          <a:ext cx="682625" cy="4025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49977111117893"/>
  </sheetPr>
  <dimension ref="A1:P156"/>
  <sheetViews>
    <sheetView showGridLines="0" tabSelected="1" workbookViewId="0">
      <pane ySplit="8" topLeftCell="A75" activePane="bottomLeft" state="frozen"/>
      <selection/>
      <selection pane="bottomLeft" activeCell="O51" sqref="O51"/>
    </sheetView>
  </sheetViews>
  <sheetFormatPr defaultColWidth="9.125" defaultRowHeight="12.75"/>
  <cols>
    <col min="1" max="1" width="4.75" style="3" customWidth="1"/>
    <col min="2" max="2" width="15.75" style="3" customWidth="1"/>
    <col min="3" max="3" width="14.75" style="3" customWidth="1"/>
    <col min="4" max="8" width="4.25" style="3" customWidth="1"/>
    <col min="9" max="9" width="8.875" style="3" customWidth="1"/>
    <col min="10" max="10" width="8.875" style="5" customWidth="1"/>
    <col min="11" max="11" width="5.25" style="5" customWidth="1"/>
    <col min="12" max="12" width="5.75" style="5" customWidth="1"/>
    <col min="13" max="13" width="8.43333333333333" style="6" customWidth="1"/>
    <col min="14" max="14" width="10.75" style="6" customWidth="1"/>
    <col min="15" max="15" width="51.2" style="3" customWidth="1"/>
    <col min="16" max="16384" width="9.125" style="3"/>
  </cols>
  <sheetData>
    <row r="1" s="1" customFormat="1" ht="42.75" customHeight="1" spans="1: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46"/>
      <c r="N1" s="46"/>
      <c r="O1" s="7"/>
    </row>
    <row r="2" s="2" customFormat="1" ht="15" customHeight="1" spans="1:15">
      <c r="A2" s="8" t="s">
        <v>1</v>
      </c>
      <c r="B2" s="8"/>
      <c r="C2" s="9" t="s">
        <v>2</v>
      </c>
      <c r="D2" s="9"/>
      <c r="E2" s="9"/>
      <c r="F2" s="10" t="s">
        <v>3</v>
      </c>
      <c r="G2" s="11"/>
      <c r="H2" s="11"/>
      <c r="I2" s="47" t="s">
        <v>4</v>
      </c>
      <c r="J2" s="47"/>
      <c r="K2" s="48"/>
      <c r="L2" s="49" t="s">
        <v>5</v>
      </c>
      <c r="M2" s="50"/>
      <c r="N2" s="51" t="s">
        <v>6</v>
      </c>
      <c r="O2" s="52"/>
    </row>
    <row r="3" s="2" customFormat="1" ht="15" customHeight="1" spans="1:15">
      <c r="A3" s="8" t="s">
        <v>7</v>
      </c>
      <c r="B3" s="8"/>
      <c r="C3" s="9" t="s">
        <v>8</v>
      </c>
      <c r="D3" s="9"/>
      <c r="E3" s="9"/>
      <c r="F3" s="10" t="s">
        <v>9</v>
      </c>
      <c r="G3" s="11"/>
      <c r="H3" s="11"/>
      <c r="I3" s="47" t="s">
        <v>10</v>
      </c>
      <c r="J3" s="47"/>
      <c r="K3" s="48"/>
      <c r="L3" s="49" t="s">
        <v>11</v>
      </c>
      <c r="M3" s="50"/>
      <c r="N3" s="53"/>
      <c r="O3" s="52"/>
    </row>
    <row r="4" s="2" customFormat="1" ht="15" customHeight="1" spans="1:15">
      <c r="A4" s="8" t="s">
        <v>12</v>
      </c>
      <c r="B4" s="8"/>
      <c r="C4" s="9" t="s">
        <v>13</v>
      </c>
      <c r="D4" s="9"/>
      <c r="E4" s="9"/>
      <c r="F4" s="12"/>
      <c r="G4" s="11"/>
      <c r="H4" s="13"/>
      <c r="I4" s="13"/>
      <c r="J4" s="13"/>
      <c r="K4" s="13"/>
      <c r="L4" s="49" t="s">
        <v>14</v>
      </c>
      <c r="M4" s="50"/>
      <c r="N4" s="53"/>
      <c r="O4" s="52"/>
    </row>
    <row r="5" ht="9.95" customHeight="1" spans="1:15">
      <c r="A5" s="14"/>
      <c r="B5" s="14"/>
      <c r="C5" s="14"/>
      <c r="D5" s="14"/>
      <c r="E5" s="14"/>
      <c r="F5" s="14"/>
      <c r="G5" s="14"/>
      <c r="H5" s="14"/>
      <c r="I5" s="14"/>
      <c r="O5" s="14"/>
    </row>
    <row r="6" ht="48" customHeight="1" spans="1:15">
      <c r="A6" s="15" t="s">
        <v>15</v>
      </c>
      <c r="B6" s="16" t="s">
        <v>16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54"/>
      <c r="N6" s="54"/>
      <c r="O6" s="55"/>
    </row>
    <row r="7" ht="20" customHeight="1" spans="1:15">
      <c r="A7" s="17" t="s">
        <v>17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56" t="s">
        <v>18</v>
      </c>
      <c r="N7" s="56"/>
      <c r="O7" s="57"/>
    </row>
    <row r="8" ht="20" customHeight="1" spans="1:16">
      <c r="A8" s="19" t="s">
        <v>19</v>
      </c>
      <c r="B8" s="20" t="s">
        <v>17</v>
      </c>
      <c r="C8" s="21" t="s">
        <v>20</v>
      </c>
      <c r="D8" s="20"/>
      <c r="E8" s="20"/>
      <c r="F8" s="20"/>
      <c r="G8" s="20"/>
      <c r="H8" s="20"/>
      <c r="I8" s="20"/>
      <c r="J8" s="20" t="s">
        <v>21</v>
      </c>
      <c r="K8" s="20" t="s">
        <v>22</v>
      </c>
      <c r="L8" s="20" t="s">
        <v>23</v>
      </c>
      <c r="M8" s="58" t="s">
        <v>24</v>
      </c>
      <c r="N8" s="58" t="s">
        <v>25</v>
      </c>
      <c r="O8" s="59" t="s">
        <v>26</v>
      </c>
      <c r="P8" s="60" t="s">
        <v>27</v>
      </c>
    </row>
    <row r="9" s="4" customFormat="1" ht="20" customHeight="1" spans="1:15">
      <c r="A9" s="22" t="s">
        <v>28</v>
      </c>
      <c r="B9" s="23" t="s">
        <v>29</v>
      </c>
      <c r="C9" s="24"/>
      <c r="D9" s="25"/>
      <c r="E9" s="25"/>
      <c r="F9" s="25"/>
      <c r="G9" s="25"/>
      <c r="H9" s="25"/>
      <c r="I9" s="25"/>
      <c r="J9" s="25"/>
      <c r="K9" s="25"/>
      <c r="L9" s="25"/>
      <c r="M9" s="61"/>
      <c r="N9" s="61"/>
      <c r="O9" s="62"/>
    </row>
    <row r="10" ht="20" customHeight="1" spans="1:15">
      <c r="A10" s="26" t="s">
        <v>30</v>
      </c>
      <c r="B10" s="27" t="s">
        <v>31</v>
      </c>
      <c r="C10" s="28" t="s">
        <v>32</v>
      </c>
      <c r="D10" s="29">
        <v>11</v>
      </c>
      <c r="E10" s="28" t="s">
        <v>33</v>
      </c>
      <c r="F10" s="29">
        <v>1</v>
      </c>
      <c r="G10" s="28" t="s">
        <v>34</v>
      </c>
      <c r="H10" s="29">
        <v>4</v>
      </c>
      <c r="I10" s="28" t="s">
        <v>35</v>
      </c>
      <c r="J10" s="63">
        <v>10</v>
      </c>
      <c r="K10" s="28">
        <v>4</v>
      </c>
      <c r="L10" s="64" t="s">
        <v>36</v>
      </c>
      <c r="M10" s="65">
        <v>1400</v>
      </c>
      <c r="N10" s="66">
        <f>J10*K10*M10</f>
        <v>56000</v>
      </c>
      <c r="O10" s="67" t="s">
        <v>37</v>
      </c>
    </row>
    <row r="11" ht="20" customHeight="1" spans="1:15">
      <c r="A11" s="222"/>
      <c r="B11" s="223"/>
      <c r="C11" s="112" t="s">
        <v>38</v>
      </c>
      <c r="D11" s="113">
        <v>11</v>
      </c>
      <c r="E11" s="112" t="s">
        <v>33</v>
      </c>
      <c r="F11" s="113">
        <v>1</v>
      </c>
      <c r="G11" s="112" t="s">
        <v>34</v>
      </c>
      <c r="H11" s="113">
        <v>4</v>
      </c>
      <c r="I11" s="112" t="s">
        <v>35</v>
      </c>
      <c r="J11" s="225">
        <v>1</v>
      </c>
      <c r="K11" s="112">
        <v>4</v>
      </c>
      <c r="L11" s="200" t="s">
        <v>36</v>
      </c>
      <c r="M11" s="169">
        <v>1400</v>
      </c>
      <c r="N11" s="66">
        <f>J11*K11*M11</f>
        <v>5600</v>
      </c>
      <c r="O11" s="226" t="s">
        <v>39</v>
      </c>
    </row>
    <row r="12" ht="20" customHeight="1" spans="1:15">
      <c r="A12" s="222" t="s">
        <v>40</v>
      </c>
      <c r="B12" s="229" t="s">
        <v>41</v>
      </c>
      <c r="C12" s="112" t="s">
        <v>32</v>
      </c>
      <c r="D12" s="113">
        <v>11</v>
      </c>
      <c r="E12" s="112" t="s">
        <v>33</v>
      </c>
      <c r="F12" s="113">
        <v>5</v>
      </c>
      <c r="G12" s="112" t="s">
        <v>34</v>
      </c>
      <c r="H12" s="113">
        <v>1</v>
      </c>
      <c r="I12" s="112" t="s">
        <v>35</v>
      </c>
      <c r="J12" s="225">
        <v>1</v>
      </c>
      <c r="K12" s="112">
        <v>1</v>
      </c>
      <c r="L12" s="200" t="s">
        <v>36</v>
      </c>
      <c r="M12" s="169">
        <v>579</v>
      </c>
      <c r="N12" s="241">
        <f>J12*K12*M12</f>
        <v>579</v>
      </c>
      <c r="O12" s="226" t="s">
        <v>42</v>
      </c>
    </row>
    <row r="13" ht="20" customHeight="1" spans="1:16">
      <c r="A13" s="30" t="s">
        <v>43</v>
      </c>
      <c r="B13" s="31"/>
      <c r="C13" s="31"/>
      <c r="D13" s="31"/>
      <c r="E13" s="31"/>
      <c r="F13" s="31"/>
      <c r="G13" s="31"/>
      <c r="H13" s="31"/>
      <c r="I13" s="31"/>
      <c r="J13" s="68"/>
      <c r="K13" s="68"/>
      <c r="L13" s="68"/>
      <c r="M13" s="69"/>
      <c r="N13" s="70">
        <f>SUM(N10:N12)</f>
        <v>62179</v>
      </c>
      <c r="O13" s="71"/>
      <c r="P13" s="72"/>
    </row>
    <row r="14" ht="20" customHeight="1" spans="1:15">
      <c r="A14" s="100" t="s">
        <v>19</v>
      </c>
      <c r="B14" s="101" t="s">
        <v>17</v>
      </c>
      <c r="C14" s="102" t="s">
        <v>20</v>
      </c>
      <c r="D14" s="101"/>
      <c r="E14" s="101"/>
      <c r="F14" s="101"/>
      <c r="G14" s="101"/>
      <c r="H14" s="101"/>
      <c r="I14" s="101"/>
      <c r="J14" s="101" t="s">
        <v>44</v>
      </c>
      <c r="K14" s="101" t="s">
        <v>45</v>
      </c>
      <c r="L14" s="157" t="s">
        <v>23</v>
      </c>
      <c r="M14" s="158" t="s">
        <v>24</v>
      </c>
      <c r="N14" s="159" t="s">
        <v>46</v>
      </c>
      <c r="O14" s="160" t="s">
        <v>26</v>
      </c>
    </row>
    <row r="15" ht="20" customHeight="1" spans="1:15">
      <c r="A15" s="103" t="s">
        <v>47</v>
      </c>
      <c r="B15" s="37" t="s">
        <v>48</v>
      </c>
      <c r="C15" s="37"/>
      <c r="D15" s="37"/>
      <c r="E15" s="37"/>
      <c r="F15" s="37"/>
      <c r="G15" s="37"/>
      <c r="H15" s="37"/>
      <c r="I15" s="37"/>
      <c r="J15" s="80"/>
      <c r="K15" s="80"/>
      <c r="L15" s="80"/>
      <c r="M15" s="81"/>
      <c r="N15" s="82"/>
      <c r="O15" s="83"/>
    </row>
    <row r="16" ht="20" customHeight="1" spans="1:15">
      <c r="A16" s="104" t="s">
        <v>49</v>
      </c>
      <c r="B16" s="105" t="s">
        <v>50</v>
      </c>
      <c r="C16" s="106"/>
      <c r="D16" s="107">
        <v>11</v>
      </c>
      <c r="E16" s="108" t="s">
        <v>33</v>
      </c>
      <c r="F16" s="107">
        <v>1</v>
      </c>
      <c r="G16" s="108" t="s">
        <v>34</v>
      </c>
      <c r="H16" s="29" t="s">
        <v>35</v>
      </c>
      <c r="I16" s="108" t="s">
        <v>51</v>
      </c>
      <c r="J16" s="161">
        <v>9</v>
      </c>
      <c r="K16" s="161">
        <v>1</v>
      </c>
      <c r="L16" s="162" t="s">
        <v>52</v>
      </c>
      <c r="M16" s="163">
        <v>272.73</v>
      </c>
      <c r="N16" s="164">
        <f t="shared" ref="N16:N23" si="0">J16*K16*M16</f>
        <v>2454.57</v>
      </c>
      <c r="O16" s="165" t="s">
        <v>53</v>
      </c>
    </row>
    <row r="17" ht="20" customHeight="1" spans="1:15">
      <c r="A17" s="109" t="s">
        <v>54</v>
      </c>
      <c r="B17" s="110" t="s">
        <v>50</v>
      </c>
      <c r="C17" s="111"/>
      <c r="D17" s="107">
        <v>11</v>
      </c>
      <c r="E17" s="112" t="s">
        <v>33</v>
      </c>
      <c r="F17" s="113">
        <v>2</v>
      </c>
      <c r="G17" s="112" t="s">
        <v>34</v>
      </c>
      <c r="H17" s="29" t="s">
        <v>55</v>
      </c>
      <c r="I17" s="112" t="s">
        <v>51</v>
      </c>
      <c r="J17" s="161">
        <v>9</v>
      </c>
      <c r="K17" s="166">
        <v>1</v>
      </c>
      <c r="L17" s="162" t="s">
        <v>52</v>
      </c>
      <c r="M17" s="163">
        <v>272.73</v>
      </c>
      <c r="N17" s="167">
        <f t="shared" si="0"/>
        <v>2454.57</v>
      </c>
      <c r="O17" s="168" t="s">
        <v>56</v>
      </c>
    </row>
    <row r="18" ht="20" customHeight="1" spans="1:15">
      <c r="A18" s="109" t="s">
        <v>57</v>
      </c>
      <c r="B18" s="110" t="s">
        <v>50</v>
      </c>
      <c r="C18" s="111"/>
      <c r="D18" s="107">
        <v>11</v>
      </c>
      <c r="E18" s="112" t="s">
        <v>33</v>
      </c>
      <c r="F18" s="113">
        <v>2</v>
      </c>
      <c r="G18" s="112" t="s">
        <v>34</v>
      </c>
      <c r="H18" s="29" t="s">
        <v>35</v>
      </c>
      <c r="I18" s="112" t="s">
        <v>51</v>
      </c>
      <c r="J18" s="161">
        <v>9</v>
      </c>
      <c r="K18" s="166">
        <v>1</v>
      </c>
      <c r="L18" s="162" t="s">
        <v>52</v>
      </c>
      <c r="M18" s="163">
        <v>272.73</v>
      </c>
      <c r="N18" s="167">
        <f t="shared" si="0"/>
        <v>2454.57</v>
      </c>
      <c r="O18" s="168" t="s">
        <v>56</v>
      </c>
    </row>
    <row r="19" ht="20" customHeight="1" spans="1:15">
      <c r="A19" s="109" t="s">
        <v>58</v>
      </c>
      <c r="B19" s="110" t="s">
        <v>50</v>
      </c>
      <c r="C19" s="111"/>
      <c r="D19" s="107">
        <v>11</v>
      </c>
      <c r="E19" s="112" t="s">
        <v>33</v>
      </c>
      <c r="F19" s="113">
        <v>3</v>
      </c>
      <c r="G19" s="112" t="s">
        <v>34</v>
      </c>
      <c r="H19" s="29" t="s">
        <v>55</v>
      </c>
      <c r="I19" s="112" t="s">
        <v>51</v>
      </c>
      <c r="J19" s="161">
        <v>9</v>
      </c>
      <c r="K19" s="166">
        <v>1</v>
      </c>
      <c r="L19" s="162" t="s">
        <v>52</v>
      </c>
      <c r="M19" s="163">
        <v>272.73</v>
      </c>
      <c r="N19" s="167">
        <f t="shared" si="0"/>
        <v>2454.57</v>
      </c>
      <c r="O19" s="168" t="s">
        <v>56</v>
      </c>
    </row>
    <row r="20" ht="20" customHeight="1" spans="1:15">
      <c r="A20" s="109" t="s">
        <v>59</v>
      </c>
      <c r="B20" s="110" t="s">
        <v>50</v>
      </c>
      <c r="C20" s="111"/>
      <c r="D20" s="107">
        <v>11</v>
      </c>
      <c r="E20" s="112" t="s">
        <v>33</v>
      </c>
      <c r="F20" s="114">
        <v>3</v>
      </c>
      <c r="G20" s="112" t="s">
        <v>34</v>
      </c>
      <c r="H20" s="107" t="s">
        <v>35</v>
      </c>
      <c r="I20" s="112" t="s">
        <v>51</v>
      </c>
      <c r="J20" s="161">
        <v>9</v>
      </c>
      <c r="K20" s="166">
        <v>1</v>
      </c>
      <c r="L20" s="162" t="s">
        <v>52</v>
      </c>
      <c r="M20" s="169">
        <v>286.67</v>
      </c>
      <c r="N20" s="167">
        <f t="shared" si="0"/>
        <v>2580.03</v>
      </c>
      <c r="O20" s="168" t="s">
        <v>56</v>
      </c>
    </row>
    <row r="21" ht="20" customHeight="1" spans="1:15">
      <c r="A21" s="109" t="s">
        <v>60</v>
      </c>
      <c r="B21" s="110" t="s">
        <v>50</v>
      </c>
      <c r="C21" s="111"/>
      <c r="D21" s="107">
        <v>11</v>
      </c>
      <c r="E21" s="112" t="s">
        <v>33</v>
      </c>
      <c r="F21" s="114">
        <v>4</v>
      </c>
      <c r="G21" s="112" t="s">
        <v>34</v>
      </c>
      <c r="H21" s="107" t="s">
        <v>55</v>
      </c>
      <c r="I21" s="112" t="s">
        <v>51</v>
      </c>
      <c r="J21" s="161">
        <v>9</v>
      </c>
      <c r="K21" s="166">
        <v>1</v>
      </c>
      <c r="L21" s="162" t="s">
        <v>52</v>
      </c>
      <c r="M21" s="163">
        <v>272.73</v>
      </c>
      <c r="N21" s="167">
        <f t="shared" si="0"/>
        <v>2454.57</v>
      </c>
      <c r="O21" s="168" t="s">
        <v>56</v>
      </c>
    </row>
    <row r="22" ht="20" customHeight="1" spans="1:15">
      <c r="A22" s="109" t="s">
        <v>61</v>
      </c>
      <c r="B22" s="110" t="s">
        <v>50</v>
      </c>
      <c r="C22" s="111"/>
      <c r="D22" s="107">
        <v>11</v>
      </c>
      <c r="E22" s="112" t="s">
        <v>33</v>
      </c>
      <c r="F22" s="114">
        <v>4</v>
      </c>
      <c r="G22" s="112" t="s">
        <v>34</v>
      </c>
      <c r="H22" s="107" t="s">
        <v>35</v>
      </c>
      <c r="I22" s="112" t="s">
        <v>51</v>
      </c>
      <c r="J22" s="161">
        <v>9</v>
      </c>
      <c r="K22" s="166">
        <v>1</v>
      </c>
      <c r="L22" s="162" t="s">
        <v>52</v>
      </c>
      <c r="M22" s="169">
        <v>227.27</v>
      </c>
      <c r="N22" s="167">
        <f t="shared" si="0"/>
        <v>2045.43</v>
      </c>
      <c r="O22" s="168" t="s">
        <v>56</v>
      </c>
    </row>
    <row r="23" ht="20" customHeight="1" spans="1:15">
      <c r="A23" s="109" t="s">
        <v>62</v>
      </c>
      <c r="B23" s="110" t="s">
        <v>50</v>
      </c>
      <c r="C23" s="111"/>
      <c r="D23" s="107">
        <v>11</v>
      </c>
      <c r="E23" s="112" t="s">
        <v>33</v>
      </c>
      <c r="F23" s="114">
        <v>5</v>
      </c>
      <c r="G23" s="112" t="s">
        <v>34</v>
      </c>
      <c r="H23" s="107" t="s">
        <v>55</v>
      </c>
      <c r="I23" s="112" t="s">
        <v>51</v>
      </c>
      <c r="J23" s="161">
        <v>9</v>
      </c>
      <c r="K23" s="166">
        <v>1</v>
      </c>
      <c r="L23" s="112" t="s">
        <v>52</v>
      </c>
      <c r="M23" s="163">
        <v>272.73</v>
      </c>
      <c r="N23" s="167">
        <f t="shared" si="0"/>
        <v>2454.57</v>
      </c>
      <c r="O23" s="170" t="s">
        <v>63</v>
      </c>
    </row>
    <row r="24" ht="20" customHeight="1" spans="1:16">
      <c r="A24" s="115" t="s">
        <v>43</v>
      </c>
      <c r="B24" s="116"/>
      <c r="C24" s="116"/>
      <c r="D24" s="116"/>
      <c r="E24" s="116"/>
      <c r="F24" s="116"/>
      <c r="G24" s="116"/>
      <c r="H24" s="116"/>
      <c r="I24" s="116"/>
      <c r="J24" s="171"/>
      <c r="K24" s="171"/>
      <c r="L24" s="171"/>
      <c r="M24" s="172"/>
      <c r="N24" s="173">
        <f>SUM(N16:N23)</f>
        <v>19352.88</v>
      </c>
      <c r="O24" s="174"/>
      <c r="P24" s="72"/>
    </row>
    <row r="25" ht="20" customHeight="1" spans="1:15">
      <c r="A25" s="34" t="s">
        <v>19</v>
      </c>
      <c r="B25" s="18" t="s">
        <v>17</v>
      </c>
      <c r="C25" s="35" t="s">
        <v>20</v>
      </c>
      <c r="D25" s="18"/>
      <c r="E25" s="18"/>
      <c r="F25" s="18"/>
      <c r="G25" s="18"/>
      <c r="H25" s="18"/>
      <c r="I25" s="18"/>
      <c r="J25" s="18" t="s">
        <v>44</v>
      </c>
      <c r="K25" s="18" t="s">
        <v>52</v>
      </c>
      <c r="L25" s="77" t="s">
        <v>23</v>
      </c>
      <c r="M25" s="78" t="s">
        <v>24</v>
      </c>
      <c r="N25" s="56" t="s">
        <v>46</v>
      </c>
      <c r="O25" s="79" t="s">
        <v>26</v>
      </c>
    </row>
    <row r="26" ht="20" customHeight="1" spans="1:15">
      <c r="A26" s="117" t="s">
        <v>64</v>
      </c>
      <c r="B26" s="118" t="s">
        <v>65</v>
      </c>
      <c r="C26" s="118"/>
      <c r="D26" s="118"/>
      <c r="E26" s="118"/>
      <c r="F26" s="118"/>
      <c r="G26" s="118"/>
      <c r="H26" s="118"/>
      <c r="I26" s="118"/>
      <c r="J26" s="175"/>
      <c r="K26" s="175"/>
      <c r="L26" s="175"/>
      <c r="M26" s="176"/>
      <c r="N26" s="177"/>
      <c r="O26" s="178"/>
    </row>
    <row r="27" ht="20" customHeight="1" spans="1:15">
      <c r="A27" s="119" t="s">
        <v>66</v>
      </c>
      <c r="B27" s="123" t="s">
        <v>67</v>
      </c>
      <c r="C27" s="230" t="s">
        <v>68</v>
      </c>
      <c r="D27" s="231"/>
      <c r="E27" s="231"/>
      <c r="F27" s="231"/>
      <c r="G27" s="231"/>
      <c r="H27" s="231"/>
      <c r="I27" s="242"/>
      <c r="J27" s="181">
        <v>1</v>
      </c>
      <c r="K27" s="243">
        <v>1</v>
      </c>
      <c r="L27" s="244" t="s">
        <v>69</v>
      </c>
      <c r="M27" s="210">
        <v>630</v>
      </c>
      <c r="N27" s="245">
        <f t="shared" ref="N27:N37" si="1">J27*K27*M27</f>
        <v>630</v>
      </c>
      <c r="O27" s="170" t="s">
        <v>70</v>
      </c>
    </row>
    <row r="28" ht="20" customHeight="1" spans="1:15">
      <c r="A28" s="119"/>
      <c r="B28" s="120"/>
      <c r="C28" s="121" t="s">
        <v>68</v>
      </c>
      <c r="D28" s="122"/>
      <c r="E28" s="122"/>
      <c r="F28" s="122"/>
      <c r="G28" s="122"/>
      <c r="H28" s="122"/>
      <c r="I28" s="179"/>
      <c r="J28" s="166">
        <v>1</v>
      </c>
      <c r="K28" s="166">
        <v>1</v>
      </c>
      <c r="L28" s="180" t="s">
        <v>69</v>
      </c>
      <c r="M28" s="169">
        <v>267.2</v>
      </c>
      <c r="N28" s="167">
        <f t="shared" si="1"/>
        <v>267.2</v>
      </c>
      <c r="O28" s="168" t="s">
        <v>71</v>
      </c>
    </row>
    <row r="29" ht="20" customHeight="1" spans="1:15">
      <c r="A29" s="119"/>
      <c r="B29" s="120"/>
      <c r="C29" s="121" t="s">
        <v>68</v>
      </c>
      <c r="D29" s="122"/>
      <c r="E29" s="122"/>
      <c r="F29" s="122"/>
      <c r="G29" s="122"/>
      <c r="H29" s="122"/>
      <c r="I29" s="179"/>
      <c r="J29" s="166">
        <v>1</v>
      </c>
      <c r="K29" s="166">
        <v>1</v>
      </c>
      <c r="L29" s="180" t="s">
        <v>69</v>
      </c>
      <c r="M29" s="169">
        <v>238.41</v>
      </c>
      <c r="N29" s="167">
        <f t="shared" si="1"/>
        <v>238.41</v>
      </c>
      <c r="O29" s="168" t="s">
        <v>72</v>
      </c>
    </row>
    <row r="30" ht="20" customHeight="1" spans="1:15">
      <c r="A30" s="119"/>
      <c r="B30" s="120"/>
      <c r="C30" s="121" t="s">
        <v>68</v>
      </c>
      <c r="D30" s="122"/>
      <c r="E30" s="122"/>
      <c r="F30" s="122"/>
      <c r="G30" s="122"/>
      <c r="H30" s="122"/>
      <c r="I30" s="179"/>
      <c r="J30" s="166">
        <v>1</v>
      </c>
      <c r="K30" s="166">
        <v>1</v>
      </c>
      <c r="L30" s="180" t="s">
        <v>69</v>
      </c>
      <c r="M30" s="169">
        <v>157.41</v>
      </c>
      <c r="N30" s="167">
        <f t="shared" si="1"/>
        <v>157.41</v>
      </c>
      <c r="O30" s="168" t="s">
        <v>73</v>
      </c>
    </row>
    <row r="31" ht="20" customHeight="1" spans="1:15">
      <c r="A31" s="119"/>
      <c r="B31" s="120"/>
      <c r="C31" s="121" t="s">
        <v>74</v>
      </c>
      <c r="D31" s="122"/>
      <c r="E31" s="122"/>
      <c r="F31" s="122"/>
      <c r="G31" s="122"/>
      <c r="H31" s="122"/>
      <c r="I31" s="179"/>
      <c r="J31" s="246">
        <v>1</v>
      </c>
      <c r="K31" s="166">
        <v>1</v>
      </c>
      <c r="L31" s="180" t="s">
        <v>69</v>
      </c>
      <c r="M31" s="169">
        <v>800</v>
      </c>
      <c r="N31" s="167">
        <f t="shared" si="1"/>
        <v>800</v>
      </c>
      <c r="O31" s="168" t="s">
        <v>75</v>
      </c>
    </row>
    <row r="32" ht="20" customHeight="1" spans="1:15">
      <c r="A32" s="124"/>
      <c r="B32" s="125"/>
      <c r="C32" s="121" t="s">
        <v>74</v>
      </c>
      <c r="D32" s="122"/>
      <c r="E32" s="122"/>
      <c r="F32" s="122"/>
      <c r="G32" s="122"/>
      <c r="H32" s="122"/>
      <c r="I32" s="179"/>
      <c r="J32" s="184">
        <v>1</v>
      </c>
      <c r="K32" s="166">
        <v>1</v>
      </c>
      <c r="L32" s="182" t="s">
        <v>69</v>
      </c>
      <c r="M32" s="169">
        <v>3000</v>
      </c>
      <c r="N32" s="167">
        <f t="shared" si="1"/>
        <v>3000</v>
      </c>
      <c r="O32" s="168" t="s">
        <v>76</v>
      </c>
    </row>
    <row r="33" ht="20" customHeight="1" spans="1:15">
      <c r="A33" s="119" t="s">
        <v>77</v>
      </c>
      <c r="B33" s="123" t="s">
        <v>78</v>
      </c>
      <c r="C33" s="121" t="s">
        <v>68</v>
      </c>
      <c r="D33" s="122"/>
      <c r="E33" s="122"/>
      <c r="F33" s="122"/>
      <c r="G33" s="122"/>
      <c r="H33" s="122"/>
      <c r="I33" s="179"/>
      <c r="J33" s="181">
        <v>2</v>
      </c>
      <c r="K33" s="166">
        <v>2</v>
      </c>
      <c r="L33" s="182" t="s">
        <v>79</v>
      </c>
      <c r="M33" s="169">
        <v>700</v>
      </c>
      <c r="N33" s="167">
        <f t="shared" si="1"/>
        <v>2800</v>
      </c>
      <c r="O33" s="170" t="s">
        <v>80</v>
      </c>
    </row>
    <row r="34" ht="20" customHeight="1" spans="1:15">
      <c r="A34" s="124"/>
      <c r="B34" s="125"/>
      <c r="C34" s="126" t="s">
        <v>81</v>
      </c>
      <c r="D34" s="127"/>
      <c r="E34" s="127"/>
      <c r="F34" s="127"/>
      <c r="G34" s="127"/>
      <c r="H34" s="127"/>
      <c r="I34" s="183"/>
      <c r="J34" s="184">
        <v>1</v>
      </c>
      <c r="K34" s="185">
        <v>5</v>
      </c>
      <c r="L34" s="186" t="s">
        <v>79</v>
      </c>
      <c r="M34" s="187">
        <v>3000</v>
      </c>
      <c r="N34" s="188">
        <f t="shared" si="1"/>
        <v>15000</v>
      </c>
      <c r="O34" s="168" t="s">
        <v>82</v>
      </c>
    </row>
    <row r="35" ht="20" customHeight="1" spans="1:15">
      <c r="A35" s="232" t="s">
        <v>83</v>
      </c>
      <c r="B35" s="105" t="s">
        <v>84</v>
      </c>
      <c r="C35" s="233" t="s">
        <v>85</v>
      </c>
      <c r="D35" s="233"/>
      <c r="E35" s="233"/>
      <c r="F35" s="233"/>
      <c r="G35" s="233"/>
      <c r="H35" s="146"/>
      <c r="I35" s="28" t="s">
        <v>86</v>
      </c>
      <c r="J35" s="247">
        <v>1</v>
      </c>
      <c r="K35" s="247">
        <v>1</v>
      </c>
      <c r="L35" s="244" t="s">
        <v>87</v>
      </c>
      <c r="M35" s="207">
        <v>229.5</v>
      </c>
      <c r="N35" s="245">
        <f t="shared" si="1"/>
        <v>229.5</v>
      </c>
      <c r="O35" s="193" t="s">
        <v>88</v>
      </c>
    </row>
    <row r="36" ht="20" customHeight="1" spans="1:15">
      <c r="A36" s="109"/>
      <c r="B36" s="234"/>
      <c r="C36" s="235" t="s">
        <v>89</v>
      </c>
      <c r="D36" s="235"/>
      <c r="E36" s="235"/>
      <c r="F36" s="235"/>
      <c r="G36" s="235"/>
      <c r="H36" s="146"/>
      <c r="I36" s="112" t="s">
        <v>86</v>
      </c>
      <c r="J36" s="166">
        <v>1</v>
      </c>
      <c r="K36" s="166">
        <v>1</v>
      </c>
      <c r="L36" s="180" t="s">
        <v>87</v>
      </c>
      <c r="M36" s="169">
        <v>219.5</v>
      </c>
      <c r="N36" s="167">
        <f t="shared" si="1"/>
        <v>219.5</v>
      </c>
      <c r="O36" s="168" t="s">
        <v>88</v>
      </c>
    </row>
    <row r="37" ht="20" customHeight="1" spans="1:15">
      <c r="A37" s="236"/>
      <c r="B37" s="237"/>
      <c r="C37" s="238" t="s">
        <v>90</v>
      </c>
      <c r="D37" s="238"/>
      <c r="E37" s="238"/>
      <c r="F37" s="238"/>
      <c r="G37" s="238"/>
      <c r="H37" s="146"/>
      <c r="I37" s="248" t="s">
        <v>86</v>
      </c>
      <c r="J37" s="184"/>
      <c r="K37" s="184"/>
      <c r="L37" s="182" t="s">
        <v>87</v>
      </c>
      <c r="M37" s="198"/>
      <c r="N37" s="202">
        <f t="shared" si="1"/>
        <v>0</v>
      </c>
      <c r="O37" s="199"/>
    </row>
    <row r="38" ht="20" customHeight="1" spans="1:15">
      <c r="A38" s="115" t="s">
        <v>43</v>
      </c>
      <c r="B38" s="116"/>
      <c r="C38" s="116"/>
      <c r="D38" s="116"/>
      <c r="E38" s="116"/>
      <c r="F38" s="116"/>
      <c r="G38" s="116"/>
      <c r="H38" s="116"/>
      <c r="I38" s="116"/>
      <c r="J38" s="171"/>
      <c r="K38" s="171"/>
      <c r="L38" s="171"/>
      <c r="M38" s="172"/>
      <c r="N38" s="173">
        <f>SUM(N27:N37)</f>
        <v>23342.02</v>
      </c>
      <c r="O38" s="174"/>
    </row>
    <row r="39" ht="20" customHeight="1" spans="1:15">
      <c r="A39" s="34" t="s">
        <v>19</v>
      </c>
      <c r="B39" s="18" t="s">
        <v>17</v>
      </c>
      <c r="C39" s="35" t="s">
        <v>20</v>
      </c>
      <c r="D39" s="18"/>
      <c r="E39" s="18"/>
      <c r="F39" s="18"/>
      <c r="G39" s="18"/>
      <c r="H39" s="18"/>
      <c r="I39" s="18"/>
      <c r="J39" s="77" t="s">
        <v>21</v>
      </c>
      <c r="K39" s="35"/>
      <c r="L39" s="77" t="s">
        <v>23</v>
      </c>
      <c r="M39" s="78" t="s">
        <v>24</v>
      </c>
      <c r="N39" s="56" t="s">
        <v>46</v>
      </c>
      <c r="O39" s="79" t="s">
        <v>26</v>
      </c>
    </row>
    <row r="40" ht="20" customHeight="1" spans="1:15">
      <c r="A40" s="117" t="s">
        <v>91</v>
      </c>
      <c r="B40" s="118" t="s">
        <v>92</v>
      </c>
      <c r="C40" s="118"/>
      <c r="D40" s="118"/>
      <c r="E40" s="118"/>
      <c r="F40" s="118"/>
      <c r="G40" s="118"/>
      <c r="H40" s="118"/>
      <c r="I40" s="118"/>
      <c r="J40" s="175"/>
      <c r="K40" s="175"/>
      <c r="L40" s="175"/>
      <c r="M40" s="176"/>
      <c r="N40" s="177"/>
      <c r="O40" s="178"/>
    </row>
    <row r="41" ht="20" customHeight="1" spans="1:15">
      <c r="A41" s="128" t="s">
        <v>93</v>
      </c>
      <c r="B41" s="105" t="s">
        <v>94</v>
      </c>
      <c r="C41" s="129" t="s">
        <v>95</v>
      </c>
      <c r="D41" s="130"/>
      <c r="E41" s="130"/>
      <c r="F41" s="130"/>
      <c r="G41" s="130"/>
      <c r="H41" s="130"/>
      <c r="I41" s="189"/>
      <c r="J41" s="190">
        <v>9</v>
      </c>
      <c r="K41" s="191"/>
      <c r="L41" s="192" t="s">
        <v>96</v>
      </c>
      <c r="M41" s="163">
        <v>180</v>
      </c>
      <c r="N41" s="164">
        <f t="shared" ref="N41:N46" si="2">J41*M41</f>
        <v>1620</v>
      </c>
      <c r="O41" s="193"/>
    </row>
    <row r="42" ht="20" customHeight="1" spans="1:15">
      <c r="A42" s="131" t="s">
        <v>97</v>
      </c>
      <c r="B42" s="110" t="s">
        <v>98</v>
      </c>
      <c r="C42" s="132" t="s">
        <v>99</v>
      </c>
      <c r="D42" s="133"/>
      <c r="E42" s="133"/>
      <c r="F42" s="133"/>
      <c r="G42" s="133"/>
      <c r="H42" s="133"/>
      <c r="I42" s="194"/>
      <c r="J42" s="190">
        <v>9</v>
      </c>
      <c r="K42" s="191"/>
      <c r="L42" s="180" t="s">
        <v>96</v>
      </c>
      <c r="M42" s="169">
        <v>360</v>
      </c>
      <c r="N42" s="164">
        <f t="shared" si="2"/>
        <v>3240</v>
      </c>
      <c r="O42" s="168" t="s">
        <v>100</v>
      </c>
    </row>
    <row r="43" ht="20" customHeight="1" spans="1:15">
      <c r="A43" s="128" t="s">
        <v>101</v>
      </c>
      <c r="B43" s="110" t="s">
        <v>102</v>
      </c>
      <c r="C43" s="132" t="s">
        <v>103</v>
      </c>
      <c r="D43" s="133"/>
      <c r="E43" s="133"/>
      <c r="F43" s="133"/>
      <c r="G43" s="133"/>
      <c r="H43" s="133"/>
      <c r="I43" s="194"/>
      <c r="J43" s="190">
        <v>8</v>
      </c>
      <c r="K43" s="191"/>
      <c r="L43" s="180" t="s">
        <v>96</v>
      </c>
      <c r="M43" s="169">
        <v>2272.73</v>
      </c>
      <c r="N43" s="164">
        <f t="shared" si="2"/>
        <v>18181.84</v>
      </c>
      <c r="O43" s="168" t="s">
        <v>104</v>
      </c>
    </row>
    <row r="44" ht="20" customHeight="1" spans="1:15">
      <c r="A44" s="131" t="s">
        <v>105</v>
      </c>
      <c r="B44" s="110" t="s">
        <v>102</v>
      </c>
      <c r="C44" s="132" t="s">
        <v>103</v>
      </c>
      <c r="D44" s="133"/>
      <c r="E44" s="133"/>
      <c r="F44" s="133"/>
      <c r="G44" s="133"/>
      <c r="H44" s="133"/>
      <c r="I44" s="194"/>
      <c r="J44" s="138">
        <v>1</v>
      </c>
      <c r="K44" s="195"/>
      <c r="L44" s="180" t="s">
        <v>96</v>
      </c>
      <c r="M44" s="169">
        <v>340.91</v>
      </c>
      <c r="N44" s="164">
        <f t="shared" si="2"/>
        <v>340.91</v>
      </c>
      <c r="O44" s="168" t="s">
        <v>106</v>
      </c>
    </row>
    <row r="45" ht="20" customHeight="1" spans="1:15">
      <c r="A45" s="128" t="s">
        <v>107</v>
      </c>
      <c r="B45" s="110" t="s">
        <v>108</v>
      </c>
      <c r="C45" s="132"/>
      <c r="D45" s="133"/>
      <c r="E45" s="133"/>
      <c r="F45" s="133"/>
      <c r="G45" s="133"/>
      <c r="H45" s="133"/>
      <c r="I45" s="194"/>
      <c r="J45" s="138">
        <v>2</v>
      </c>
      <c r="K45" s="195"/>
      <c r="L45" s="180" t="s">
        <v>109</v>
      </c>
      <c r="M45" s="169">
        <v>50</v>
      </c>
      <c r="N45" s="164">
        <f t="shared" si="2"/>
        <v>100</v>
      </c>
      <c r="O45" s="168"/>
    </row>
    <row r="46" ht="20" customHeight="1" spans="1:15">
      <c r="A46" s="131" t="s">
        <v>110</v>
      </c>
      <c r="B46" s="134" t="s">
        <v>111</v>
      </c>
      <c r="C46" s="135"/>
      <c r="D46" s="136"/>
      <c r="E46" s="136"/>
      <c r="F46" s="136"/>
      <c r="G46" s="136"/>
      <c r="H46" s="136"/>
      <c r="I46" s="196"/>
      <c r="J46" s="141">
        <v>105</v>
      </c>
      <c r="K46" s="197"/>
      <c r="L46" s="182" t="s">
        <v>112</v>
      </c>
      <c r="M46" s="198">
        <v>0</v>
      </c>
      <c r="N46" s="89">
        <f t="shared" si="2"/>
        <v>0</v>
      </c>
      <c r="O46" s="199" t="s">
        <v>113</v>
      </c>
    </row>
    <row r="47" ht="20" customHeight="1" spans="1:15">
      <c r="A47" s="115" t="s">
        <v>43</v>
      </c>
      <c r="B47" s="116"/>
      <c r="C47" s="116"/>
      <c r="D47" s="116"/>
      <c r="E47" s="116"/>
      <c r="F47" s="116"/>
      <c r="G47" s="116"/>
      <c r="H47" s="116"/>
      <c r="I47" s="116"/>
      <c r="J47" s="171"/>
      <c r="K47" s="171"/>
      <c r="L47" s="171"/>
      <c r="M47" s="172"/>
      <c r="N47" s="173">
        <f>SUM(N41:N46)</f>
        <v>23482.75</v>
      </c>
      <c r="O47" s="174"/>
    </row>
    <row r="48" ht="20" customHeight="1" spans="1:15">
      <c r="A48" s="34" t="s">
        <v>19</v>
      </c>
      <c r="B48" s="18" t="s">
        <v>17</v>
      </c>
      <c r="C48" s="35" t="s">
        <v>20</v>
      </c>
      <c r="D48" s="18"/>
      <c r="E48" s="18"/>
      <c r="F48" s="18"/>
      <c r="G48" s="18"/>
      <c r="H48" s="18"/>
      <c r="I48" s="18"/>
      <c r="J48" s="18" t="s">
        <v>44</v>
      </c>
      <c r="K48" s="18" t="s">
        <v>22</v>
      </c>
      <c r="L48" s="77" t="s">
        <v>23</v>
      </c>
      <c r="M48" s="78" t="s">
        <v>24</v>
      </c>
      <c r="N48" s="56" t="s">
        <v>46</v>
      </c>
      <c r="O48" s="79" t="s">
        <v>26</v>
      </c>
    </row>
    <row r="49" ht="20" customHeight="1" spans="1:15">
      <c r="A49" s="103" t="s">
        <v>114</v>
      </c>
      <c r="B49" s="37" t="s">
        <v>115</v>
      </c>
      <c r="C49" s="37"/>
      <c r="D49" s="37"/>
      <c r="E49" s="37"/>
      <c r="F49" s="37"/>
      <c r="G49" s="37"/>
      <c r="H49" s="37"/>
      <c r="I49" s="37"/>
      <c r="J49" s="80"/>
      <c r="K49" s="80"/>
      <c r="L49" s="80"/>
      <c r="M49" s="81"/>
      <c r="N49" s="82"/>
      <c r="O49" s="83"/>
    </row>
    <row r="50" ht="20" customHeight="1" spans="1:15">
      <c r="A50" s="104" t="s">
        <v>116</v>
      </c>
      <c r="B50" s="144" t="s">
        <v>117</v>
      </c>
      <c r="C50" s="205"/>
      <c r="D50" s="221"/>
      <c r="E50" s="221"/>
      <c r="F50" s="221"/>
      <c r="G50" s="221"/>
      <c r="H50" s="221"/>
      <c r="I50" s="206"/>
      <c r="J50" s="161">
        <v>2</v>
      </c>
      <c r="K50" s="161">
        <v>1</v>
      </c>
      <c r="L50" s="162" t="s">
        <v>118</v>
      </c>
      <c r="M50" s="163">
        <v>600</v>
      </c>
      <c r="N50" s="164">
        <f>J50*K50*M50</f>
        <v>1200</v>
      </c>
      <c r="O50" s="165"/>
    </row>
    <row r="51" ht="20" customHeight="1" spans="1:15">
      <c r="A51" s="109" t="s">
        <v>119</v>
      </c>
      <c r="B51" s="137" t="s">
        <v>120</v>
      </c>
      <c r="C51" s="138"/>
      <c r="D51" s="139"/>
      <c r="E51" s="139"/>
      <c r="F51" s="139"/>
      <c r="G51" s="139"/>
      <c r="H51" s="139"/>
      <c r="I51" s="195"/>
      <c r="J51" s="166"/>
      <c r="K51" s="166"/>
      <c r="L51" s="200" t="s">
        <v>118</v>
      </c>
      <c r="M51" s="169">
        <v>1100</v>
      </c>
      <c r="N51" s="167">
        <f>J51*K51*M51</f>
        <v>0</v>
      </c>
      <c r="O51" s="168" t="s">
        <v>121</v>
      </c>
    </row>
    <row r="52" ht="20" customHeight="1" spans="1:15">
      <c r="A52" s="104" t="s">
        <v>122</v>
      </c>
      <c r="B52" s="140" t="s">
        <v>123</v>
      </c>
      <c r="C52" s="141"/>
      <c r="D52" s="142"/>
      <c r="E52" s="142"/>
      <c r="F52" s="142"/>
      <c r="G52" s="142"/>
      <c r="H52" s="142"/>
      <c r="I52" s="197"/>
      <c r="J52" s="184">
        <v>1</v>
      </c>
      <c r="K52" s="184">
        <v>5</v>
      </c>
      <c r="L52" s="201" t="s">
        <v>118</v>
      </c>
      <c r="M52" s="198">
        <v>1100</v>
      </c>
      <c r="N52" s="202">
        <f>J52*K52*M52</f>
        <v>5500</v>
      </c>
      <c r="O52" s="199" t="s">
        <v>124</v>
      </c>
    </row>
    <row r="53" ht="20" customHeight="1" spans="1:15">
      <c r="A53" s="117" t="s">
        <v>43</v>
      </c>
      <c r="B53" s="118"/>
      <c r="C53" s="118"/>
      <c r="D53" s="118"/>
      <c r="E53" s="118"/>
      <c r="F53" s="118"/>
      <c r="G53" s="118"/>
      <c r="H53" s="118"/>
      <c r="I53" s="118"/>
      <c r="J53" s="175"/>
      <c r="K53" s="175"/>
      <c r="L53" s="175"/>
      <c r="M53" s="176"/>
      <c r="N53" s="177">
        <f>SUM(N50:N52)</f>
        <v>6700</v>
      </c>
      <c r="O53" s="178"/>
    </row>
    <row r="54" ht="20" customHeight="1" spans="1:15">
      <c r="A54" s="32" t="s">
        <v>125</v>
      </c>
      <c r="B54" s="33"/>
      <c r="C54" s="33"/>
      <c r="D54" s="33"/>
      <c r="E54" s="33"/>
      <c r="F54" s="33"/>
      <c r="G54" s="33"/>
      <c r="H54" s="33"/>
      <c r="I54" s="33"/>
      <c r="J54" s="73"/>
      <c r="K54" s="73"/>
      <c r="L54" s="73"/>
      <c r="M54" s="74"/>
      <c r="N54" s="75">
        <f>SUM(N13,N24,N38,N47,N53)</f>
        <v>135056.65</v>
      </c>
      <c r="O54" s="76"/>
    </row>
    <row r="55" ht="20" customHeight="1" spans="1:15">
      <c r="A55" s="34" t="s">
        <v>19</v>
      </c>
      <c r="B55" s="18" t="s">
        <v>17</v>
      </c>
      <c r="C55" s="35" t="s">
        <v>20</v>
      </c>
      <c r="D55" s="18"/>
      <c r="E55" s="18"/>
      <c r="F55" s="18"/>
      <c r="G55" s="18"/>
      <c r="H55" s="18"/>
      <c r="I55" s="18"/>
      <c r="J55" s="77" t="s">
        <v>21</v>
      </c>
      <c r="K55" s="35"/>
      <c r="L55" s="77" t="s">
        <v>23</v>
      </c>
      <c r="M55" s="78" t="s">
        <v>24</v>
      </c>
      <c r="N55" s="56" t="s">
        <v>46</v>
      </c>
      <c r="O55" s="79" t="s">
        <v>26</v>
      </c>
    </row>
    <row r="56" ht="20" customHeight="1" spans="1:15">
      <c r="A56" s="36" t="s">
        <v>126</v>
      </c>
      <c r="B56" s="37" t="s">
        <v>127</v>
      </c>
      <c r="C56" s="37"/>
      <c r="D56" s="37"/>
      <c r="E56" s="37"/>
      <c r="F56" s="37"/>
      <c r="G56" s="37"/>
      <c r="H56" s="37"/>
      <c r="I56" s="37"/>
      <c r="J56" s="80"/>
      <c r="K56" s="80"/>
      <c r="L56" s="80"/>
      <c r="M56" s="81"/>
      <c r="N56" s="82"/>
      <c r="O56" s="83"/>
    </row>
    <row r="57" ht="20" customHeight="1" spans="1:15">
      <c r="A57" s="38" t="s">
        <v>128</v>
      </c>
      <c r="B57" s="39" t="s">
        <v>127</v>
      </c>
      <c r="C57" s="40" t="s">
        <v>129</v>
      </c>
      <c r="D57" s="41"/>
      <c r="E57" s="41"/>
      <c r="F57" s="41"/>
      <c r="G57" s="41"/>
      <c r="H57" s="41"/>
      <c r="I57" s="84"/>
      <c r="J57" s="85">
        <f>N54</f>
        <v>135056.65</v>
      </c>
      <c r="K57" s="86"/>
      <c r="L57" s="87"/>
      <c r="M57" s="88">
        <v>0.08</v>
      </c>
      <c r="N57" s="89">
        <f>J57*M57</f>
        <v>10804.532</v>
      </c>
      <c r="O57" s="90"/>
    </row>
    <row r="58" ht="20" customHeight="1" spans="1:15">
      <c r="A58" s="42" t="s">
        <v>43</v>
      </c>
      <c r="B58" s="43"/>
      <c r="C58" s="43"/>
      <c r="D58" s="43"/>
      <c r="E58" s="43"/>
      <c r="F58" s="43"/>
      <c r="G58" s="43"/>
      <c r="H58" s="43"/>
      <c r="I58" s="43"/>
      <c r="J58" s="91"/>
      <c r="K58" s="91"/>
      <c r="L58" s="91"/>
      <c r="M58" s="92"/>
      <c r="N58" s="93">
        <f>SUM(N57:N57)</f>
        <v>10804.532</v>
      </c>
      <c r="O58" s="94"/>
    </row>
    <row r="59" ht="20" customHeight="1" spans="1:15">
      <c r="A59" s="34" t="s">
        <v>19</v>
      </c>
      <c r="B59" s="18" t="s">
        <v>17</v>
      </c>
      <c r="C59" s="35" t="s">
        <v>20</v>
      </c>
      <c r="D59" s="18"/>
      <c r="E59" s="18"/>
      <c r="F59" s="18"/>
      <c r="G59" s="18"/>
      <c r="H59" s="18"/>
      <c r="I59" s="18"/>
      <c r="J59" s="18" t="s">
        <v>44</v>
      </c>
      <c r="K59" s="18" t="s">
        <v>22</v>
      </c>
      <c r="L59" s="77" t="s">
        <v>23</v>
      </c>
      <c r="M59" s="78" t="s">
        <v>24</v>
      </c>
      <c r="N59" s="56" t="s">
        <v>46</v>
      </c>
      <c r="O59" s="79" t="s">
        <v>26</v>
      </c>
    </row>
    <row r="60" ht="20" customHeight="1" spans="1:15">
      <c r="A60" s="36" t="s">
        <v>130</v>
      </c>
      <c r="B60" s="37" t="s">
        <v>131</v>
      </c>
      <c r="C60" s="37"/>
      <c r="D60" s="37"/>
      <c r="E60" s="37"/>
      <c r="F60" s="37"/>
      <c r="G60" s="37"/>
      <c r="H60" s="37"/>
      <c r="I60" s="37"/>
      <c r="J60" s="80"/>
      <c r="K60" s="80"/>
      <c r="L60" s="80"/>
      <c r="M60" s="81"/>
      <c r="N60" s="82"/>
      <c r="O60" s="83"/>
    </row>
    <row r="61" ht="20" customHeight="1" spans="1:15">
      <c r="A61" s="38" t="s">
        <v>132</v>
      </c>
      <c r="B61" s="39" t="s">
        <v>133</v>
      </c>
      <c r="C61" s="40" t="s">
        <v>134</v>
      </c>
      <c r="D61" s="41"/>
      <c r="E61" s="41"/>
      <c r="F61" s="41"/>
      <c r="G61" s="41"/>
      <c r="H61" s="41"/>
      <c r="I61" s="84"/>
      <c r="J61" s="203">
        <v>1</v>
      </c>
      <c r="K61" s="203">
        <v>5</v>
      </c>
      <c r="L61" s="87" t="s">
        <v>118</v>
      </c>
      <c r="M61" s="204">
        <v>2966.8</v>
      </c>
      <c r="N61" s="89">
        <f>J61*K61*M61</f>
        <v>14834</v>
      </c>
      <c r="O61" s="90" t="s">
        <v>135</v>
      </c>
    </row>
    <row r="62" ht="20" customHeight="1" spans="1:15">
      <c r="A62" s="42" t="s">
        <v>43</v>
      </c>
      <c r="B62" s="43"/>
      <c r="C62" s="43"/>
      <c r="D62" s="43"/>
      <c r="E62" s="43"/>
      <c r="F62" s="43"/>
      <c r="G62" s="43"/>
      <c r="H62" s="43"/>
      <c r="I62" s="43"/>
      <c r="J62" s="91"/>
      <c r="K62" s="91"/>
      <c r="L62" s="91"/>
      <c r="M62" s="92"/>
      <c r="N62" s="93">
        <f>SUM(N61:N61)</f>
        <v>14834</v>
      </c>
      <c r="O62" s="94"/>
    </row>
    <row r="63" ht="20" customHeight="1" spans="1:15">
      <c r="A63" s="34" t="s">
        <v>19</v>
      </c>
      <c r="B63" s="18" t="s">
        <v>17</v>
      </c>
      <c r="C63" s="77" t="s">
        <v>20</v>
      </c>
      <c r="D63" s="143"/>
      <c r="E63" s="143"/>
      <c r="F63" s="143"/>
      <c r="G63" s="35"/>
      <c r="H63" s="18" t="s">
        <v>136</v>
      </c>
      <c r="I63" s="18" t="s">
        <v>137</v>
      </c>
      <c r="J63" s="77" t="s">
        <v>44</v>
      </c>
      <c r="K63" s="35"/>
      <c r="L63" s="77" t="s">
        <v>23</v>
      </c>
      <c r="M63" s="78" t="s">
        <v>24</v>
      </c>
      <c r="N63" s="56" t="s">
        <v>46</v>
      </c>
      <c r="O63" s="79" t="s">
        <v>26</v>
      </c>
    </row>
    <row r="64" ht="20" customHeight="1" spans="1:15">
      <c r="A64" s="103" t="s">
        <v>138</v>
      </c>
      <c r="B64" s="37" t="s">
        <v>139</v>
      </c>
      <c r="C64" s="37"/>
      <c r="D64" s="37"/>
      <c r="E64" s="37"/>
      <c r="F64" s="37"/>
      <c r="G64" s="37"/>
      <c r="H64" s="37"/>
      <c r="I64" s="37"/>
      <c r="J64" s="80"/>
      <c r="K64" s="80"/>
      <c r="L64" s="80"/>
      <c r="M64" s="81"/>
      <c r="N64" s="82"/>
      <c r="O64" s="83"/>
    </row>
    <row r="65" ht="20" customHeight="1" spans="1:15">
      <c r="A65" s="104" t="s">
        <v>140</v>
      </c>
      <c r="B65" s="144" t="s">
        <v>141</v>
      </c>
      <c r="C65" s="145" t="s">
        <v>142</v>
      </c>
      <c r="D65" s="145"/>
      <c r="E65" s="145"/>
      <c r="F65" s="145"/>
      <c r="G65" s="145"/>
      <c r="H65" s="146"/>
      <c r="I65" s="146"/>
      <c r="J65" s="205">
        <v>6</v>
      </c>
      <c r="K65" s="206"/>
      <c r="L65" s="64" t="s">
        <v>143</v>
      </c>
      <c r="M65" s="207">
        <v>3100</v>
      </c>
      <c r="N65" s="208">
        <f t="shared" ref="N65:N71" si="3">J65*M65</f>
        <v>18600</v>
      </c>
      <c r="O65" s="227" t="s">
        <v>144</v>
      </c>
    </row>
    <row r="66" s="228" customFormat="1" ht="20" customHeight="1" spans="1:15">
      <c r="A66" s="239"/>
      <c r="B66" s="240"/>
      <c r="C66" s="145" t="s">
        <v>142</v>
      </c>
      <c r="D66" s="145"/>
      <c r="E66" s="145"/>
      <c r="F66" s="145"/>
      <c r="G66" s="145"/>
      <c r="H66" s="146"/>
      <c r="I66" s="146"/>
      <c r="J66" s="205">
        <v>1</v>
      </c>
      <c r="K66" s="206"/>
      <c r="L66" s="64" t="s">
        <v>143</v>
      </c>
      <c r="M66" s="207">
        <v>800</v>
      </c>
      <c r="N66" s="208">
        <f t="shared" si="3"/>
        <v>800</v>
      </c>
      <c r="O66" s="227" t="s">
        <v>145</v>
      </c>
    </row>
    <row r="67" s="3" customFormat="1" ht="20" customHeight="1" spans="1:15">
      <c r="A67" s="104" t="s">
        <v>146</v>
      </c>
      <c r="B67" s="144" t="s">
        <v>147</v>
      </c>
      <c r="C67" s="145" t="s">
        <v>148</v>
      </c>
      <c r="D67" s="145"/>
      <c r="E67" s="145"/>
      <c r="F67" s="145"/>
      <c r="G67" s="145"/>
      <c r="H67" s="146"/>
      <c r="I67" s="146"/>
      <c r="J67" s="205">
        <v>1</v>
      </c>
      <c r="K67" s="206"/>
      <c r="L67" s="64" t="s">
        <v>143</v>
      </c>
      <c r="M67" s="207">
        <v>2900</v>
      </c>
      <c r="N67" s="208">
        <f t="shared" si="3"/>
        <v>2900</v>
      </c>
      <c r="O67" s="209" t="s">
        <v>149</v>
      </c>
    </row>
    <row r="68" s="99" customFormat="1" ht="20" customHeight="1" spans="1:15">
      <c r="A68" s="119"/>
      <c r="B68" s="147"/>
      <c r="C68" s="145" t="s">
        <v>150</v>
      </c>
      <c r="D68" s="145"/>
      <c r="E68" s="145"/>
      <c r="F68" s="145"/>
      <c r="G68" s="145"/>
      <c r="H68" s="146"/>
      <c r="I68" s="146"/>
      <c r="J68" s="205">
        <v>1</v>
      </c>
      <c r="K68" s="206"/>
      <c r="L68" s="64" t="s">
        <v>143</v>
      </c>
      <c r="M68" s="210">
        <v>2000</v>
      </c>
      <c r="N68" s="211">
        <f t="shared" si="3"/>
        <v>2000</v>
      </c>
      <c r="O68" s="212" t="s">
        <v>149</v>
      </c>
    </row>
    <row r="69" ht="20" customHeight="1" spans="1:15">
      <c r="A69" s="148" t="s">
        <v>151</v>
      </c>
      <c r="B69" s="149" t="s">
        <v>152</v>
      </c>
      <c r="C69" s="150" t="s">
        <v>153</v>
      </c>
      <c r="D69" s="150"/>
      <c r="E69" s="150"/>
      <c r="F69" s="150"/>
      <c r="G69" s="150"/>
      <c r="H69" s="146"/>
      <c r="I69" s="146"/>
      <c r="J69" s="205">
        <v>1</v>
      </c>
      <c r="K69" s="206"/>
      <c r="L69" s="213" t="s">
        <v>143</v>
      </c>
      <c r="M69" s="214">
        <v>3100</v>
      </c>
      <c r="N69" s="215">
        <f t="shared" si="3"/>
        <v>3100</v>
      </c>
      <c r="O69" s="212" t="s">
        <v>154</v>
      </c>
    </row>
    <row r="70" ht="20" customHeight="1" spans="1:15">
      <c r="A70" s="151"/>
      <c r="B70" s="147"/>
      <c r="C70" s="145" t="s">
        <v>155</v>
      </c>
      <c r="D70" s="145"/>
      <c r="E70" s="145"/>
      <c r="F70" s="145"/>
      <c r="G70" s="145"/>
      <c r="H70" s="152"/>
      <c r="I70" s="146"/>
      <c r="J70" s="205">
        <v>1</v>
      </c>
      <c r="K70" s="206"/>
      <c r="L70" s="213" t="s">
        <v>143</v>
      </c>
      <c r="M70" s="210">
        <v>1200</v>
      </c>
      <c r="N70" s="215">
        <f t="shared" si="3"/>
        <v>1200</v>
      </c>
      <c r="O70" s="216" t="s">
        <v>156</v>
      </c>
    </row>
    <row r="71" ht="20" customHeight="1" spans="1:15">
      <c r="A71" s="153" t="s">
        <v>157</v>
      </c>
      <c r="B71" s="39" t="s">
        <v>158</v>
      </c>
      <c r="C71" s="154" t="s">
        <v>159</v>
      </c>
      <c r="D71" s="154"/>
      <c r="E71" s="154"/>
      <c r="F71" s="154"/>
      <c r="G71" s="154"/>
      <c r="H71" s="155"/>
      <c r="I71" s="155"/>
      <c r="J71" s="203">
        <v>0</v>
      </c>
      <c r="K71" s="203"/>
      <c r="L71" s="217" t="s">
        <v>96</v>
      </c>
      <c r="M71" s="214">
        <v>0</v>
      </c>
      <c r="N71" s="218">
        <f t="shared" si="3"/>
        <v>0</v>
      </c>
      <c r="O71" s="212" t="s">
        <v>160</v>
      </c>
    </row>
    <row r="72" ht="20" customHeight="1" spans="1:15">
      <c r="A72" s="153"/>
      <c r="B72" s="39" t="s">
        <v>127</v>
      </c>
      <c r="C72" s="156" t="s">
        <v>161</v>
      </c>
      <c r="D72" s="156"/>
      <c r="E72" s="156"/>
      <c r="F72" s="156"/>
      <c r="G72" s="156"/>
      <c r="H72" s="156"/>
      <c r="I72" s="156"/>
      <c r="J72" s="156"/>
      <c r="K72" s="156"/>
      <c r="L72" s="156"/>
      <c r="M72" s="219">
        <v>0.03</v>
      </c>
      <c r="N72" s="89">
        <f>N71*M72</f>
        <v>0</v>
      </c>
      <c r="O72" s="220"/>
    </row>
    <row r="73" ht="20" customHeight="1" spans="1:15">
      <c r="A73" s="42" t="s">
        <v>43</v>
      </c>
      <c r="B73" s="43"/>
      <c r="C73" s="43"/>
      <c r="D73" s="43"/>
      <c r="E73" s="43"/>
      <c r="F73" s="43"/>
      <c r="G73" s="43"/>
      <c r="H73" s="43"/>
      <c r="I73" s="43"/>
      <c r="J73" s="91"/>
      <c r="K73" s="91"/>
      <c r="L73" s="91"/>
      <c r="M73" s="92"/>
      <c r="N73" s="93">
        <f>SUM(N65:N72)</f>
        <v>28600</v>
      </c>
      <c r="O73" s="94"/>
    </row>
    <row r="74" ht="20" customHeight="1" spans="1:15">
      <c r="A74" s="34" t="s">
        <v>19</v>
      </c>
      <c r="B74" s="18" t="s">
        <v>17</v>
      </c>
      <c r="C74" s="35" t="s">
        <v>20</v>
      </c>
      <c r="D74" s="18"/>
      <c r="E74" s="18"/>
      <c r="F74" s="18"/>
      <c r="G74" s="18"/>
      <c r="H74" s="18"/>
      <c r="I74" s="18"/>
      <c r="J74" s="77" t="s">
        <v>21</v>
      </c>
      <c r="K74" s="35"/>
      <c r="L74" s="77" t="s">
        <v>23</v>
      </c>
      <c r="M74" s="78" t="s">
        <v>24</v>
      </c>
      <c r="N74" s="56" t="s">
        <v>46</v>
      </c>
      <c r="O74" s="79" t="s">
        <v>26</v>
      </c>
    </row>
    <row r="75" ht="20" customHeight="1" spans="1:15">
      <c r="A75" s="36" t="s">
        <v>162</v>
      </c>
      <c r="B75" s="37" t="s">
        <v>163</v>
      </c>
      <c r="C75" s="37"/>
      <c r="D75" s="37"/>
      <c r="E75" s="37"/>
      <c r="F75" s="37"/>
      <c r="G75" s="37"/>
      <c r="H75" s="37"/>
      <c r="I75" s="37"/>
      <c r="J75" s="80"/>
      <c r="K75" s="80"/>
      <c r="L75" s="80"/>
      <c r="M75" s="81"/>
      <c r="N75" s="82"/>
      <c r="O75" s="83"/>
    </row>
    <row r="76" ht="20" customHeight="1" spans="1:15">
      <c r="A76" s="38" t="s">
        <v>164</v>
      </c>
      <c r="B76" s="39" t="s">
        <v>163</v>
      </c>
      <c r="C76" s="44"/>
      <c r="D76" s="45"/>
      <c r="E76" s="45"/>
      <c r="F76" s="45"/>
      <c r="G76" s="45"/>
      <c r="H76" s="45"/>
      <c r="I76" s="95"/>
      <c r="J76" s="85">
        <f>SUM(N54,N58,N62,N73)</f>
        <v>189295.182</v>
      </c>
      <c r="K76" s="86"/>
      <c r="L76" s="87"/>
      <c r="M76" s="88">
        <v>0.06</v>
      </c>
      <c r="N76" s="89">
        <f>J76*M76</f>
        <v>11357.71092</v>
      </c>
      <c r="O76" s="90"/>
    </row>
    <row r="77" ht="20" customHeight="1" spans="1:15">
      <c r="A77" s="32" t="s">
        <v>43</v>
      </c>
      <c r="B77" s="33"/>
      <c r="C77" s="33"/>
      <c r="D77" s="33"/>
      <c r="E77" s="33"/>
      <c r="F77" s="33"/>
      <c r="G77" s="33"/>
      <c r="H77" s="33"/>
      <c r="I77" s="33"/>
      <c r="J77" s="73"/>
      <c r="K77" s="73"/>
      <c r="L77" s="73"/>
      <c r="M77" s="74"/>
      <c r="N77" s="75">
        <f>SUM(N76,J76)</f>
        <v>200652.89292</v>
      </c>
      <c r="O77" s="76"/>
    </row>
    <row r="78" ht="20" customHeight="1" spans="1:15">
      <c r="A78" s="30"/>
      <c r="B78" s="31" t="s">
        <v>165</v>
      </c>
      <c r="C78" s="31"/>
      <c r="D78" s="31"/>
      <c r="E78" s="31"/>
      <c r="F78" s="31"/>
      <c r="G78" s="31"/>
      <c r="H78" s="31"/>
      <c r="I78" s="31"/>
      <c r="J78" s="68"/>
      <c r="K78" s="68"/>
      <c r="L78" s="68"/>
      <c r="M78" s="96"/>
      <c r="N78" s="97"/>
      <c r="O78" s="98"/>
    </row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</sheetData>
  <mergeCells count="91"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  <mergeCell ref="A4:B4"/>
    <mergeCell ref="C4:E4"/>
    <mergeCell ref="L4:M4"/>
    <mergeCell ref="N4:O4"/>
    <mergeCell ref="B6:O6"/>
    <mergeCell ref="A7:L7"/>
    <mergeCell ref="M7:O7"/>
    <mergeCell ref="C8:I8"/>
    <mergeCell ref="C14:I14"/>
    <mergeCell ref="C25:I25"/>
    <mergeCell ref="C27:I27"/>
    <mergeCell ref="C28:I28"/>
    <mergeCell ref="C29:I29"/>
    <mergeCell ref="C30:I30"/>
    <mergeCell ref="C31:I31"/>
    <mergeCell ref="C32:I32"/>
    <mergeCell ref="C33:I33"/>
    <mergeCell ref="C34:I34"/>
    <mergeCell ref="C35:G35"/>
    <mergeCell ref="C36:G36"/>
    <mergeCell ref="C37:G37"/>
    <mergeCell ref="C39:I39"/>
    <mergeCell ref="J39:K39"/>
    <mergeCell ref="C41:I41"/>
    <mergeCell ref="J41:K41"/>
    <mergeCell ref="C42:I42"/>
    <mergeCell ref="J42:K42"/>
    <mergeCell ref="C43:I43"/>
    <mergeCell ref="J43:K43"/>
    <mergeCell ref="C44:I44"/>
    <mergeCell ref="J44:K44"/>
    <mergeCell ref="C45:I45"/>
    <mergeCell ref="J45:K45"/>
    <mergeCell ref="C46:I46"/>
    <mergeCell ref="J46:K46"/>
    <mergeCell ref="C48:I48"/>
    <mergeCell ref="C50:I50"/>
    <mergeCell ref="C51:I51"/>
    <mergeCell ref="C52:I52"/>
    <mergeCell ref="C55:I55"/>
    <mergeCell ref="J55:K55"/>
    <mergeCell ref="C57:I57"/>
    <mergeCell ref="J57:K57"/>
    <mergeCell ref="C59:I59"/>
    <mergeCell ref="C61:I61"/>
    <mergeCell ref="C63:G63"/>
    <mergeCell ref="J63:K63"/>
    <mergeCell ref="C65:G65"/>
    <mergeCell ref="J65:K65"/>
    <mergeCell ref="C66:G66"/>
    <mergeCell ref="J66:K66"/>
    <mergeCell ref="C67:G67"/>
    <mergeCell ref="J67:K67"/>
    <mergeCell ref="C68:G68"/>
    <mergeCell ref="J68:K68"/>
    <mergeCell ref="C69:G69"/>
    <mergeCell ref="J69:K69"/>
    <mergeCell ref="C70:G70"/>
    <mergeCell ref="J70:K70"/>
    <mergeCell ref="C71:G71"/>
    <mergeCell ref="J71:K71"/>
    <mergeCell ref="C72:L72"/>
    <mergeCell ref="C74:I74"/>
    <mergeCell ref="J74:K74"/>
    <mergeCell ref="C76:I76"/>
    <mergeCell ref="J76:K76"/>
    <mergeCell ref="A10:A11"/>
    <mergeCell ref="A27:A32"/>
    <mergeCell ref="A33:A34"/>
    <mergeCell ref="A35:A37"/>
    <mergeCell ref="A65:A66"/>
    <mergeCell ref="A67:A68"/>
    <mergeCell ref="A69:A70"/>
    <mergeCell ref="B10:B11"/>
    <mergeCell ref="B27:B32"/>
    <mergeCell ref="B33:B34"/>
    <mergeCell ref="B35:B37"/>
    <mergeCell ref="B65:B66"/>
    <mergeCell ref="B67:B68"/>
    <mergeCell ref="B69:B70"/>
  </mergeCells>
  <dataValidations count="1">
    <dataValidation type="list" allowBlank="1" showInputMessage="1" showErrorMessage="1" sqref="D12 F12 H65 I65 H66 I66 H67 I67 H68 I68 H69 I69 H70 I70 H71 I71 C16:C23 D10:D11 D16:D23 F10:F11 F16:F23 H16:H23 H35:H37">
      <formula1>#REF!</formula1>
    </dataValidation>
  </dataValidations>
  <printOptions horizontalCentered="1"/>
  <pageMargins left="0.511805555555556" right="0.511805555555556" top="0.747916666666667" bottom="0.55" header="0.313888888888889" footer="0.313888888888889"/>
  <pageSetup paperSize="9" scale="6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A8" sqref="A8"/>
    </sheetView>
  </sheetViews>
  <sheetFormatPr defaultColWidth="9" defaultRowHeight="13.5" outlineLevelCol="5"/>
  <cols>
    <col min="1" max="1" width="18.25" customWidth="1"/>
    <col min="2" max="2" width="37.75" customWidth="1"/>
    <col min="3" max="3" width="42.375" customWidth="1"/>
  </cols>
  <sheetData>
    <row r="1" ht="15.75" spans="1:6">
      <c r="A1" s="249" t="s">
        <v>166</v>
      </c>
      <c r="B1" s="249" t="s">
        <v>167</v>
      </c>
      <c r="C1" s="250" t="s">
        <v>168</v>
      </c>
      <c r="D1" s="250" t="s">
        <v>169</v>
      </c>
      <c r="E1" s="250" t="s">
        <v>26</v>
      </c>
      <c r="F1" s="250" t="s">
        <v>170</v>
      </c>
    </row>
    <row r="2" ht="15.75" spans="1:6">
      <c r="A2" s="251" t="s">
        <v>171</v>
      </c>
      <c r="B2" s="251" t="s">
        <v>172</v>
      </c>
      <c r="C2" s="252" t="s">
        <v>173</v>
      </c>
      <c r="D2" s="253">
        <v>3100</v>
      </c>
      <c r="E2" s="253"/>
      <c r="F2" s="254" t="s">
        <v>174</v>
      </c>
    </row>
    <row r="3" ht="15.75" spans="1:6">
      <c r="A3" s="251" t="s">
        <v>175</v>
      </c>
      <c r="B3" s="251" t="s">
        <v>172</v>
      </c>
      <c r="C3" s="252" t="s">
        <v>173</v>
      </c>
      <c r="D3" s="253">
        <v>3100</v>
      </c>
      <c r="E3" s="253"/>
      <c r="F3" s="255"/>
    </row>
    <row r="4" ht="15.75" spans="1:6">
      <c r="A4" s="251" t="s">
        <v>176</v>
      </c>
      <c r="B4" s="251" t="s">
        <v>172</v>
      </c>
      <c r="C4" s="252" t="s">
        <v>173</v>
      </c>
      <c r="D4" s="253">
        <v>3100</v>
      </c>
      <c r="E4" s="253"/>
      <c r="F4" s="255"/>
    </row>
    <row r="5" ht="15.75" spans="1:6">
      <c r="A5" s="251" t="s">
        <v>177</v>
      </c>
      <c r="B5" s="251" t="s">
        <v>172</v>
      </c>
      <c r="C5" s="252" t="s">
        <v>173</v>
      </c>
      <c r="D5" s="253">
        <v>3100</v>
      </c>
      <c r="E5" s="253"/>
      <c r="F5" s="255"/>
    </row>
    <row r="6" ht="15.75" spans="1:6">
      <c r="A6" s="251" t="s">
        <v>178</v>
      </c>
      <c r="B6" s="251" t="s">
        <v>172</v>
      </c>
      <c r="C6" s="252" t="s">
        <v>173</v>
      </c>
      <c r="D6" s="253">
        <v>3100</v>
      </c>
      <c r="E6" s="253"/>
      <c r="F6" s="255"/>
    </row>
    <row r="7" ht="15.75" spans="1:6">
      <c r="A7" s="251" t="s">
        <v>179</v>
      </c>
      <c r="B7" s="251" t="s">
        <v>172</v>
      </c>
      <c r="C7" s="252" t="s">
        <v>173</v>
      </c>
      <c r="D7" s="253">
        <v>3100</v>
      </c>
      <c r="E7" s="253"/>
      <c r="F7" s="255"/>
    </row>
    <row r="8" ht="15.75" spans="1:6">
      <c r="A8" s="256" t="s">
        <v>180</v>
      </c>
      <c r="B8" s="256" t="s">
        <v>172</v>
      </c>
      <c r="C8" s="257" t="s">
        <v>173</v>
      </c>
      <c r="D8" s="253">
        <v>800</v>
      </c>
      <c r="E8" s="253" t="s">
        <v>181</v>
      </c>
      <c r="F8" s="258"/>
    </row>
    <row r="9" ht="15.75" spans="1:6">
      <c r="A9" s="259" t="s">
        <v>182</v>
      </c>
      <c r="B9" s="259" t="s">
        <v>183</v>
      </c>
      <c r="C9" s="260" t="s">
        <v>184</v>
      </c>
      <c r="D9" s="253">
        <v>2900</v>
      </c>
      <c r="E9" s="253"/>
      <c r="F9" s="254" t="s">
        <v>185</v>
      </c>
    </row>
    <row r="10" ht="15.75" spans="1:6">
      <c r="A10" s="259" t="s">
        <v>182</v>
      </c>
      <c r="B10" s="259" t="s">
        <v>186</v>
      </c>
      <c r="C10" s="260" t="s">
        <v>187</v>
      </c>
      <c r="D10" s="253">
        <v>2000</v>
      </c>
      <c r="E10" s="253"/>
      <c r="F10" s="255"/>
    </row>
    <row r="11" ht="15.75" spans="1:6">
      <c r="A11" s="259" t="s">
        <v>188</v>
      </c>
      <c r="B11" s="259" t="s">
        <v>189</v>
      </c>
      <c r="C11" s="260" t="s">
        <v>190</v>
      </c>
      <c r="D11" s="253">
        <v>3100</v>
      </c>
      <c r="E11" s="253"/>
      <c r="F11" s="255"/>
    </row>
    <row r="12" ht="15.75" spans="1:6">
      <c r="A12" s="251" t="s">
        <v>188</v>
      </c>
      <c r="B12" s="251" t="s">
        <v>189</v>
      </c>
      <c r="C12" s="252" t="s">
        <v>191</v>
      </c>
      <c r="D12" s="253">
        <v>1200</v>
      </c>
      <c r="E12" s="253" t="s">
        <v>192</v>
      </c>
      <c r="F12" s="258"/>
    </row>
  </sheetData>
  <mergeCells count="2">
    <mergeCell ref="F2:F8"/>
    <mergeCell ref="F9:F12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6"/>
  <sheetViews>
    <sheetView view="pageBreakPreview" zoomScaleNormal="100" zoomScaleSheetLayoutView="100" topLeftCell="A58" workbookViewId="0">
      <pane xSplit="20280" topLeftCell="Q1" activePane="topLeft"/>
      <selection activeCell="N45" sqref="N45"/>
      <selection pane="topRight"/>
    </sheetView>
  </sheetViews>
  <sheetFormatPr defaultColWidth="9.125" defaultRowHeight="12.75"/>
  <cols>
    <col min="1" max="1" width="4.75" style="3" customWidth="1"/>
    <col min="2" max="2" width="15.75" style="3" customWidth="1"/>
    <col min="3" max="3" width="14.75" style="3" customWidth="1"/>
    <col min="4" max="8" width="4.25" style="3" customWidth="1"/>
    <col min="9" max="9" width="8.875" style="3" customWidth="1"/>
    <col min="10" max="10" width="8.875" style="5" customWidth="1"/>
    <col min="11" max="11" width="5.25" style="5" customWidth="1"/>
    <col min="12" max="12" width="5.75" style="5" customWidth="1"/>
    <col min="13" max="13" width="8.43333333333333" style="6" customWidth="1"/>
    <col min="14" max="14" width="10.75" style="6" customWidth="1"/>
    <col min="15" max="15" width="51.2" style="3" customWidth="1"/>
    <col min="16" max="16384" width="9.125" style="3"/>
  </cols>
  <sheetData>
    <row r="1" s="1" customFormat="1" ht="42.75" customHeight="1" spans="1:15">
      <c r="A1" s="7" t="s">
        <v>193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46"/>
      <c r="N1" s="46"/>
      <c r="O1" s="7"/>
    </row>
    <row r="2" s="2" customFormat="1" ht="15" customHeight="1" spans="1:15">
      <c r="A2" s="8" t="s">
        <v>1</v>
      </c>
      <c r="B2" s="8"/>
      <c r="C2" s="9" t="s">
        <v>2</v>
      </c>
      <c r="D2" s="9"/>
      <c r="E2" s="9"/>
      <c r="F2" s="10" t="s">
        <v>3</v>
      </c>
      <c r="G2" s="11"/>
      <c r="H2" s="11"/>
      <c r="I2" s="47" t="s">
        <v>4</v>
      </c>
      <c r="J2" s="47"/>
      <c r="K2" s="48"/>
      <c r="L2" s="49" t="s">
        <v>5</v>
      </c>
      <c r="M2" s="50"/>
      <c r="N2" s="51" t="s">
        <v>6</v>
      </c>
      <c r="O2" s="52"/>
    </row>
    <row r="3" s="2" customFormat="1" ht="15" customHeight="1" spans="1:15">
      <c r="A3" s="8" t="s">
        <v>7</v>
      </c>
      <c r="B3" s="8"/>
      <c r="C3" s="9" t="s">
        <v>8</v>
      </c>
      <c r="D3" s="9"/>
      <c r="E3" s="9"/>
      <c r="F3" s="10" t="s">
        <v>9</v>
      </c>
      <c r="G3" s="11"/>
      <c r="H3" s="11"/>
      <c r="I3" s="47" t="s">
        <v>10</v>
      </c>
      <c r="J3" s="47"/>
      <c r="K3" s="48"/>
      <c r="L3" s="49" t="s">
        <v>11</v>
      </c>
      <c r="M3" s="50"/>
      <c r="N3" s="53"/>
      <c r="O3" s="52"/>
    </row>
    <row r="4" s="2" customFormat="1" ht="15" customHeight="1" spans="1:15">
      <c r="A4" s="8" t="s">
        <v>12</v>
      </c>
      <c r="B4" s="8"/>
      <c r="C4" s="9" t="s">
        <v>13</v>
      </c>
      <c r="D4" s="9"/>
      <c r="E4" s="9"/>
      <c r="F4" s="12"/>
      <c r="G4" s="11"/>
      <c r="H4" s="13"/>
      <c r="I4" s="13"/>
      <c r="J4" s="13"/>
      <c r="K4" s="13"/>
      <c r="L4" s="49" t="s">
        <v>14</v>
      </c>
      <c r="M4" s="50"/>
      <c r="N4" s="53"/>
      <c r="O4" s="52"/>
    </row>
    <row r="5" s="3" customFormat="1" ht="9.95" customHeight="1" spans="1:15">
      <c r="A5" s="14"/>
      <c r="B5" s="14"/>
      <c r="C5" s="14"/>
      <c r="D5" s="14"/>
      <c r="E5" s="14"/>
      <c r="F5" s="14"/>
      <c r="G5" s="14"/>
      <c r="H5" s="14"/>
      <c r="I5" s="14"/>
      <c r="J5" s="5"/>
      <c r="K5" s="5"/>
      <c r="L5" s="5"/>
      <c r="M5" s="6"/>
      <c r="N5" s="6"/>
      <c r="O5" s="14"/>
    </row>
    <row r="6" s="3" customFormat="1" ht="48" customHeight="1" spans="1:15">
      <c r="A6" s="15" t="s">
        <v>15</v>
      </c>
      <c r="B6" s="16" t="s">
        <v>16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54"/>
      <c r="N6" s="54"/>
      <c r="O6" s="55"/>
    </row>
    <row r="7" s="3" customFormat="1" ht="20" customHeight="1" spans="1:15">
      <c r="A7" s="17" t="s">
        <v>17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56" t="s">
        <v>18</v>
      </c>
      <c r="N7" s="56"/>
      <c r="O7" s="57"/>
    </row>
    <row r="8" s="3" customFormat="1" ht="20" customHeight="1" spans="1:16">
      <c r="A8" s="19" t="s">
        <v>19</v>
      </c>
      <c r="B8" s="20" t="s">
        <v>17</v>
      </c>
      <c r="C8" s="21" t="s">
        <v>20</v>
      </c>
      <c r="D8" s="20"/>
      <c r="E8" s="20"/>
      <c r="F8" s="20"/>
      <c r="G8" s="20"/>
      <c r="H8" s="20"/>
      <c r="I8" s="20"/>
      <c r="J8" s="20" t="s">
        <v>21</v>
      </c>
      <c r="K8" s="20" t="s">
        <v>22</v>
      </c>
      <c r="L8" s="20" t="s">
        <v>23</v>
      </c>
      <c r="M8" s="58" t="s">
        <v>24</v>
      </c>
      <c r="N8" s="58" t="s">
        <v>25</v>
      </c>
      <c r="O8" s="59" t="s">
        <v>26</v>
      </c>
      <c r="P8" s="60" t="s">
        <v>27</v>
      </c>
    </row>
    <row r="9" s="4" customFormat="1" ht="20" customHeight="1" spans="1:15">
      <c r="A9" s="22" t="s">
        <v>28</v>
      </c>
      <c r="B9" s="23" t="s">
        <v>29</v>
      </c>
      <c r="C9" s="24"/>
      <c r="D9" s="25"/>
      <c r="E9" s="25"/>
      <c r="F9" s="25"/>
      <c r="G9" s="25"/>
      <c r="H9" s="25"/>
      <c r="I9" s="25"/>
      <c r="J9" s="25"/>
      <c r="K9" s="25"/>
      <c r="L9" s="25"/>
      <c r="M9" s="61"/>
      <c r="N9" s="61"/>
      <c r="O9" s="62"/>
    </row>
    <row r="10" s="3" customFormat="1" ht="20" customHeight="1" spans="1:15">
      <c r="A10" s="26" t="s">
        <v>30</v>
      </c>
      <c r="B10" s="27" t="s">
        <v>31</v>
      </c>
      <c r="C10" s="28" t="s">
        <v>32</v>
      </c>
      <c r="D10" s="29">
        <v>11</v>
      </c>
      <c r="E10" s="28" t="s">
        <v>33</v>
      </c>
      <c r="F10" s="29">
        <v>1</v>
      </c>
      <c r="G10" s="28" t="s">
        <v>34</v>
      </c>
      <c r="H10" s="29">
        <v>4</v>
      </c>
      <c r="I10" s="28" t="s">
        <v>35</v>
      </c>
      <c r="J10" s="63">
        <v>6</v>
      </c>
      <c r="K10" s="28">
        <v>4</v>
      </c>
      <c r="L10" s="64" t="s">
        <v>36</v>
      </c>
      <c r="M10" s="65">
        <v>1400</v>
      </c>
      <c r="N10" s="66">
        <f>J10*K10*M10</f>
        <v>33600</v>
      </c>
      <c r="O10" s="67" t="s">
        <v>194</v>
      </c>
    </row>
    <row r="11" s="3" customFormat="1" ht="20" customHeight="1" spans="1:15">
      <c r="A11" s="222" t="s">
        <v>40</v>
      </c>
      <c r="B11" s="229" t="s">
        <v>41</v>
      </c>
      <c r="C11" s="112" t="s">
        <v>32</v>
      </c>
      <c r="D11" s="113">
        <v>11</v>
      </c>
      <c r="E11" s="112" t="s">
        <v>33</v>
      </c>
      <c r="F11" s="113">
        <v>5</v>
      </c>
      <c r="G11" s="112" t="s">
        <v>34</v>
      </c>
      <c r="H11" s="113">
        <v>1</v>
      </c>
      <c r="I11" s="112" t="s">
        <v>35</v>
      </c>
      <c r="J11" s="225">
        <v>1</v>
      </c>
      <c r="K11" s="112">
        <v>1</v>
      </c>
      <c r="L11" s="200" t="s">
        <v>36</v>
      </c>
      <c r="M11" s="169">
        <v>579</v>
      </c>
      <c r="N11" s="241">
        <f>J11*K11*M11</f>
        <v>579</v>
      </c>
      <c r="O11" s="226" t="s">
        <v>42</v>
      </c>
    </row>
    <row r="12" s="3" customFormat="1" ht="20" customHeight="1" spans="1:16">
      <c r="A12" s="30" t="s">
        <v>43</v>
      </c>
      <c r="B12" s="31"/>
      <c r="C12" s="31"/>
      <c r="D12" s="31"/>
      <c r="E12" s="31"/>
      <c r="F12" s="31"/>
      <c r="G12" s="31"/>
      <c r="H12" s="31"/>
      <c r="I12" s="31"/>
      <c r="J12" s="68"/>
      <c r="K12" s="68"/>
      <c r="L12" s="68"/>
      <c r="M12" s="69"/>
      <c r="N12" s="70">
        <f>SUM(N10:N11)</f>
        <v>34179</v>
      </c>
      <c r="O12" s="71"/>
      <c r="P12" s="72"/>
    </row>
    <row r="13" s="3" customFormat="1" ht="20" customHeight="1" spans="1:15">
      <c r="A13" s="100" t="s">
        <v>19</v>
      </c>
      <c r="B13" s="101" t="s">
        <v>17</v>
      </c>
      <c r="C13" s="102" t="s">
        <v>20</v>
      </c>
      <c r="D13" s="101"/>
      <c r="E13" s="101"/>
      <c r="F13" s="101"/>
      <c r="G13" s="101"/>
      <c r="H13" s="101"/>
      <c r="I13" s="101"/>
      <c r="J13" s="101" t="s">
        <v>44</v>
      </c>
      <c r="K13" s="101" t="s">
        <v>45</v>
      </c>
      <c r="L13" s="157" t="s">
        <v>23</v>
      </c>
      <c r="M13" s="158" t="s">
        <v>24</v>
      </c>
      <c r="N13" s="159" t="s">
        <v>46</v>
      </c>
      <c r="O13" s="160" t="s">
        <v>26</v>
      </c>
    </row>
    <row r="14" s="3" customFormat="1" ht="20" customHeight="1" spans="1:15">
      <c r="A14" s="103" t="s">
        <v>47</v>
      </c>
      <c r="B14" s="37" t="s">
        <v>48</v>
      </c>
      <c r="C14" s="37"/>
      <c r="D14" s="37"/>
      <c r="E14" s="37"/>
      <c r="F14" s="37"/>
      <c r="G14" s="37"/>
      <c r="H14" s="37"/>
      <c r="I14" s="37"/>
      <c r="J14" s="80"/>
      <c r="K14" s="80"/>
      <c r="L14" s="80"/>
      <c r="M14" s="81"/>
      <c r="N14" s="82"/>
      <c r="O14" s="83"/>
    </row>
    <row r="15" s="3" customFormat="1" ht="20" customHeight="1" spans="1:15">
      <c r="A15" s="104" t="s">
        <v>49</v>
      </c>
      <c r="B15" s="105" t="s">
        <v>50</v>
      </c>
      <c r="C15" s="106"/>
      <c r="D15" s="107">
        <v>11</v>
      </c>
      <c r="E15" s="108" t="s">
        <v>33</v>
      </c>
      <c r="F15" s="107">
        <v>1</v>
      </c>
      <c r="G15" s="108" t="s">
        <v>34</v>
      </c>
      <c r="H15" s="29" t="s">
        <v>35</v>
      </c>
      <c r="I15" s="108" t="s">
        <v>51</v>
      </c>
      <c r="J15" s="161">
        <v>6</v>
      </c>
      <c r="K15" s="161">
        <v>1</v>
      </c>
      <c r="L15" s="162" t="s">
        <v>52</v>
      </c>
      <c r="M15" s="163">
        <v>272.73</v>
      </c>
      <c r="N15" s="164">
        <f t="shared" ref="N15:N22" si="0">J15*K15*M15</f>
        <v>1636.38</v>
      </c>
      <c r="O15" s="165" t="s">
        <v>53</v>
      </c>
    </row>
    <row r="16" s="3" customFormat="1" ht="20" customHeight="1" spans="1:15">
      <c r="A16" s="109" t="s">
        <v>54</v>
      </c>
      <c r="B16" s="110" t="s">
        <v>50</v>
      </c>
      <c r="C16" s="111"/>
      <c r="D16" s="107">
        <v>11</v>
      </c>
      <c r="E16" s="112" t="s">
        <v>33</v>
      </c>
      <c r="F16" s="113">
        <v>2</v>
      </c>
      <c r="G16" s="112" t="s">
        <v>34</v>
      </c>
      <c r="H16" s="29" t="s">
        <v>55</v>
      </c>
      <c r="I16" s="112" t="s">
        <v>51</v>
      </c>
      <c r="J16" s="161">
        <v>6</v>
      </c>
      <c r="K16" s="166">
        <v>1</v>
      </c>
      <c r="L16" s="162" t="s">
        <v>52</v>
      </c>
      <c r="M16" s="163">
        <v>272.73</v>
      </c>
      <c r="N16" s="167">
        <f t="shared" si="0"/>
        <v>1636.38</v>
      </c>
      <c r="O16" s="168" t="s">
        <v>56</v>
      </c>
    </row>
    <row r="17" s="3" customFormat="1" ht="20" customHeight="1" spans="1:15">
      <c r="A17" s="109" t="s">
        <v>57</v>
      </c>
      <c r="B17" s="110" t="s">
        <v>50</v>
      </c>
      <c r="C17" s="111"/>
      <c r="D17" s="107">
        <v>11</v>
      </c>
      <c r="E17" s="112" t="s">
        <v>33</v>
      </c>
      <c r="F17" s="113">
        <v>2</v>
      </c>
      <c r="G17" s="112" t="s">
        <v>34</v>
      </c>
      <c r="H17" s="29" t="s">
        <v>35</v>
      </c>
      <c r="I17" s="112" t="s">
        <v>51</v>
      </c>
      <c r="J17" s="161">
        <v>6</v>
      </c>
      <c r="K17" s="166">
        <v>1</v>
      </c>
      <c r="L17" s="162" t="s">
        <v>52</v>
      </c>
      <c r="M17" s="163">
        <v>272.73</v>
      </c>
      <c r="N17" s="167">
        <f t="shared" si="0"/>
        <v>1636.38</v>
      </c>
      <c r="O17" s="168" t="s">
        <v>56</v>
      </c>
    </row>
    <row r="18" s="3" customFormat="1" ht="20" customHeight="1" spans="1:15">
      <c r="A18" s="109" t="s">
        <v>58</v>
      </c>
      <c r="B18" s="110" t="s">
        <v>50</v>
      </c>
      <c r="C18" s="111"/>
      <c r="D18" s="107">
        <v>11</v>
      </c>
      <c r="E18" s="112" t="s">
        <v>33</v>
      </c>
      <c r="F18" s="113">
        <v>3</v>
      </c>
      <c r="G18" s="112" t="s">
        <v>34</v>
      </c>
      <c r="H18" s="29" t="s">
        <v>55</v>
      </c>
      <c r="I18" s="112" t="s">
        <v>51</v>
      </c>
      <c r="J18" s="161">
        <v>6</v>
      </c>
      <c r="K18" s="166">
        <v>1</v>
      </c>
      <c r="L18" s="162" t="s">
        <v>52</v>
      </c>
      <c r="M18" s="163">
        <v>272.73</v>
      </c>
      <c r="N18" s="167">
        <f t="shared" si="0"/>
        <v>1636.38</v>
      </c>
      <c r="O18" s="168" t="s">
        <v>56</v>
      </c>
    </row>
    <row r="19" s="3" customFormat="1" ht="20" customHeight="1" spans="1:15">
      <c r="A19" s="109" t="s">
        <v>59</v>
      </c>
      <c r="B19" s="110" t="s">
        <v>50</v>
      </c>
      <c r="C19" s="111"/>
      <c r="D19" s="107">
        <v>11</v>
      </c>
      <c r="E19" s="112" t="s">
        <v>33</v>
      </c>
      <c r="F19" s="114">
        <v>3</v>
      </c>
      <c r="G19" s="112" t="s">
        <v>34</v>
      </c>
      <c r="H19" s="107" t="s">
        <v>35</v>
      </c>
      <c r="I19" s="112" t="s">
        <v>51</v>
      </c>
      <c r="J19" s="161">
        <v>6</v>
      </c>
      <c r="K19" s="166">
        <v>1</v>
      </c>
      <c r="L19" s="162" t="s">
        <v>52</v>
      </c>
      <c r="M19" s="169">
        <v>286.67</v>
      </c>
      <c r="N19" s="167">
        <f t="shared" si="0"/>
        <v>1720.02</v>
      </c>
      <c r="O19" s="168" t="s">
        <v>56</v>
      </c>
    </row>
    <row r="20" s="3" customFormat="1" ht="20" customHeight="1" spans="1:15">
      <c r="A20" s="109" t="s">
        <v>60</v>
      </c>
      <c r="B20" s="110" t="s">
        <v>50</v>
      </c>
      <c r="C20" s="111"/>
      <c r="D20" s="107">
        <v>11</v>
      </c>
      <c r="E20" s="112" t="s">
        <v>33</v>
      </c>
      <c r="F20" s="114">
        <v>4</v>
      </c>
      <c r="G20" s="112" t="s">
        <v>34</v>
      </c>
      <c r="H20" s="107" t="s">
        <v>55</v>
      </c>
      <c r="I20" s="112" t="s">
        <v>51</v>
      </c>
      <c r="J20" s="161">
        <v>6</v>
      </c>
      <c r="K20" s="166">
        <v>1</v>
      </c>
      <c r="L20" s="162" t="s">
        <v>52</v>
      </c>
      <c r="M20" s="163">
        <v>272.73</v>
      </c>
      <c r="N20" s="167">
        <f t="shared" si="0"/>
        <v>1636.38</v>
      </c>
      <c r="O20" s="168" t="s">
        <v>56</v>
      </c>
    </row>
    <row r="21" s="3" customFormat="1" ht="20" customHeight="1" spans="1:15">
      <c r="A21" s="109" t="s">
        <v>61</v>
      </c>
      <c r="B21" s="110" t="s">
        <v>50</v>
      </c>
      <c r="C21" s="111"/>
      <c r="D21" s="107">
        <v>11</v>
      </c>
      <c r="E21" s="112" t="s">
        <v>33</v>
      </c>
      <c r="F21" s="114">
        <v>4</v>
      </c>
      <c r="G21" s="112" t="s">
        <v>34</v>
      </c>
      <c r="H21" s="107" t="s">
        <v>35</v>
      </c>
      <c r="I21" s="112" t="s">
        <v>51</v>
      </c>
      <c r="J21" s="161">
        <v>6</v>
      </c>
      <c r="K21" s="166">
        <v>1</v>
      </c>
      <c r="L21" s="162" t="s">
        <v>52</v>
      </c>
      <c r="M21" s="169">
        <v>227.27</v>
      </c>
      <c r="N21" s="167">
        <f t="shared" si="0"/>
        <v>1363.62</v>
      </c>
      <c r="O21" s="168" t="s">
        <v>56</v>
      </c>
    </row>
    <row r="22" s="3" customFormat="1" ht="20" customHeight="1" spans="1:15">
      <c r="A22" s="109" t="s">
        <v>62</v>
      </c>
      <c r="B22" s="110" t="s">
        <v>50</v>
      </c>
      <c r="C22" s="111"/>
      <c r="D22" s="107">
        <v>11</v>
      </c>
      <c r="E22" s="112" t="s">
        <v>33</v>
      </c>
      <c r="F22" s="114">
        <v>5</v>
      </c>
      <c r="G22" s="112" t="s">
        <v>34</v>
      </c>
      <c r="H22" s="107" t="s">
        <v>55</v>
      </c>
      <c r="I22" s="112" t="s">
        <v>51</v>
      </c>
      <c r="J22" s="161">
        <v>6</v>
      </c>
      <c r="K22" s="166">
        <v>1</v>
      </c>
      <c r="L22" s="112" t="s">
        <v>52</v>
      </c>
      <c r="M22" s="163">
        <v>272.73</v>
      </c>
      <c r="N22" s="167">
        <f t="shared" si="0"/>
        <v>1636.38</v>
      </c>
      <c r="O22" s="170" t="s">
        <v>63</v>
      </c>
    </row>
    <row r="23" s="3" customFormat="1" ht="20" customHeight="1" spans="1:16">
      <c r="A23" s="115" t="s">
        <v>43</v>
      </c>
      <c r="B23" s="116"/>
      <c r="C23" s="116"/>
      <c r="D23" s="116"/>
      <c r="E23" s="116"/>
      <c r="F23" s="116"/>
      <c r="G23" s="116"/>
      <c r="H23" s="116"/>
      <c r="I23" s="116"/>
      <c r="J23" s="171"/>
      <c r="K23" s="171"/>
      <c r="L23" s="171"/>
      <c r="M23" s="172"/>
      <c r="N23" s="173">
        <f>SUM(N15:N22)</f>
        <v>12901.92</v>
      </c>
      <c r="O23" s="174"/>
      <c r="P23" s="72"/>
    </row>
    <row r="24" s="3" customFormat="1" ht="20" customHeight="1" spans="1:15">
      <c r="A24" s="34" t="s">
        <v>19</v>
      </c>
      <c r="B24" s="18" t="s">
        <v>17</v>
      </c>
      <c r="C24" s="35" t="s">
        <v>20</v>
      </c>
      <c r="D24" s="18"/>
      <c r="E24" s="18"/>
      <c r="F24" s="18"/>
      <c r="G24" s="18"/>
      <c r="H24" s="18"/>
      <c r="I24" s="18"/>
      <c r="J24" s="18" t="s">
        <v>44</v>
      </c>
      <c r="K24" s="18" t="s">
        <v>52</v>
      </c>
      <c r="L24" s="77" t="s">
        <v>23</v>
      </c>
      <c r="M24" s="78" t="s">
        <v>24</v>
      </c>
      <c r="N24" s="56" t="s">
        <v>46</v>
      </c>
      <c r="O24" s="79" t="s">
        <v>26</v>
      </c>
    </row>
    <row r="25" s="3" customFormat="1" ht="20" customHeight="1" spans="1:15">
      <c r="A25" s="117" t="s">
        <v>64</v>
      </c>
      <c r="B25" s="118" t="s">
        <v>65</v>
      </c>
      <c r="C25" s="118"/>
      <c r="D25" s="118"/>
      <c r="E25" s="118"/>
      <c r="F25" s="118"/>
      <c r="G25" s="118"/>
      <c r="H25" s="118"/>
      <c r="I25" s="118"/>
      <c r="J25" s="175"/>
      <c r="K25" s="175"/>
      <c r="L25" s="175"/>
      <c r="M25" s="176"/>
      <c r="N25" s="177"/>
      <c r="O25" s="178"/>
    </row>
    <row r="26" s="3" customFormat="1" ht="20" customHeight="1" spans="1:15">
      <c r="A26" s="119" t="s">
        <v>66</v>
      </c>
      <c r="B26" s="123" t="s">
        <v>67</v>
      </c>
      <c r="C26" s="230" t="s">
        <v>68</v>
      </c>
      <c r="D26" s="231"/>
      <c r="E26" s="231"/>
      <c r="F26" s="231"/>
      <c r="G26" s="231"/>
      <c r="H26" s="231"/>
      <c r="I26" s="242"/>
      <c r="J26" s="181">
        <v>1</v>
      </c>
      <c r="K26" s="243">
        <v>1</v>
      </c>
      <c r="L26" s="244" t="s">
        <v>69</v>
      </c>
      <c r="M26" s="210">
        <v>630</v>
      </c>
      <c r="N26" s="245">
        <f t="shared" ref="N26:N33" si="1">J26*K26*M26</f>
        <v>630</v>
      </c>
      <c r="O26" s="170" t="s">
        <v>70</v>
      </c>
    </row>
    <row r="27" s="3" customFormat="1" ht="20" customHeight="1" spans="1:15">
      <c r="A27" s="119"/>
      <c r="B27" s="120"/>
      <c r="C27" s="121" t="s">
        <v>68</v>
      </c>
      <c r="D27" s="122"/>
      <c r="E27" s="122"/>
      <c r="F27" s="122"/>
      <c r="G27" s="122"/>
      <c r="H27" s="122"/>
      <c r="I27" s="179"/>
      <c r="J27" s="166">
        <v>1</v>
      </c>
      <c r="K27" s="166">
        <v>1</v>
      </c>
      <c r="L27" s="180" t="s">
        <v>69</v>
      </c>
      <c r="M27" s="169">
        <v>238.41</v>
      </c>
      <c r="N27" s="167">
        <f t="shared" si="1"/>
        <v>238.41</v>
      </c>
      <c r="O27" s="168" t="s">
        <v>72</v>
      </c>
    </row>
    <row r="28" s="3" customFormat="1" ht="20" customHeight="1" spans="1:15">
      <c r="A28" s="119"/>
      <c r="B28" s="120"/>
      <c r="C28" s="121" t="s">
        <v>74</v>
      </c>
      <c r="D28" s="122"/>
      <c r="E28" s="122"/>
      <c r="F28" s="122"/>
      <c r="G28" s="122"/>
      <c r="H28" s="122"/>
      <c r="I28" s="179"/>
      <c r="J28" s="246">
        <v>1</v>
      </c>
      <c r="K28" s="166">
        <v>1</v>
      </c>
      <c r="L28" s="180" t="s">
        <v>69</v>
      </c>
      <c r="M28" s="169">
        <v>800</v>
      </c>
      <c r="N28" s="167">
        <f t="shared" si="1"/>
        <v>800</v>
      </c>
      <c r="O28" s="168" t="s">
        <v>75</v>
      </c>
    </row>
    <row r="29" s="3" customFormat="1" ht="20" customHeight="1" spans="1:15">
      <c r="A29" s="124"/>
      <c r="B29" s="125"/>
      <c r="C29" s="121" t="s">
        <v>74</v>
      </c>
      <c r="D29" s="122"/>
      <c r="E29" s="122"/>
      <c r="F29" s="122"/>
      <c r="G29" s="122"/>
      <c r="H29" s="122"/>
      <c r="I29" s="179"/>
      <c r="J29" s="184">
        <v>1</v>
      </c>
      <c r="K29" s="166">
        <v>1</v>
      </c>
      <c r="L29" s="182" t="s">
        <v>69</v>
      </c>
      <c r="M29" s="169">
        <v>3000</v>
      </c>
      <c r="N29" s="167">
        <f t="shared" si="1"/>
        <v>3000</v>
      </c>
      <c r="O29" s="168" t="s">
        <v>76</v>
      </c>
    </row>
    <row r="30" s="3" customFormat="1" ht="20" customHeight="1" spans="1:15">
      <c r="A30" s="124" t="s">
        <v>77</v>
      </c>
      <c r="B30" s="125" t="s">
        <v>195</v>
      </c>
      <c r="C30" s="126" t="s">
        <v>81</v>
      </c>
      <c r="D30" s="127"/>
      <c r="E30" s="127"/>
      <c r="F30" s="127"/>
      <c r="G30" s="127"/>
      <c r="H30" s="127"/>
      <c r="I30" s="183"/>
      <c r="J30" s="184">
        <v>1</v>
      </c>
      <c r="K30" s="185">
        <v>5</v>
      </c>
      <c r="L30" s="186" t="s">
        <v>79</v>
      </c>
      <c r="M30" s="187">
        <f>3000/9*6</f>
        <v>2000</v>
      </c>
      <c r="N30" s="188">
        <f t="shared" si="1"/>
        <v>10000</v>
      </c>
      <c r="O30" s="168" t="s">
        <v>82</v>
      </c>
    </row>
    <row r="31" s="3" customFormat="1" ht="20" customHeight="1" spans="1:15">
      <c r="A31" s="232" t="s">
        <v>83</v>
      </c>
      <c r="B31" s="105" t="s">
        <v>84</v>
      </c>
      <c r="C31" s="233" t="s">
        <v>85</v>
      </c>
      <c r="D31" s="233"/>
      <c r="E31" s="233"/>
      <c r="F31" s="233"/>
      <c r="G31" s="233"/>
      <c r="H31" s="146"/>
      <c r="I31" s="28" t="s">
        <v>86</v>
      </c>
      <c r="J31" s="247">
        <v>1</v>
      </c>
      <c r="K31" s="247">
        <v>1</v>
      </c>
      <c r="L31" s="244" t="s">
        <v>87</v>
      </c>
      <c r="M31" s="207">
        <v>229.5</v>
      </c>
      <c r="N31" s="245">
        <f t="shared" si="1"/>
        <v>229.5</v>
      </c>
      <c r="O31" s="193" t="s">
        <v>88</v>
      </c>
    </row>
    <row r="32" s="3" customFormat="1" ht="20" customHeight="1" spans="1:15">
      <c r="A32" s="109"/>
      <c r="B32" s="234"/>
      <c r="C32" s="235" t="s">
        <v>89</v>
      </c>
      <c r="D32" s="235"/>
      <c r="E32" s="235"/>
      <c r="F32" s="235"/>
      <c r="G32" s="235"/>
      <c r="H32" s="146"/>
      <c r="I32" s="112" t="s">
        <v>86</v>
      </c>
      <c r="J32" s="166">
        <v>1</v>
      </c>
      <c r="K32" s="166">
        <v>1</v>
      </c>
      <c r="L32" s="180" t="s">
        <v>87</v>
      </c>
      <c r="M32" s="169">
        <v>219.5</v>
      </c>
      <c r="N32" s="167">
        <f t="shared" si="1"/>
        <v>219.5</v>
      </c>
      <c r="O32" s="168" t="s">
        <v>88</v>
      </c>
    </row>
    <row r="33" s="3" customFormat="1" ht="20" customHeight="1" spans="1:15">
      <c r="A33" s="236"/>
      <c r="B33" s="237"/>
      <c r="C33" s="238" t="s">
        <v>90</v>
      </c>
      <c r="D33" s="238"/>
      <c r="E33" s="238"/>
      <c r="F33" s="238"/>
      <c r="G33" s="238"/>
      <c r="H33" s="146"/>
      <c r="I33" s="248" t="s">
        <v>86</v>
      </c>
      <c r="J33" s="184"/>
      <c r="K33" s="184"/>
      <c r="L33" s="182" t="s">
        <v>87</v>
      </c>
      <c r="M33" s="198"/>
      <c r="N33" s="202">
        <f t="shared" si="1"/>
        <v>0</v>
      </c>
      <c r="O33" s="199"/>
    </row>
    <row r="34" s="3" customFormat="1" ht="20" customHeight="1" spans="1:15">
      <c r="A34" s="115" t="s">
        <v>43</v>
      </c>
      <c r="B34" s="116"/>
      <c r="C34" s="116"/>
      <c r="D34" s="116"/>
      <c r="E34" s="116"/>
      <c r="F34" s="116"/>
      <c r="G34" s="116"/>
      <c r="H34" s="116"/>
      <c r="I34" s="116"/>
      <c r="J34" s="171"/>
      <c r="K34" s="171"/>
      <c r="L34" s="171"/>
      <c r="M34" s="172"/>
      <c r="N34" s="173">
        <f>SUM(N26:N33)</f>
        <v>15117.41</v>
      </c>
      <c r="O34" s="174"/>
    </row>
    <row r="35" s="3" customFormat="1" ht="20" customHeight="1" spans="1:15">
      <c r="A35" s="34" t="s">
        <v>19</v>
      </c>
      <c r="B35" s="18" t="s">
        <v>17</v>
      </c>
      <c r="C35" s="35" t="s">
        <v>20</v>
      </c>
      <c r="D35" s="18"/>
      <c r="E35" s="18"/>
      <c r="F35" s="18"/>
      <c r="G35" s="18"/>
      <c r="H35" s="18"/>
      <c r="I35" s="18"/>
      <c r="J35" s="77" t="s">
        <v>21</v>
      </c>
      <c r="K35" s="35"/>
      <c r="L35" s="77" t="s">
        <v>23</v>
      </c>
      <c r="M35" s="78" t="s">
        <v>24</v>
      </c>
      <c r="N35" s="56" t="s">
        <v>46</v>
      </c>
      <c r="O35" s="79" t="s">
        <v>26</v>
      </c>
    </row>
    <row r="36" s="3" customFormat="1" ht="20" customHeight="1" spans="1:15">
      <c r="A36" s="117" t="s">
        <v>91</v>
      </c>
      <c r="B36" s="118" t="s">
        <v>92</v>
      </c>
      <c r="C36" s="118"/>
      <c r="D36" s="118"/>
      <c r="E36" s="118"/>
      <c r="F36" s="118"/>
      <c r="G36" s="118"/>
      <c r="H36" s="118"/>
      <c r="I36" s="118"/>
      <c r="J36" s="175"/>
      <c r="K36" s="175"/>
      <c r="L36" s="175"/>
      <c r="M36" s="176"/>
      <c r="N36" s="177"/>
      <c r="O36" s="178"/>
    </row>
    <row r="37" s="3" customFormat="1" ht="20" customHeight="1" spans="1:15">
      <c r="A37" s="128" t="s">
        <v>93</v>
      </c>
      <c r="B37" s="105" t="s">
        <v>94</v>
      </c>
      <c r="C37" s="129" t="s">
        <v>95</v>
      </c>
      <c r="D37" s="130"/>
      <c r="E37" s="130"/>
      <c r="F37" s="130"/>
      <c r="G37" s="130"/>
      <c r="H37" s="130"/>
      <c r="I37" s="189"/>
      <c r="J37" s="190">
        <v>6</v>
      </c>
      <c r="K37" s="191"/>
      <c r="L37" s="192" t="s">
        <v>96</v>
      </c>
      <c r="M37" s="163">
        <v>180</v>
      </c>
      <c r="N37" s="164">
        <f>J37*M37</f>
        <v>1080</v>
      </c>
      <c r="O37" s="193"/>
    </row>
    <row r="38" s="3" customFormat="1" ht="20" customHeight="1" spans="1:15">
      <c r="A38" s="131" t="s">
        <v>97</v>
      </c>
      <c r="B38" s="110" t="s">
        <v>98</v>
      </c>
      <c r="C38" s="132" t="s">
        <v>99</v>
      </c>
      <c r="D38" s="133"/>
      <c r="E38" s="133"/>
      <c r="F38" s="133"/>
      <c r="G38" s="133"/>
      <c r="H38" s="133"/>
      <c r="I38" s="194"/>
      <c r="J38" s="190">
        <v>6</v>
      </c>
      <c r="K38" s="191"/>
      <c r="L38" s="180" t="s">
        <v>96</v>
      </c>
      <c r="M38" s="169">
        <v>360</v>
      </c>
      <c r="N38" s="164">
        <f>J38*M38</f>
        <v>2160</v>
      </c>
      <c r="O38" s="168" t="s">
        <v>100</v>
      </c>
    </row>
    <row r="39" s="3" customFormat="1" ht="20" customHeight="1" spans="1:15">
      <c r="A39" s="128" t="s">
        <v>101</v>
      </c>
      <c r="B39" s="110" t="s">
        <v>102</v>
      </c>
      <c r="C39" s="132" t="s">
        <v>103</v>
      </c>
      <c r="D39" s="133"/>
      <c r="E39" s="133"/>
      <c r="F39" s="133"/>
      <c r="G39" s="133"/>
      <c r="H39" s="133"/>
      <c r="I39" s="194"/>
      <c r="J39" s="190">
        <v>6</v>
      </c>
      <c r="K39" s="191"/>
      <c r="L39" s="180" t="s">
        <v>96</v>
      </c>
      <c r="M39" s="169">
        <v>2272.73</v>
      </c>
      <c r="N39" s="164">
        <f>J39*M39</f>
        <v>13636.38</v>
      </c>
      <c r="O39" s="168" t="s">
        <v>104</v>
      </c>
    </row>
    <row r="40" s="3" customFormat="1" ht="20" customHeight="1" spans="1:15">
      <c r="A40" s="128" t="s">
        <v>107</v>
      </c>
      <c r="B40" s="110" t="s">
        <v>108</v>
      </c>
      <c r="C40" s="132"/>
      <c r="D40" s="133"/>
      <c r="E40" s="133"/>
      <c r="F40" s="133"/>
      <c r="G40" s="133"/>
      <c r="H40" s="133"/>
      <c r="I40" s="194"/>
      <c r="J40" s="138">
        <v>2</v>
      </c>
      <c r="K40" s="195"/>
      <c r="L40" s="180" t="s">
        <v>109</v>
      </c>
      <c r="M40" s="169">
        <f>50/9*6</f>
        <v>33.3333333333333</v>
      </c>
      <c r="N40" s="164">
        <f>J40*M40</f>
        <v>66.6666666666667</v>
      </c>
      <c r="O40" s="168"/>
    </row>
    <row r="41" s="3" customFormat="1" ht="20" customHeight="1" spans="1:15">
      <c r="A41" s="131" t="s">
        <v>110</v>
      </c>
      <c r="B41" s="134" t="s">
        <v>111</v>
      </c>
      <c r="C41" s="135"/>
      <c r="D41" s="136"/>
      <c r="E41" s="136"/>
      <c r="F41" s="136"/>
      <c r="G41" s="136"/>
      <c r="H41" s="136"/>
      <c r="I41" s="196"/>
      <c r="J41" s="141">
        <v>105</v>
      </c>
      <c r="K41" s="197"/>
      <c r="L41" s="182" t="s">
        <v>112</v>
      </c>
      <c r="M41" s="198">
        <v>0</v>
      </c>
      <c r="N41" s="89">
        <f>J41*M41</f>
        <v>0</v>
      </c>
      <c r="O41" s="199" t="s">
        <v>113</v>
      </c>
    </row>
    <row r="42" s="3" customFormat="1" ht="20" customHeight="1" spans="1:15">
      <c r="A42" s="115" t="s">
        <v>43</v>
      </c>
      <c r="B42" s="116"/>
      <c r="C42" s="116"/>
      <c r="D42" s="116"/>
      <c r="E42" s="116"/>
      <c r="F42" s="116"/>
      <c r="G42" s="116"/>
      <c r="H42" s="116"/>
      <c r="I42" s="116"/>
      <c r="J42" s="171"/>
      <c r="K42" s="171"/>
      <c r="L42" s="171"/>
      <c r="M42" s="172"/>
      <c r="N42" s="173">
        <f>SUM(N37:N41)</f>
        <v>16943.0466666667</v>
      </c>
      <c r="O42" s="174"/>
    </row>
    <row r="43" s="3" customFormat="1" ht="20" customHeight="1" spans="1:15">
      <c r="A43" s="34" t="s">
        <v>19</v>
      </c>
      <c r="B43" s="18" t="s">
        <v>17</v>
      </c>
      <c r="C43" s="35" t="s">
        <v>20</v>
      </c>
      <c r="D43" s="18"/>
      <c r="E43" s="18"/>
      <c r="F43" s="18"/>
      <c r="G43" s="18"/>
      <c r="H43" s="18"/>
      <c r="I43" s="18"/>
      <c r="J43" s="18" t="s">
        <v>44</v>
      </c>
      <c r="K43" s="18" t="s">
        <v>22</v>
      </c>
      <c r="L43" s="77" t="s">
        <v>23</v>
      </c>
      <c r="M43" s="78" t="s">
        <v>24</v>
      </c>
      <c r="N43" s="56" t="s">
        <v>46</v>
      </c>
      <c r="O43" s="79" t="s">
        <v>26</v>
      </c>
    </row>
    <row r="44" s="3" customFormat="1" ht="20" customHeight="1" spans="1:15">
      <c r="A44" s="103" t="s">
        <v>114</v>
      </c>
      <c r="B44" s="37" t="s">
        <v>115</v>
      </c>
      <c r="C44" s="37"/>
      <c r="D44" s="37"/>
      <c r="E44" s="37"/>
      <c r="F44" s="37"/>
      <c r="G44" s="37"/>
      <c r="H44" s="37"/>
      <c r="I44" s="37"/>
      <c r="J44" s="80"/>
      <c r="K44" s="80"/>
      <c r="L44" s="80"/>
      <c r="M44" s="81"/>
      <c r="N44" s="82"/>
      <c r="O44" s="83"/>
    </row>
    <row r="45" s="3" customFormat="1" ht="20" customHeight="1" spans="1:15">
      <c r="A45" s="104" t="s">
        <v>116</v>
      </c>
      <c r="B45" s="144" t="s">
        <v>117</v>
      </c>
      <c r="C45" s="205"/>
      <c r="D45" s="221"/>
      <c r="E45" s="221"/>
      <c r="F45" s="221"/>
      <c r="G45" s="221"/>
      <c r="H45" s="221"/>
      <c r="I45" s="206"/>
      <c r="J45" s="161">
        <v>2</v>
      </c>
      <c r="K45" s="161">
        <v>1</v>
      </c>
      <c r="L45" s="162" t="s">
        <v>118</v>
      </c>
      <c r="M45" s="163">
        <f>600/7*6</f>
        <v>514.285714285714</v>
      </c>
      <c r="N45" s="164">
        <f>J45*K45*M45</f>
        <v>1028.57142857143</v>
      </c>
      <c r="O45" s="165"/>
    </row>
    <row r="46" s="3" customFormat="1" ht="20" customHeight="1" spans="1:15">
      <c r="A46" s="104" t="s">
        <v>122</v>
      </c>
      <c r="B46" s="140" t="s">
        <v>123</v>
      </c>
      <c r="C46" s="141"/>
      <c r="D46" s="142"/>
      <c r="E46" s="142"/>
      <c r="F46" s="142"/>
      <c r="G46" s="142"/>
      <c r="H46" s="142"/>
      <c r="I46" s="197"/>
      <c r="J46" s="184">
        <v>1</v>
      </c>
      <c r="K46" s="184">
        <v>5</v>
      </c>
      <c r="L46" s="201" t="s">
        <v>118</v>
      </c>
      <c r="M46" s="198">
        <f>1100/9*6</f>
        <v>733.333333333333</v>
      </c>
      <c r="N46" s="202">
        <f>J46*K46*M46</f>
        <v>3666.66666666667</v>
      </c>
      <c r="O46" s="199" t="s">
        <v>124</v>
      </c>
    </row>
    <row r="47" s="3" customFormat="1" ht="20" customHeight="1" spans="1:15">
      <c r="A47" s="117" t="s">
        <v>43</v>
      </c>
      <c r="B47" s="118"/>
      <c r="C47" s="118"/>
      <c r="D47" s="118"/>
      <c r="E47" s="118"/>
      <c r="F47" s="118"/>
      <c r="G47" s="118"/>
      <c r="H47" s="118"/>
      <c r="I47" s="118"/>
      <c r="J47" s="175"/>
      <c r="K47" s="175"/>
      <c r="L47" s="175"/>
      <c r="M47" s="176"/>
      <c r="N47" s="177">
        <f>SUM(N45:N46)</f>
        <v>4695.2380952381</v>
      </c>
      <c r="O47" s="178"/>
    </row>
    <row r="48" s="3" customFormat="1" ht="20" customHeight="1" spans="1:15">
      <c r="A48" s="32" t="s">
        <v>125</v>
      </c>
      <c r="B48" s="33"/>
      <c r="C48" s="33"/>
      <c r="D48" s="33"/>
      <c r="E48" s="33"/>
      <c r="F48" s="33"/>
      <c r="G48" s="33"/>
      <c r="H48" s="33"/>
      <c r="I48" s="33"/>
      <c r="J48" s="73"/>
      <c r="K48" s="73"/>
      <c r="L48" s="73"/>
      <c r="M48" s="74"/>
      <c r="N48" s="75">
        <f>SUM(N12,N23,N34,N42,N47)</f>
        <v>83836.6147619048</v>
      </c>
      <c r="O48" s="76"/>
    </row>
    <row r="49" s="3" customFormat="1" ht="20" customHeight="1" spans="1:15">
      <c r="A49" s="34" t="s">
        <v>19</v>
      </c>
      <c r="B49" s="18" t="s">
        <v>17</v>
      </c>
      <c r="C49" s="35" t="s">
        <v>20</v>
      </c>
      <c r="D49" s="18"/>
      <c r="E49" s="18"/>
      <c r="F49" s="18"/>
      <c r="G49" s="18"/>
      <c r="H49" s="18"/>
      <c r="I49" s="18"/>
      <c r="J49" s="77" t="s">
        <v>21</v>
      </c>
      <c r="K49" s="35"/>
      <c r="L49" s="77" t="s">
        <v>23</v>
      </c>
      <c r="M49" s="78" t="s">
        <v>24</v>
      </c>
      <c r="N49" s="56" t="s">
        <v>46</v>
      </c>
      <c r="O49" s="79" t="s">
        <v>26</v>
      </c>
    </row>
    <row r="50" s="3" customFormat="1" ht="20" customHeight="1" spans="1:15">
      <c r="A50" s="36" t="s">
        <v>126</v>
      </c>
      <c r="B50" s="37" t="s">
        <v>127</v>
      </c>
      <c r="C50" s="37"/>
      <c r="D50" s="37"/>
      <c r="E50" s="37"/>
      <c r="F50" s="37"/>
      <c r="G50" s="37"/>
      <c r="H50" s="37"/>
      <c r="I50" s="37"/>
      <c r="J50" s="80"/>
      <c r="K50" s="80"/>
      <c r="L50" s="80"/>
      <c r="M50" s="81"/>
      <c r="N50" s="82"/>
      <c r="O50" s="83"/>
    </row>
    <row r="51" s="3" customFormat="1" ht="20" customHeight="1" spans="1:15">
      <c r="A51" s="38" t="s">
        <v>128</v>
      </c>
      <c r="B51" s="39" t="s">
        <v>127</v>
      </c>
      <c r="C51" s="40" t="s">
        <v>129</v>
      </c>
      <c r="D51" s="41"/>
      <c r="E51" s="41"/>
      <c r="F51" s="41"/>
      <c r="G51" s="41"/>
      <c r="H51" s="41"/>
      <c r="I51" s="84"/>
      <c r="J51" s="85">
        <f>N48</f>
        <v>83836.6147619048</v>
      </c>
      <c r="K51" s="86"/>
      <c r="L51" s="87"/>
      <c r="M51" s="88">
        <v>0.08</v>
      </c>
      <c r="N51" s="89">
        <f>J51*M51</f>
        <v>6706.92918095238</v>
      </c>
      <c r="O51" s="90"/>
    </row>
    <row r="52" s="3" customFormat="1" ht="20" customHeight="1" spans="1:15">
      <c r="A52" s="42" t="s">
        <v>43</v>
      </c>
      <c r="B52" s="43"/>
      <c r="C52" s="43"/>
      <c r="D52" s="43"/>
      <c r="E52" s="43"/>
      <c r="F52" s="43"/>
      <c r="G52" s="43"/>
      <c r="H52" s="43"/>
      <c r="I52" s="43"/>
      <c r="J52" s="91"/>
      <c r="K52" s="91"/>
      <c r="L52" s="91"/>
      <c r="M52" s="92"/>
      <c r="N52" s="93">
        <f>SUM(N51:N51)</f>
        <v>6706.92918095238</v>
      </c>
      <c r="O52" s="94"/>
    </row>
    <row r="53" s="3" customFormat="1" ht="20" customHeight="1" spans="1:15">
      <c r="A53" s="34" t="s">
        <v>19</v>
      </c>
      <c r="B53" s="18" t="s">
        <v>17</v>
      </c>
      <c r="C53" s="35" t="s">
        <v>20</v>
      </c>
      <c r="D53" s="18"/>
      <c r="E53" s="18"/>
      <c r="F53" s="18"/>
      <c r="G53" s="18"/>
      <c r="H53" s="18"/>
      <c r="I53" s="18"/>
      <c r="J53" s="18" t="s">
        <v>44</v>
      </c>
      <c r="K53" s="18" t="s">
        <v>22</v>
      </c>
      <c r="L53" s="77" t="s">
        <v>23</v>
      </c>
      <c r="M53" s="78" t="s">
        <v>24</v>
      </c>
      <c r="N53" s="56" t="s">
        <v>46</v>
      </c>
      <c r="O53" s="79" t="s">
        <v>26</v>
      </c>
    </row>
    <row r="54" s="3" customFormat="1" ht="20" customHeight="1" spans="1:15">
      <c r="A54" s="36" t="s">
        <v>130</v>
      </c>
      <c r="B54" s="37" t="s">
        <v>131</v>
      </c>
      <c r="C54" s="37"/>
      <c r="D54" s="37"/>
      <c r="E54" s="37"/>
      <c r="F54" s="37"/>
      <c r="G54" s="37"/>
      <c r="H54" s="37"/>
      <c r="I54" s="37"/>
      <c r="J54" s="80"/>
      <c r="K54" s="80"/>
      <c r="L54" s="80"/>
      <c r="M54" s="81"/>
      <c r="N54" s="82"/>
      <c r="O54" s="83"/>
    </row>
    <row r="55" s="3" customFormat="1" ht="20" customHeight="1" spans="1:15">
      <c r="A55" s="38" t="s">
        <v>132</v>
      </c>
      <c r="B55" s="39" t="s">
        <v>133</v>
      </c>
      <c r="C55" s="40" t="s">
        <v>134</v>
      </c>
      <c r="D55" s="41"/>
      <c r="E55" s="41"/>
      <c r="F55" s="41"/>
      <c r="G55" s="41"/>
      <c r="H55" s="41"/>
      <c r="I55" s="84"/>
      <c r="J55" s="203">
        <v>1</v>
      </c>
      <c r="K55" s="203">
        <v>5</v>
      </c>
      <c r="L55" s="87" t="s">
        <v>118</v>
      </c>
      <c r="M55" s="204">
        <f>2966.8/9*6</f>
        <v>1977.86666666667</v>
      </c>
      <c r="N55" s="89">
        <f>J55*K55*M55</f>
        <v>9889.33333333333</v>
      </c>
      <c r="O55" s="90" t="s">
        <v>135</v>
      </c>
    </row>
    <row r="56" s="3" customFormat="1" ht="20" customHeight="1" spans="1:15">
      <c r="A56" s="42" t="s">
        <v>43</v>
      </c>
      <c r="B56" s="43"/>
      <c r="C56" s="43"/>
      <c r="D56" s="43"/>
      <c r="E56" s="43"/>
      <c r="F56" s="43"/>
      <c r="G56" s="43"/>
      <c r="H56" s="43"/>
      <c r="I56" s="43"/>
      <c r="J56" s="91"/>
      <c r="K56" s="91"/>
      <c r="L56" s="91"/>
      <c r="M56" s="92"/>
      <c r="N56" s="93">
        <f>SUM(N55:N55)</f>
        <v>9889.33333333333</v>
      </c>
      <c r="O56" s="94"/>
    </row>
    <row r="57" s="3" customFormat="1" ht="20" customHeight="1" spans="1:15">
      <c r="A57" s="34" t="s">
        <v>19</v>
      </c>
      <c r="B57" s="18" t="s">
        <v>17</v>
      </c>
      <c r="C57" s="77" t="s">
        <v>20</v>
      </c>
      <c r="D57" s="143"/>
      <c r="E57" s="143"/>
      <c r="F57" s="143"/>
      <c r="G57" s="35"/>
      <c r="H57" s="18" t="s">
        <v>136</v>
      </c>
      <c r="I57" s="18" t="s">
        <v>137</v>
      </c>
      <c r="J57" s="77" t="s">
        <v>44</v>
      </c>
      <c r="K57" s="35"/>
      <c r="L57" s="77" t="s">
        <v>23</v>
      </c>
      <c r="M57" s="78" t="s">
        <v>24</v>
      </c>
      <c r="N57" s="56" t="s">
        <v>46</v>
      </c>
      <c r="O57" s="79" t="s">
        <v>26</v>
      </c>
    </row>
    <row r="58" s="3" customFormat="1" ht="20" customHeight="1" spans="1:15">
      <c r="A58" s="103" t="s">
        <v>138</v>
      </c>
      <c r="B58" s="37" t="s">
        <v>139</v>
      </c>
      <c r="C58" s="37"/>
      <c r="D58" s="37"/>
      <c r="E58" s="37"/>
      <c r="F58" s="37"/>
      <c r="G58" s="37"/>
      <c r="H58" s="37"/>
      <c r="I58" s="37"/>
      <c r="J58" s="80"/>
      <c r="K58" s="80"/>
      <c r="L58" s="80"/>
      <c r="M58" s="81"/>
      <c r="N58" s="82"/>
      <c r="O58" s="83"/>
    </row>
    <row r="59" s="3" customFormat="1" ht="20" customHeight="1" spans="1:15">
      <c r="A59" s="104" t="s">
        <v>140</v>
      </c>
      <c r="B59" s="144" t="s">
        <v>141</v>
      </c>
      <c r="C59" s="145" t="s">
        <v>142</v>
      </c>
      <c r="D59" s="145"/>
      <c r="E59" s="145"/>
      <c r="F59" s="145"/>
      <c r="G59" s="145"/>
      <c r="H59" s="146"/>
      <c r="I59" s="146"/>
      <c r="J59" s="205">
        <v>5</v>
      </c>
      <c r="K59" s="206"/>
      <c r="L59" s="64" t="s">
        <v>143</v>
      </c>
      <c r="M59" s="207">
        <v>3100</v>
      </c>
      <c r="N59" s="208">
        <f>J59*M59</f>
        <v>15500</v>
      </c>
      <c r="O59" s="227" t="s">
        <v>144</v>
      </c>
    </row>
    <row r="60" s="228" customFormat="1" ht="20" customHeight="1" spans="1:15">
      <c r="A60" s="239"/>
      <c r="B60" s="240"/>
      <c r="C60" s="145" t="s">
        <v>142</v>
      </c>
      <c r="D60" s="145"/>
      <c r="E60" s="145"/>
      <c r="F60" s="145"/>
      <c r="G60" s="145"/>
      <c r="H60" s="146"/>
      <c r="I60" s="146"/>
      <c r="J60" s="205">
        <v>1</v>
      </c>
      <c r="K60" s="206"/>
      <c r="L60" s="64" t="s">
        <v>143</v>
      </c>
      <c r="M60" s="207">
        <v>800</v>
      </c>
      <c r="N60" s="208">
        <f>J60*M60</f>
        <v>800</v>
      </c>
      <c r="O60" s="227" t="s">
        <v>145</v>
      </c>
    </row>
    <row r="61" s="3" customFormat="1" ht="20" customHeight="1" spans="1:15">
      <c r="A61" s="153" t="s">
        <v>157</v>
      </c>
      <c r="B61" s="39" t="s">
        <v>158</v>
      </c>
      <c r="C61" s="154" t="s">
        <v>159</v>
      </c>
      <c r="D61" s="154"/>
      <c r="E61" s="154"/>
      <c r="F61" s="154"/>
      <c r="G61" s="154"/>
      <c r="H61" s="155"/>
      <c r="I61" s="155"/>
      <c r="J61" s="203">
        <v>0</v>
      </c>
      <c r="K61" s="203"/>
      <c r="L61" s="217" t="s">
        <v>96</v>
      </c>
      <c r="M61" s="214">
        <v>0</v>
      </c>
      <c r="N61" s="218">
        <f>J61*M61</f>
        <v>0</v>
      </c>
      <c r="O61" s="212" t="s">
        <v>160</v>
      </c>
    </row>
    <row r="62" s="3" customFormat="1" ht="20" customHeight="1" spans="1:15">
      <c r="A62" s="153"/>
      <c r="B62" s="39" t="s">
        <v>127</v>
      </c>
      <c r="C62" s="156" t="s">
        <v>161</v>
      </c>
      <c r="D62" s="156"/>
      <c r="E62" s="156"/>
      <c r="F62" s="156"/>
      <c r="G62" s="156"/>
      <c r="H62" s="156"/>
      <c r="I62" s="156"/>
      <c r="J62" s="156"/>
      <c r="K62" s="156"/>
      <c r="L62" s="156"/>
      <c r="M62" s="219">
        <v>0.03</v>
      </c>
      <c r="N62" s="89">
        <f>N61*M62</f>
        <v>0</v>
      </c>
      <c r="O62" s="220"/>
    </row>
    <row r="63" s="3" customFormat="1" ht="20" customHeight="1" spans="1:15">
      <c r="A63" s="42" t="s">
        <v>43</v>
      </c>
      <c r="B63" s="43"/>
      <c r="C63" s="43"/>
      <c r="D63" s="43"/>
      <c r="E63" s="43"/>
      <c r="F63" s="43"/>
      <c r="G63" s="43"/>
      <c r="H63" s="43"/>
      <c r="I63" s="43"/>
      <c r="J63" s="91"/>
      <c r="K63" s="91"/>
      <c r="L63" s="91"/>
      <c r="M63" s="92"/>
      <c r="N63" s="93">
        <f>SUM(N59:N62)</f>
        <v>16300</v>
      </c>
      <c r="O63" s="94"/>
    </row>
    <row r="64" s="3" customFormat="1" ht="20" customHeight="1" spans="1:15">
      <c r="A64" s="34" t="s">
        <v>19</v>
      </c>
      <c r="B64" s="18" t="s">
        <v>17</v>
      </c>
      <c r="C64" s="35" t="s">
        <v>20</v>
      </c>
      <c r="D64" s="18"/>
      <c r="E64" s="18"/>
      <c r="F64" s="18"/>
      <c r="G64" s="18"/>
      <c r="H64" s="18"/>
      <c r="I64" s="18"/>
      <c r="J64" s="77" t="s">
        <v>21</v>
      </c>
      <c r="K64" s="35"/>
      <c r="L64" s="77" t="s">
        <v>23</v>
      </c>
      <c r="M64" s="78" t="s">
        <v>24</v>
      </c>
      <c r="N64" s="56" t="s">
        <v>46</v>
      </c>
      <c r="O64" s="79" t="s">
        <v>26</v>
      </c>
    </row>
    <row r="65" s="3" customFormat="1" ht="20" customHeight="1" spans="1:15">
      <c r="A65" s="36" t="s">
        <v>162</v>
      </c>
      <c r="B65" s="37" t="s">
        <v>163</v>
      </c>
      <c r="C65" s="37"/>
      <c r="D65" s="37"/>
      <c r="E65" s="37"/>
      <c r="F65" s="37"/>
      <c r="G65" s="37"/>
      <c r="H65" s="37"/>
      <c r="I65" s="37"/>
      <c r="J65" s="80"/>
      <c r="K65" s="80"/>
      <c r="L65" s="80"/>
      <c r="M65" s="81"/>
      <c r="N65" s="82"/>
      <c r="O65" s="83"/>
    </row>
    <row r="66" s="3" customFormat="1" ht="20" customHeight="1" spans="1:15">
      <c r="A66" s="38" t="s">
        <v>164</v>
      </c>
      <c r="B66" s="39" t="s">
        <v>163</v>
      </c>
      <c r="C66" s="44"/>
      <c r="D66" s="45"/>
      <c r="E66" s="45"/>
      <c r="F66" s="45"/>
      <c r="G66" s="45"/>
      <c r="H66" s="45"/>
      <c r="I66" s="95"/>
      <c r="J66" s="85">
        <f>SUM(N48,N52,N56,N63)</f>
        <v>116732.87727619</v>
      </c>
      <c r="K66" s="86"/>
      <c r="L66" s="87"/>
      <c r="M66" s="88">
        <v>0.06</v>
      </c>
      <c r="N66" s="89">
        <f>J66*M66</f>
        <v>7003.97263657143</v>
      </c>
      <c r="O66" s="90"/>
    </row>
    <row r="67" s="3" customFormat="1" ht="20" customHeight="1" spans="1:15">
      <c r="A67" s="32" t="s">
        <v>43</v>
      </c>
      <c r="B67" s="33"/>
      <c r="C67" s="33"/>
      <c r="D67" s="33"/>
      <c r="E67" s="33"/>
      <c r="F67" s="33"/>
      <c r="G67" s="33"/>
      <c r="H67" s="33"/>
      <c r="I67" s="33"/>
      <c r="J67" s="73"/>
      <c r="K67" s="73"/>
      <c r="L67" s="73"/>
      <c r="M67" s="74"/>
      <c r="N67" s="75">
        <f>SUM(N66,J66)</f>
        <v>123736.849912762</v>
      </c>
      <c r="O67" s="76"/>
    </row>
    <row r="68" s="3" customFormat="1" ht="20" customHeight="1" spans="1:15">
      <c r="A68" s="30"/>
      <c r="B68" s="31" t="s">
        <v>165</v>
      </c>
      <c r="C68" s="31"/>
      <c r="D68" s="31"/>
      <c r="E68" s="31"/>
      <c r="F68" s="31"/>
      <c r="G68" s="31"/>
      <c r="H68" s="31"/>
      <c r="I68" s="31"/>
      <c r="J68" s="68"/>
      <c r="K68" s="68"/>
      <c r="L68" s="68"/>
      <c r="M68" s="96"/>
      <c r="N68" s="97"/>
      <c r="O68" s="98"/>
    </row>
    <row r="69" s="3" customFormat="1" ht="15" customHeight="1" spans="10:14">
      <c r="J69" s="5"/>
      <c r="K69" s="5"/>
      <c r="L69" s="5"/>
      <c r="M69" s="6"/>
      <c r="N69" s="6"/>
    </row>
    <row r="70" s="3" customFormat="1" ht="15" customHeight="1" spans="10:14">
      <c r="J70" s="5"/>
      <c r="K70" s="5"/>
      <c r="L70" s="5"/>
      <c r="M70" s="6"/>
      <c r="N70" s="6"/>
    </row>
    <row r="71" s="3" customFormat="1" ht="15" customHeight="1" spans="10:14">
      <c r="J71" s="5"/>
      <c r="K71" s="5"/>
      <c r="L71" s="5"/>
      <c r="M71" s="6"/>
      <c r="N71" s="6"/>
    </row>
    <row r="72" s="3" customFormat="1" ht="15" customHeight="1" spans="10:14">
      <c r="J72" s="5"/>
      <c r="K72" s="5"/>
      <c r="L72" s="5"/>
      <c r="M72" s="6"/>
      <c r="N72" s="6"/>
    </row>
    <row r="73" s="3" customFormat="1" ht="15" customHeight="1" spans="10:14">
      <c r="J73" s="5"/>
      <c r="K73" s="5"/>
      <c r="L73" s="5"/>
      <c r="M73" s="6"/>
      <c r="N73" s="6"/>
    </row>
    <row r="74" s="3" customFormat="1" ht="15" customHeight="1" spans="10:14">
      <c r="J74" s="5"/>
      <c r="K74" s="5"/>
      <c r="L74" s="5"/>
      <c r="M74" s="6"/>
      <c r="N74" s="6"/>
    </row>
    <row r="75" s="3" customFormat="1" ht="15" customHeight="1" spans="10:14">
      <c r="J75" s="5"/>
      <c r="K75" s="5"/>
      <c r="L75" s="5"/>
      <c r="M75" s="6"/>
      <c r="N75" s="6"/>
    </row>
    <row r="76" s="3" customFormat="1" ht="15" customHeight="1" spans="10:14">
      <c r="J76" s="5"/>
      <c r="K76" s="5"/>
      <c r="L76" s="5"/>
      <c r="M76" s="6"/>
      <c r="N76" s="6"/>
    </row>
    <row r="77" s="3" customFormat="1" ht="15" customHeight="1" spans="10:14">
      <c r="J77" s="5"/>
      <c r="K77" s="5"/>
      <c r="L77" s="5"/>
      <c r="M77" s="6"/>
      <c r="N77" s="6"/>
    </row>
    <row r="78" s="3" customFormat="1" ht="15" customHeight="1" spans="10:14">
      <c r="J78" s="5"/>
      <c r="K78" s="5"/>
      <c r="L78" s="5"/>
      <c r="M78" s="6"/>
      <c r="N78" s="6"/>
    </row>
    <row r="79" s="3" customFormat="1" ht="15" customHeight="1" spans="10:14">
      <c r="J79" s="5"/>
      <c r="K79" s="5"/>
      <c r="L79" s="5"/>
      <c r="M79" s="6"/>
      <c r="N79" s="6"/>
    </row>
    <row r="80" s="3" customFormat="1" ht="15" customHeight="1" spans="10:14">
      <c r="J80" s="5"/>
      <c r="K80" s="5"/>
      <c r="L80" s="5"/>
      <c r="M80" s="6"/>
      <c r="N80" s="6"/>
    </row>
    <row r="81" s="3" customFormat="1" ht="15" customHeight="1" spans="10:14">
      <c r="J81" s="5"/>
      <c r="K81" s="5"/>
      <c r="L81" s="5"/>
      <c r="M81" s="6"/>
      <c r="N81" s="6"/>
    </row>
    <row r="82" s="3" customFormat="1" ht="15" customHeight="1" spans="10:14">
      <c r="J82" s="5"/>
      <c r="K82" s="5"/>
      <c r="L82" s="5"/>
      <c r="M82" s="6"/>
      <c r="N82" s="6"/>
    </row>
    <row r="83" s="3" customFormat="1" ht="15" customHeight="1" spans="10:14">
      <c r="J83" s="5"/>
      <c r="K83" s="5"/>
      <c r="L83" s="5"/>
      <c r="M83" s="6"/>
      <c r="N83" s="6"/>
    </row>
    <row r="84" s="3" customFormat="1" ht="15" customHeight="1" spans="10:14">
      <c r="J84" s="5"/>
      <c r="K84" s="5"/>
      <c r="L84" s="5"/>
      <c r="M84" s="6"/>
      <c r="N84" s="6"/>
    </row>
    <row r="85" s="3" customFormat="1" ht="15" customHeight="1" spans="10:14">
      <c r="J85" s="5"/>
      <c r="K85" s="5"/>
      <c r="L85" s="5"/>
      <c r="M85" s="6"/>
      <c r="N85" s="6"/>
    </row>
    <row r="86" s="3" customFormat="1" ht="15" customHeight="1" spans="10:14">
      <c r="J86" s="5"/>
      <c r="K86" s="5"/>
      <c r="L86" s="5"/>
      <c r="M86" s="6"/>
      <c r="N86" s="6"/>
    </row>
    <row r="87" s="3" customFormat="1" ht="15" customHeight="1" spans="10:14">
      <c r="J87" s="5"/>
      <c r="K87" s="5"/>
      <c r="L87" s="5"/>
      <c r="M87" s="6"/>
      <c r="N87" s="6"/>
    </row>
    <row r="88" s="3" customFormat="1" ht="15" customHeight="1" spans="10:14">
      <c r="J88" s="5"/>
      <c r="K88" s="5"/>
      <c r="L88" s="5"/>
      <c r="M88" s="6"/>
      <c r="N88" s="6"/>
    </row>
    <row r="89" s="3" customFormat="1" ht="15" customHeight="1" spans="10:14">
      <c r="J89" s="5"/>
      <c r="K89" s="5"/>
      <c r="L89" s="5"/>
      <c r="M89" s="6"/>
      <c r="N89" s="6"/>
    </row>
    <row r="90" s="3" customFormat="1" ht="15" customHeight="1" spans="10:14">
      <c r="J90" s="5"/>
      <c r="K90" s="5"/>
      <c r="L90" s="5"/>
      <c r="M90" s="6"/>
      <c r="N90" s="6"/>
    </row>
    <row r="91" s="3" customFormat="1" ht="15" customHeight="1" spans="10:14">
      <c r="J91" s="5"/>
      <c r="K91" s="5"/>
      <c r="L91" s="5"/>
      <c r="M91" s="6"/>
      <c r="N91" s="6"/>
    </row>
    <row r="92" s="3" customFormat="1" ht="15" customHeight="1" spans="10:14">
      <c r="J92" s="5"/>
      <c r="K92" s="5"/>
      <c r="L92" s="5"/>
      <c r="M92" s="6"/>
      <c r="N92" s="6"/>
    </row>
    <row r="93" s="3" customFormat="1" ht="15" customHeight="1" spans="10:14">
      <c r="J93" s="5"/>
      <c r="K93" s="5"/>
      <c r="L93" s="5"/>
      <c r="M93" s="6"/>
      <c r="N93" s="6"/>
    </row>
    <row r="94" s="3" customFormat="1" ht="15" customHeight="1" spans="10:14">
      <c r="J94" s="5"/>
      <c r="K94" s="5"/>
      <c r="L94" s="5"/>
      <c r="M94" s="6"/>
      <c r="N94" s="6"/>
    </row>
    <row r="95" s="3" customFormat="1" ht="15" customHeight="1" spans="10:14">
      <c r="J95" s="5"/>
      <c r="K95" s="5"/>
      <c r="L95" s="5"/>
      <c r="M95" s="6"/>
      <c r="N95" s="6"/>
    </row>
    <row r="96" s="3" customFormat="1" ht="15" customHeight="1" spans="10:14">
      <c r="J96" s="5"/>
      <c r="K96" s="5"/>
      <c r="L96" s="5"/>
      <c r="M96" s="6"/>
      <c r="N96" s="6"/>
    </row>
    <row r="97" s="3" customFormat="1" ht="15" customHeight="1" spans="10:14">
      <c r="J97" s="5"/>
      <c r="K97" s="5"/>
      <c r="L97" s="5"/>
      <c r="M97" s="6"/>
      <c r="N97" s="6"/>
    </row>
    <row r="98" s="3" customFormat="1" ht="15" customHeight="1" spans="10:14">
      <c r="J98" s="5"/>
      <c r="K98" s="5"/>
      <c r="L98" s="5"/>
      <c r="M98" s="6"/>
      <c r="N98" s="6"/>
    </row>
    <row r="99" s="3" customFormat="1" ht="15" customHeight="1" spans="10:14">
      <c r="J99" s="5"/>
      <c r="K99" s="5"/>
      <c r="L99" s="5"/>
      <c r="M99" s="6"/>
      <c r="N99" s="6"/>
    </row>
    <row r="100" s="3" customFormat="1" ht="15" customHeight="1" spans="10:14">
      <c r="J100" s="5"/>
      <c r="K100" s="5"/>
      <c r="L100" s="5"/>
      <c r="M100" s="6"/>
      <c r="N100" s="6"/>
    </row>
    <row r="101" s="3" customFormat="1" ht="15" customHeight="1" spans="10:14">
      <c r="J101" s="5"/>
      <c r="K101" s="5"/>
      <c r="L101" s="5"/>
      <c r="M101" s="6"/>
      <c r="N101" s="6"/>
    </row>
    <row r="102" s="3" customFormat="1" ht="15" customHeight="1" spans="10:14">
      <c r="J102" s="5"/>
      <c r="K102" s="5"/>
      <c r="L102" s="5"/>
      <c r="M102" s="6"/>
      <c r="N102" s="6"/>
    </row>
    <row r="103" s="3" customFormat="1" ht="15" customHeight="1" spans="10:14">
      <c r="J103" s="5"/>
      <c r="K103" s="5"/>
      <c r="L103" s="5"/>
      <c r="M103" s="6"/>
      <c r="N103" s="6"/>
    </row>
    <row r="104" s="3" customFormat="1" ht="15" customHeight="1" spans="10:14">
      <c r="J104" s="5"/>
      <c r="K104" s="5"/>
      <c r="L104" s="5"/>
      <c r="M104" s="6"/>
      <c r="N104" s="6"/>
    </row>
    <row r="105" s="3" customFormat="1" ht="15" customHeight="1" spans="10:14">
      <c r="J105" s="5"/>
      <c r="K105" s="5"/>
      <c r="L105" s="5"/>
      <c r="M105" s="6"/>
      <c r="N105" s="6"/>
    </row>
    <row r="106" s="3" customFormat="1" ht="15" customHeight="1" spans="10:14">
      <c r="J106" s="5"/>
      <c r="K106" s="5"/>
      <c r="L106" s="5"/>
      <c r="M106" s="6"/>
      <c r="N106" s="6"/>
    </row>
    <row r="107" s="3" customFormat="1" ht="15" customHeight="1" spans="10:14">
      <c r="J107" s="5"/>
      <c r="K107" s="5"/>
      <c r="L107" s="5"/>
      <c r="M107" s="6"/>
      <c r="N107" s="6"/>
    </row>
    <row r="108" s="3" customFormat="1" ht="15" customHeight="1" spans="10:14">
      <c r="J108" s="5"/>
      <c r="K108" s="5"/>
      <c r="L108" s="5"/>
      <c r="M108" s="6"/>
      <c r="N108" s="6"/>
    </row>
    <row r="109" s="3" customFormat="1" ht="15" customHeight="1" spans="10:14">
      <c r="J109" s="5"/>
      <c r="K109" s="5"/>
      <c r="L109" s="5"/>
      <c r="M109" s="6"/>
      <c r="N109" s="6"/>
    </row>
    <row r="110" s="3" customFormat="1" ht="15" customHeight="1" spans="10:14">
      <c r="J110" s="5"/>
      <c r="K110" s="5"/>
      <c r="L110" s="5"/>
      <c r="M110" s="6"/>
      <c r="N110" s="6"/>
    </row>
    <row r="111" s="3" customFormat="1" ht="15" customHeight="1" spans="10:14">
      <c r="J111" s="5"/>
      <c r="K111" s="5"/>
      <c r="L111" s="5"/>
      <c r="M111" s="6"/>
      <c r="N111" s="6"/>
    </row>
    <row r="112" s="3" customFormat="1" ht="15" customHeight="1" spans="10:14">
      <c r="J112" s="5"/>
      <c r="K112" s="5"/>
      <c r="L112" s="5"/>
      <c r="M112" s="6"/>
      <c r="N112" s="6"/>
    </row>
    <row r="113" s="3" customFormat="1" ht="15" customHeight="1" spans="10:14">
      <c r="J113" s="5"/>
      <c r="K113" s="5"/>
      <c r="L113" s="5"/>
      <c r="M113" s="6"/>
      <c r="N113" s="6"/>
    </row>
    <row r="114" s="3" customFormat="1" ht="15" customHeight="1" spans="10:14">
      <c r="J114" s="5"/>
      <c r="K114" s="5"/>
      <c r="L114" s="5"/>
      <c r="M114" s="6"/>
      <c r="N114" s="6"/>
    </row>
    <row r="115" s="3" customFormat="1" ht="15" customHeight="1" spans="10:14">
      <c r="J115" s="5"/>
      <c r="K115" s="5"/>
      <c r="L115" s="5"/>
      <c r="M115" s="6"/>
      <c r="N115" s="6"/>
    </row>
    <row r="116" s="3" customFormat="1" ht="15" customHeight="1" spans="10:14">
      <c r="J116" s="5"/>
      <c r="K116" s="5"/>
      <c r="L116" s="5"/>
      <c r="M116" s="6"/>
      <c r="N116" s="6"/>
    </row>
    <row r="117" s="3" customFormat="1" ht="15" customHeight="1" spans="10:14">
      <c r="J117" s="5"/>
      <c r="K117" s="5"/>
      <c r="L117" s="5"/>
      <c r="M117" s="6"/>
      <c r="N117" s="6"/>
    </row>
    <row r="118" s="3" customFormat="1" ht="15" customHeight="1" spans="10:14">
      <c r="J118" s="5"/>
      <c r="K118" s="5"/>
      <c r="L118" s="5"/>
      <c r="M118" s="6"/>
      <c r="N118" s="6"/>
    </row>
    <row r="119" s="3" customFormat="1" ht="15" customHeight="1" spans="10:14">
      <c r="J119" s="5"/>
      <c r="K119" s="5"/>
      <c r="L119" s="5"/>
      <c r="M119" s="6"/>
      <c r="N119" s="6"/>
    </row>
    <row r="120" s="3" customFormat="1" ht="15" customHeight="1" spans="10:14">
      <c r="J120" s="5"/>
      <c r="K120" s="5"/>
      <c r="L120" s="5"/>
      <c r="M120" s="6"/>
      <c r="N120" s="6"/>
    </row>
    <row r="121" s="3" customFormat="1" ht="15" customHeight="1" spans="10:14">
      <c r="J121" s="5"/>
      <c r="K121" s="5"/>
      <c r="L121" s="5"/>
      <c r="M121" s="6"/>
      <c r="N121" s="6"/>
    </row>
    <row r="122" s="3" customFormat="1" ht="15" customHeight="1" spans="10:14">
      <c r="J122" s="5"/>
      <c r="K122" s="5"/>
      <c r="L122" s="5"/>
      <c r="M122" s="6"/>
      <c r="N122" s="6"/>
    </row>
    <row r="123" s="3" customFormat="1" ht="15" customHeight="1" spans="10:14">
      <c r="J123" s="5"/>
      <c r="K123" s="5"/>
      <c r="L123" s="5"/>
      <c r="M123" s="6"/>
      <c r="N123" s="6"/>
    </row>
    <row r="124" s="3" customFormat="1" ht="15" customHeight="1" spans="10:14">
      <c r="J124" s="5"/>
      <c r="K124" s="5"/>
      <c r="L124" s="5"/>
      <c r="M124" s="6"/>
      <c r="N124" s="6"/>
    </row>
    <row r="125" s="3" customFormat="1" ht="15" customHeight="1" spans="10:14">
      <c r="J125" s="5"/>
      <c r="K125" s="5"/>
      <c r="L125" s="5"/>
      <c r="M125" s="6"/>
      <c r="N125" s="6"/>
    </row>
    <row r="126" s="3" customFormat="1" ht="15" customHeight="1" spans="10:14">
      <c r="J126" s="5"/>
      <c r="K126" s="5"/>
      <c r="L126" s="5"/>
      <c r="M126" s="6"/>
      <c r="N126" s="6"/>
    </row>
    <row r="127" s="3" customFormat="1" ht="15" customHeight="1" spans="10:14">
      <c r="J127" s="5"/>
      <c r="K127" s="5"/>
      <c r="L127" s="5"/>
      <c r="M127" s="6"/>
      <c r="N127" s="6"/>
    </row>
    <row r="128" s="3" customFormat="1" ht="15" customHeight="1" spans="10:14">
      <c r="J128" s="5"/>
      <c r="K128" s="5"/>
      <c r="L128" s="5"/>
      <c r="M128" s="6"/>
      <c r="N128" s="6"/>
    </row>
    <row r="129" s="3" customFormat="1" ht="15" customHeight="1" spans="10:14">
      <c r="J129" s="5"/>
      <c r="K129" s="5"/>
      <c r="L129" s="5"/>
      <c r="M129" s="6"/>
      <c r="N129" s="6"/>
    </row>
    <row r="130" s="3" customFormat="1" ht="15" customHeight="1" spans="10:14">
      <c r="J130" s="5"/>
      <c r="K130" s="5"/>
      <c r="L130" s="5"/>
      <c r="M130" s="6"/>
      <c r="N130" s="6"/>
    </row>
    <row r="131" s="3" customFormat="1" ht="15" customHeight="1" spans="10:14">
      <c r="J131" s="5"/>
      <c r="K131" s="5"/>
      <c r="L131" s="5"/>
      <c r="M131" s="6"/>
      <c r="N131" s="6"/>
    </row>
    <row r="132" s="3" customFormat="1" ht="15" customHeight="1" spans="10:14">
      <c r="J132" s="5"/>
      <c r="K132" s="5"/>
      <c r="L132" s="5"/>
      <c r="M132" s="6"/>
      <c r="N132" s="6"/>
    </row>
    <row r="133" s="3" customFormat="1" ht="15" customHeight="1" spans="10:14">
      <c r="J133" s="5"/>
      <c r="K133" s="5"/>
      <c r="L133" s="5"/>
      <c r="M133" s="6"/>
      <c r="N133" s="6"/>
    </row>
    <row r="134" s="3" customFormat="1" ht="15" customHeight="1" spans="10:14">
      <c r="J134" s="5"/>
      <c r="K134" s="5"/>
      <c r="L134" s="5"/>
      <c r="M134" s="6"/>
      <c r="N134" s="6"/>
    </row>
    <row r="135" s="3" customFormat="1" ht="15" customHeight="1" spans="10:14">
      <c r="J135" s="5"/>
      <c r="K135" s="5"/>
      <c r="L135" s="5"/>
      <c r="M135" s="6"/>
      <c r="N135" s="6"/>
    </row>
    <row r="136" s="3" customFormat="1" ht="15" customHeight="1" spans="10:14">
      <c r="J136" s="5"/>
      <c r="K136" s="5"/>
      <c r="L136" s="5"/>
      <c r="M136" s="6"/>
      <c r="N136" s="6"/>
    </row>
    <row r="137" s="3" customFormat="1" ht="15" customHeight="1" spans="10:14">
      <c r="J137" s="5"/>
      <c r="K137" s="5"/>
      <c r="L137" s="5"/>
      <c r="M137" s="6"/>
      <c r="N137" s="6"/>
    </row>
    <row r="138" s="3" customFormat="1" ht="15" customHeight="1" spans="10:14">
      <c r="J138" s="5"/>
      <c r="K138" s="5"/>
      <c r="L138" s="5"/>
      <c r="M138" s="6"/>
      <c r="N138" s="6"/>
    </row>
    <row r="139" s="3" customFormat="1" ht="15" customHeight="1" spans="10:14">
      <c r="J139" s="5"/>
      <c r="K139" s="5"/>
      <c r="L139" s="5"/>
      <c r="M139" s="6"/>
      <c r="N139" s="6"/>
    </row>
    <row r="140" s="3" customFormat="1" ht="15" customHeight="1" spans="10:14">
      <c r="J140" s="5"/>
      <c r="K140" s="5"/>
      <c r="L140" s="5"/>
      <c r="M140" s="6"/>
      <c r="N140" s="6"/>
    </row>
    <row r="141" s="3" customFormat="1" ht="15" customHeight="1" spans="10:14">
      <c r="J141" s="5"/>
      <c r="K141" s="5"/>
      <c r="L141" s="5"/>
      <c r="M141" s="6"/>
      <c r="N141" s="6"/>
    </row>
    <row r="142" s="3" customFormat="1" ht="15" customHeight="1" spans="10:14">
      <c r="J142" s="5"/>
      <c r="K142" s="5"/>
      <c r="L142" s="5"/>
      <c r="M142" s="6"/>
      <c r="N142" s="6"/>
    </row>
    <row r="143" s="3" customFormat="1" ht="15" customHeight="1" spans="10:14">
      <c r="J143" s="5"/>
      <c r="K143" s="5"/>
      <c r="L143" s="5"/>
      <c r="M143" s="6"/>
      <c r="N143" s="6"/>
    </row>
    <row r="144" s="3" customFormat="1" ht="15" customHeight="1" spans="10:14">
      <c r="J144" s="5"/>
      <c r="K144" s="5"/>
      <c r="L144" s="5"/>
      <c r="M144" s="6"/>
      <c r="N144" s="6"/>
    </row>
    <row r="145" s="3" customFormat="1" ht="15" customHeight="1" spans="10:14">
      <c r="J145" s="5"/>
      <c r="K145" s="5"/>
      <c r="L145" s="5"/>
      <c r="M145" s="6"/>
      <c r="N145" s="6"/>
    </row>
    <row r="146" s="3" customFormat="1" ht="15" customHeight="1" spans="10:14">
      <c r="J146" s="5"/>
      <c r="K146" s="5"/>
      <c r="L146" s="5"/>
      <c r="M146" s="6"/>
      <c r="N146" s="6"/>
    </row>
  </sheetData>
  <mergeCells count="69"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  <mergeCell ref="A4:B4"/>
    <mergeCell ref="C4:E4"/>
    <mergeCell ref="L4:M4"/>
    <mergeCell ref="N4:O4"/>
    <mergeCell ref="B6:O6"/>
    <mergeCell ref="A7:L7"/>
    <mergeCell ref="M7:O7"/>
    <mergeCell ref="C8:I8"/>
    <mergeCell ref="C13:I13"/>
    <mergeCell ref="C24:I24"/>
    <mergeCell ref="C26:I26"/>
    <mergeCell ref="C27:I27"/>
    <mergeCell ref="C28:I28"/>
    <mergeCell ref="C29:I29"/>
    <mergeCell ref="C30:I30"/>
    <mergeCell ref="C31:G31"/>
    <mergeCell ref="C32:G32"/>
    <mergeCell ref="C33:G33"/>
    <mergeCell ref="C35:I35"/>
    <mergeCell ref="J35:K35"/>
    <mergeCell ref="C37:I37"/>
    <mergeCell ref="J37:K37"/>
    <mergeCell ref="C38:I38"/>
    <mergeCell ref="J38:K38"/>
    <mergeCell ref="C39:I39"/>
    <mergeCell ref="J39:K39"/>
    <mergeCell ref="C40:I40"/>
    <mergeCell ref="J40:K40"/>
    <mergeCell ref="C41:I41"/>
    <mergeCell ref="J41:K41"/>
    <mergeCell ref="C43:I43"/>
    <mergeCell ref="C45:I45"/>
    <mergeCell ref="C46:I46"/>
    <mergeCell ref="C49:I49"/>
    <mergeCell ref="J49:K49"/>
    <mergeCell ref="C51:I51"/>
    <mergeCell ref="J51:K51"/>
    <mergeCell ref="C53:I53"/>
    <mergeCell ref="C55:I55"/>
    <mergeCell ref="C57:G57"/>
    <mergeCell ref="J57:K57"/>
    <mergeCell ref="C59:G59"/>
    <mergeCell ref="J59:K59"/>
    <mergeCell ref="C60:G60"/>
    <mergeCell ref="J60:K60"/>
    <mergeCell ref="C61:G61"/>
    <mergeCell ref="J61:K61"/>
    <mergeCell ref="C62:L62"/>
    <mergeCell ref="C64:I64"/>
    <mergeCell ref="J64:K64"/>
    <mergeCell ref="C66:I66"/>
    <mergeCell ref="J66:K66"/>
    <mergeCell ref="A26:A29"/>
    <mergeCell ref="A31:A33"/>
    <mergeCell ref="A59:A60"/>
    <mergeCell ref="B26:B29"/>
    <mergeCell ref="B31:B33"/>
    <mergeCell ref="B59:B60"/>
  </mergeCells>
  <dataValidations count="1">
    <dataValidation type="list" allowBlank="1" showInputMessage="1" showErrorMessage="1" sqref="D10 F10 D11 F11 H59 I59 H60 I60 H61 I61 C15:C22 D15:D22 F15:F22 H15:H22 H31:H33">
      <formula1>#REF!</formula1>
    </dataValidation>
  </dataValidations>
  <pageMargins left="0.75" right="0.75" top="1" bottom="1" header="0.511805555555556" footer="0.511805555555556"/>
  <pageSetup paperSize="9" scale="56" orientation="portrait"/>
  <headerFooter/>
  <colBreaks count="1" manualBreakCount="1">
    <brk id="15" max="1048575" man="1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9"/>
  <sheetViews>
    <sheetView view="pageBreakPreview" zoomScaleNormal="100" zoomScaleSheetLayoutView="100" topLeftCell="A13" workbookViewId="0">
      <selection activeCell="O9" sqref="O9"/>
    </sheetView>
  </sheetViews>
  <sheetFormatPr defaultColWidth="9.125" defaultRowHeight="12.75"/>
  <cols>
    <col min="1" max="1" width="4.75" style="3" customWidth="1"/>
    <col min="2" max="2" width="15.75" style="3" customWidth="1"/>
    <col min="3" max="3" width="14.75" style="3" customWidth="1"/>
    <col min="4" max="8" width="4.25" style="3" customWidth="1"/>
    <col min="9" max="9" width="8.875" style="3" customWidth="1"/>
    <col min="10" max="10" width="8.875" style="5" customWidth="1"/>
    <col min="11" max="11" width="5.25" style="5" customWidth="1"/>
    <col min="12" max="12" width="5.75" style="5" customWidth="1"/>
    <col min="13" max="13" width="8.43333333333333" style="6" customWidth="1"/>
    <col min="14" max="14" width="10.75" style="6" customWidth="1"/>
    <col min="15" max="15" width="51.2" style="3" customWidth="1"/>
    <col min="16" max="16384" width="9.125" style="3"/>
  </cols>
  <sheetData>
    <row r="1" s="1" customFormat="1" ht="42.75" customHeight="1" spans="1:15">
      <c r="A1" s="7" t="s">
        <v>196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46"/>
      <c r="N1" s="46"/>
      <c r="O1" s="7"/>
    </row>
    <row r="2" s="2" customFormat="1" ht="15" customHeight="1" spans="1:15">
      <c r="A2" s="8" t="s">
        <v>1</v>
      </c>
      <c r="B2" s="8"/>
      <c r="C2" s="9" t="s">
        <v>2</v>
      </c>
      <c r="D2" s="9"/>
      <c r="E2" s="9"/>
      <c r="F2" s="10" t="s">
        <v>3</v>
      </c>
      <c r="G2" s="11"/>
      <c r="H2" s="11"/>
      <c r="I2" s="47" t="s">
        <v>4</v>
      </c>
      <c r="J2" s="47"/>
      <c r="K2" s="48"/>
      <c r="L2" s="49" t="s">
        <v>5</v>
      </c>
      <c r="M2" s="50"/>
      <c r="N2" s="51" t="s">
        <v>6</v>
      </c>
      <c r="O2" s="52"/>
    </row>
    <row r="3" s="2" customFormat="1" ht="15" customHeight="1" spans="1:15">
      <c r="A3" s="8" t="s">
        <v>7</v>
      </c>
      <c r="B3" s="8"/>
      <c r="C3" s="9" t="s">
        <v>8</v>
      </c>
      <c r="D3" s="9"/>
      <c r="E3" s="9"/>
      <c r="F3" s="10" t="s">
        <v>9</v>
      </c>
      <c r="G3" s="11"/>
      <c r="H3" s="11"/>
      <c r="I3" s="47" t="s">
        <v>10</v>
      </c>
      <c r="J3" s="47"/>
      <c r="K3" s="48"/>
      <c r="L3" s="49" t="s">
        <v>11</v>
      </c>
      <c r="M3" s="50"/>
      <c r="N3" s="53"/>
      <c r="O3" s="52"/>
    </row>
    <row r="4" s="2" customFormat="1" ht="15" customHeight="1" spans="1:15">
      <c r="A4" s="8" t="s">
        <v>12</v>
      </c>
      <c r="B4" s="8"/>
      <c r="C4" s="9" t="s">
        <v>13</v>
      </c>
      <c r="D4" s="9"/>
      <c r="E4" s="9"/>
      <c r="F4" s="12"/>
      <c r="G4" s="11"/>
      <c r="H4" s="13"/>
      <c r="I4" s="13"/>
      <c r="J4" s="13"/>
      <c r="K4" s="13"/>
      <c r="L4" s="49" t="s">
        <v>14</v>
      </c>
      <c r="M4" s="50"/>
      <c r="N4" s="53"/>
      <c r="O4" s="52"/>
    </row>
    <row r="5" s="3" customFormat="1" ht="9.95" customHeight="1" spans="1:15">
      <c r="A5" s="14"/>
      <c r="B5" s="14"/>
      <c r="C5" s="14"/>
      <c r="D5" s="14"/>
      <c r="E5" s="14"/>
      <c r="F5" s="14"/>
      <c r="G5" s="14"/>
      <c r="H5" s="14"/>
      <c r="I5" s="14"/>
      <c r="J5" s="5"/>
      <c r="K5" s="5"/>
      <c r="L5" s="5"/>
      <c r="M5" s="6"/>
      <c r="N5" s="6"/>
      <c r="O5" s="14"/>
    </row>
    <row r="6" s="3" customFormat="1" ht="48" customHeight="1" spans="1:15">
      <c r="A6" s="15" t="s">
        <v>15</v>
      </c>
      <c r="B6" s="16" t="s">
        <v>16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54"/>
      <c r="N6" s="54"/>
      <c r="O6" s="55"/>
    </row>
    <row r="7" s="3" customFormat="1" ht="20" customHeight="1" spans="1:15">
      <c r="A7" s="17" t="s">
        <v>17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56" t="s">
        <v>18</v>
      </c>
      <c r="N7" s="56"/>
      <c r="O7" s="57"/>
    </row>
    <row r="8" s="3" customFormat="1" ht="20" customHeight="1" spans="1:16">
      <c r="A8" s="19" t="s">
        <v>19</v>
      </c>
      <c r="B8" s="20" t="s">
        <v>17</v>
      </c>
      <c r="C8" s="21" t="s">
        <v>20</v>
      </c>
      <c r="D8" s="20"/>
      <c r="E8" s="20"/>
      <c r="F8" s="20"/>
      <c r="G8" s="20"/>
      <c r="H8" s="20"/>
      <c r="I8" s="20"/>
      <c r="J8" s="20" t="s">
        <v>21</v>
      </c>
      <c r="K8" s="20" t="s">
        <v>22</v>
      </c>
      <c r="L8" s="20" t="s">
        <v>23</v>
      </c>
      <c r="M8" s="58" t="s">
        <v>24</v>
      </c>
      <c r="N8" s="58" t="s">
        <v>25</v>
      </c>
      <c r="O8" s="59" t="s">
        <v>26</v>
      </c>
      <c r="P8" s="60" t="s">
        <v>27</v>
      </c>
    </row>
    <row r="9" s="3" customFormat="1" ht="20" customHeight="1" spans="1:15">
      <c r="A9" s="117" t="s">
        <v>91</v>
      </c>
      <c r="B9" s="118" t="s">
        <v>92</v>
      </c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176"/>
      <c r="N9" s="177"/>
      <c r="O9" s="178"/>
    </row>
    <row r="10" s="3" customFormat="1" ht="20" customHeight="1" spans="1:15">
      <c r="A10" s="131" t="s">
        <v>97</v>
      </c>
      <c r="B10" s="110" t="s">
        <v>98</v>
      </c>
      <c r="C10" s="132" t="s">
        <v>99</v>
      </c>
      <c r="D10" s="133"/>
      <c r="E10" s="133"/>
      <c r="F10" s="133"/>
      <c r="G10" s="133"/>
      <c r="H10" s="133"/>
      <c r="I10" s="194"/>
      <c r="J10" s="190">
        <v>1</v>
      </c>
      <c r="K10" s="191"/>
      <c r="L10" s="180" t="s">
        <v>96</v>
      </c>
      <c r="M10" s="169">
        <v>360</v>
      </c>
      <c r="N10" s="164">
        <f>J10*M10</f>
        <v>360</v>
      </c>
      <c r="O10" s="168"/>
    </row>
    <row r="11" s="3" customFormat="1" ht="20" customHeight="1" spans="1:15">
      <c r="A11" s="115" t="s">
        <v>43</v>
      </c>
      <c r="B11" s="116"/>
      <c r="C11" s="171"/>
      <c r="D11" s="171"/>
      <c r="E11" s="171"/>
      <c r="F11" s="171"/>
      <c r="G11" s="171"/>
      <c r="H11" s="171"/>
      <c r="I11" s="171"/>
      <c r="J11" s="171"/>
      <c r="K11" s="171"/>
      <c r="L11" s="171"/>
      <c r="M11" s="172"/>
      <c r="N11" s="173">
        <f>SUM(N10:N10)</f>
        <v>360</v>
      </c>
      <c r="O11" s="174"/>
    </row>
    <row r="12" s="3" customFormat="1" ht="20" customHeight="1" spans="1:15">
      <c r="A12" s="32" t="s">
        <v>125</v>
      </c>
      <c r="B12" s="33"/>
      <c r="C12" s="33"/>
      <c r="D12" s="33"/>
      <c r="E12" s="33"/>
      <c r="F12" s="33"/>
      <c r="G12" s="33"/>
      <c r="H12" s="33"/>
      <c r="I12" s="33"/>
      <c r="J12" s="73"/>
      <c r="K12" s="73"/>
      <c r="L12" s="73"/>
      <c r="M12" s="74"/>
      <c r="N12" s="75">
        <f>N11</f>
        <v>360</v>
      </c>
      <c r="O12" s="76"/>
    </row>
    <row r="13" s="3" customFormat="1" ht="20" customHeight="1" spans="1:15">
      <c r="A13" s="34" t="s">
        <v>19</v>
      </c>
      <c r="B13" s="18" t="s">
        <v>17</v>
      </c>
      <c r="C13" s="35" t="s">
        <v>20</v>
      </c>
      <c r="D13" s="18"/>
      <c r="E13" s="18"/>
      <c r="F13" s="18"/>
      <c r="G13" s="18"/>
      <c r="H13" s="18"/>
      <c r="I13" s="18"/>
      <c r="J13" s="77" t="s">
        <v>21</v>
      </c>
      <c r="K13" s="35"/>
      <c r="L13" s="77" t="s">
        <v>23</v>
      </c>
      <c r="M13" s="78" t="s">
        <v>24</v>
      </c>
      <c r="N13" s="56" t="s">
        <v>46</v>
      </c>
      <c r="O13" s="79" t="s">
        <v>26</v>
      </c>
    </row>
    <row r="14" s="3" customFormat="1" ht="20" customHeight="1" spans="1:15">
      <c r="A14" s="36" t="s">
        <v>126</v>
      </c>
      <c r="B14" s="37" t="s">
        <v>127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1"/>
      <c r="N14" s="82"/>
      <c r="O14" s="83"/>
    </row>
    <row r="15" s="3" customFormat="1" ht="20" customHeight="1" spans="1:15">
      <c r="A15" s="38" t="s">
        <v>128</v>
      </c>
      <c r="B15" s="39" t="s">
        <v>127</v>
      </c>
      <c r="C15" s="40" t="s">
        <v>129</v>
      </c>
      <c r="D15" s="41"/>
      <c r="E15" s="41"/>
      <c r="F15" s="41"/>
      <c r="G15" s="41"/>
      <c r="H15" s="41"/>
      <c r="I15" s="84"/>
      <c r="J15" s="85">
        <f>N12</f>
        <v>360</v>
      </c>
      <c r="K15" s="86"/>
      <c r="L15" s="87"/>
      <c r="M15" s="88">
        <v>0.08</v>
      </c>
      <c r="N15" s="89">
        <f>J15*M15</f>
        <v>28.8</v>
      </c>
      <c r="O15" s="90"/>
    </row>
    <row r="16" s="3" customFormat="1" ht="20" customHeight="1" spans="1:15">
      <c r="A16" s="42" t="s">
        <v>43</v>
      </c>
      <c r="B16" s="43"/>
      <c r="C16" s="43"/>
      <c r="D16" s="43"/>
      <c r="E16" s="43"/>
      <c r="F16" s="43"/>
      <c r="G16" s="43"/>
      <c r="H16" s="43"/>
      <c r="I16" s="43"/>
      <c r="J16" s="91"/>
      <c r="K16" s="91"/>
      <c r="L16" s="91"/>
      <c r="M16" s="92"/>
      <c r="N16" s="93">
        <f>SUM(N15:N15)</f>
        <v>28.8</v>
      </c>
      <c r="O16" s="94"/>
    </row>
    <row r="17" s="3" customFormat="1" ht="20" customHeight="1" spans="1:15">
      <c r="A17" s="34" t="s">
        <v>19</v>
      </c>
      <c r="B17" s="18" t="s">
        <v>17</v>
      </c>
      <c r="C17" s="35" t="s">
        <v>20</v>
      </c>
      <c r="D17" s="18"/>
      <c r="E17" s="18"/>
      <c r="F17" s="18"/>
      <c r="G17" s="18"/>
      <c r="H17" s="18"/>
      <c r="I17" s="18"/>
      <c r="J17" s="77" t="s">
        <v>21</v>
      </c>
      <c r="K17" s="35"/>
      <c r="L17" s="77" t="s">
        <v>23</v>
      </c>
      <c r="M17" s="78" t="s">
        <v>24</v>
      </c>
      <c r="N17" s="56" t="s">
        <v>46</v>
      </c>
      <c r="O17" s="79" t="s">
        <v>26</v>
      </c>
    </row>
    <row r="18" s="3" customFormat="1" ht="20" customHeight="1" spans="1:15">
      <c r="A18" s="36" t="s">
        <v>162</v>
      </c>
      <c r="B18" s="37" t="s">
        <v>163</v>
      </c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1"/>
      <c r="N18" s="82"/>
      <c r="O18" s="83"/>
    </row>
    <row r="19" s="3" customFormat="1" ht="20" customHeight="1" spans="1:15">
      <c r="A19" s="38" t="s">
        <v>164</v>
      </c>
      <c r="B19" s="39" t="s">
        <v>163</v>
      </c>
      <c r="C19" s="44"/>
      <c r="D19" s="45"/>
      <c r="E19" s="45"/>
      <c r="F19" s="45"/>
      <c r="G19" s="45"/>
      <c r="H19" s="45"/>
      <c r="I19" s="95"/>
      <c r="J19" s="85">
        <f>N12+N16</f>
        <v>388.8</v>
      </c>
      <c r="K19" s="86"/>
      <c r="L19" s="87"/>
      <c r="M19" s="88">
        <v>0.06</v>
      </c>
      <c r="N19" s="89">
        <f>J19*M19</f>
        <v>23.328</v>
      </c>
      <c r="O19" s="90"/>
    </row>
    <row r="20" s="3" customFormat="1" ht="20" customHeight="1" spans="1:15">
      <c r="A20" s="32" t="s">
        <v>43</v>
      </c>
      <c r="B20" s="33"/>
      <c r="C20" s="33"/>
      <c r="D20" s="33"/>
      <c r="E20" s="33"/>
      <c r="F20" s="33"/>
      <c r="G20" s="33"/>
      <c r="H20" s="33"/>
      <c r="I20" s="33"/>
      <c r="J20" s="73"/>
      <c r="K20" s="73"/>
      <c r="L20" s="73"/>
      <c r="M20" s="74"/>
      <c r="N20" s="75">
        <f>SUM(N19,J19)</f>
        <v>412.128</v>
      </c>
      <c r="O20" s="76"/>
    </row>
    <row r="21" s="3" customFormat="1" ht="20" customHeight="1" spans="1:15">
      <c r="A21" s="30"/>
      <c r="B21" s="31" t="s">
        <v>165</v>
      </c>
      <c r="C21" s="31"/>
      <c r="D21" s="31"/>
      <c r="E21" s="31"/>
      <c r="F21" s="31"/>
      <c r="G21" s="31"/>
      <c r="H21" s="31"/>
      <c r="I21" s="31"/>
      <c r="J21" s="68"/>
      <c r="K21" s="68"/>
      <c r="L21" s="68"/>
      <c r="M21" s="96"/>
      <c r="N21" s="97"/>
      <c r="O21" s="98"/>
    </row>
    <row r="22" s="3" customFormat="1" ht="15" customHeight="1" spans="10:14">
      <c r="J22" s="5"/>
      <c r="K22" s="5"/>
      <c r="L22" s="5"/>
      <c r="M22" s="6"/>
      <c r="N22" s="6"/>
    </row>
    <row r="23" s="3" customFormat="1" ht="15" customHeight="1" spans="10:14">
      <c r="J23" s="5"/>
      <c r="K23" s="5"/>
      <c r="L23" s="5"/>
      <c r="M23" s="6"/>
      <c r="N23" s="6"/>
    </row>
    <row r="24" s="3" customFormat="1" ht="15" customHeight="1" spans="10:14">
      <c r="J24" s="5"/>
      <c r="K24" s="5"/>
      <c r="L24" s="5"/>
      <c r="M24" s="6"/>
      <c r="N24" s="6"/>
    </row>
    <row r="25" s="3" customFormat="1" ht="15" customHeight="1" spans="10:14">
      <c r="J25" s="5"/>
      <c r="K25" s="5"/>
      <c r="L25" s="5"/>
      <c r="M25" s="6"/>
      <c r="N25" s="6"/>
    </row>
    <row r="26" s="3" customFormat="1" ht="15" customHeight="1" spans="10:14">
      <c r="J26" s="5"/>
      <c r="K26" s="5"/>
      <c r="L26" s="5"/>
      <c r="M26" s="6"/>
      <c r="N26" s="6"/>
    </row>
    <row r="27" s="3" customFormat="1" ht="15" customHeight="1" spans="10:14">
      <c r="J27" s="5"/>
      <c r="K27" s="5"/>
      <c r="L27" s="5"/>
      <c r="M27" s="6"/>
      <c r="N27" s="6"/>
    </row>
    <row r="28" s="3" customFormat="1" ht="15" customHeight="1" spans="10:14">
      <c r="J28" s="5"/>
      <c r="K28" s="5"/>
      <c r="L28" s="5"/>
      <c r="M28" s="6"/>
      <c r="N28" s="6"/>
    </row>
    <row r="29" s="3" customFormat="1" ht="15" customHeight="1" spans="10:14">
      <c r="J29" s="5"/>
      <c r="K29" s="5"/>
      <c r="L29" s="5"/>
      <c r="M29" s="6"/>
      <c r="N29" s="6"/>
    </row>
    <row r="30" s="3" customFormat="1" ht="15" customHeight="1" spans="10:14">
      <c r="J30" s="5"/>
      <c r="K30" s="5"/>
      <c r="L30" s="5"/>
      <c r="M30" s="6"/>
      <c r="N30" s="6"/>
    </row>
    <row r="31" s="3" customFormat="1" ht="15" customHeight="1" spans="10:14">
      <c r="J31" s="5"/>
      <c r="K31" s="5"/>
      <c r="L31" s="5"/>
      <c r="M31" s="6"/>
      <c r="N31" s="6"/>
    </row>
    <row r="32" s="3" customFormat="1" ht="15" customHeight="1" spans="10:14">
      <c r="J32" s="5"/>
      <c r="K32" s="5"/>
      <c r="L32" s="5"/>
      <c r="M32" s="6"/>
      <c r="N32" s="6"/>
    </row>
    <row r="33" s="3" customFormat="1" ht="15" customHeight="1" spans="10:14">
      <c r="J33" s="5"/>
      <c r="K33" s="5"/>
      <c r="L33" s="5"/>
      <c r="M33" s="6"/>
      <c r="N33" s="6"/>
    </row>
    <row r="34" s="3" customFormat="1" ht="15" customHeight="1" spans="10:14">
      <c r="J34" s="5"/>
      <c r="K34" s="5"/>
      <c r="L34" s="5"/>
      <c r="M34" s="6"/>
      <c r="N34" s="6"/>
    </row>
    <row r="35" s="3" customFormat="1" ht="15" customHeight="1" spans="10:14">
      <c r="J35" s="5"/>
      <c r="K35" s="5"/>
      <c r="L35" s="5"/>
      <c r="M35" s="6"/>
      <c r="N35" s="6"/>
    </row>
    <row r="36" s="3" customFormat="1" ht="15" customHeight="1" spans="10:14">
      <c r="J36" s="5"/>
      <c r="K36" s="5"/>
      <c r="L36" s="5"/>
      <c r="M36" s="6"/>
      <c r="N36" s="6"/>
    </row>
    <row r="37" s="3" customFormat="1" ht="15" customHeight="1" spans="10:14">
      <c r="J37" s="5"/>
      <c r="K37" s="5"/>
      <c r="L37" s="5"/>
      <c r="M37" s="6"/>
      <c r="N37" s="6"/>
    </row>
    <row r="38" s="3" customFormat="1" ht="15" customHeight="1" spans="10:14">
      <c r="J38" s="5"/>
      <c r="K38" s="5"/>
      <c r="L38" s="5"/>
      <c r="M38" s="6"/>
      <c r="N38" s="6"/>
    </row>
    <row r="39" s="3" customFormat="1" ht="15" customHeight="1" spans="10:14">
      <c r="J39" s="5"/>
      <c r="K39" s="5"/>
      <c r="L39" s="5"/>
      <c r="M39" s="6"/>
      <c r="N39" s="6"/>
    </row>
    <row r="40" s="3" customFormat="1" ht="15" customHeight="1" spans="10:14">
      <c r="J40" s="5"/>
      <c r="K40" s="5"/>
      <c r="L40" s="5"/>
      <c r="M40" s="6"/>
      <c r="N40" s="6"/>
    </row>
    <row r="41" s="3" customFormat="1" ht="15" customHeight="1" spans="10:14">
      <c r="J41" s="5"/>
      <c r="K41" s="5"/>
      <c r="L41" s="5"/>
      <c r="M41" s="6"/>
      <c r="N41" s="6"/>
    </row>
    <row r="42" s="3" customFormat="1" ht="15" customHeight="1" spans="10:14">
      <c r="J42" s="5"/>
      <c r="K42" s="5"/>
      <c r="L42" s="5"/>
      <c r="M42" s="6"/>
      <c r="N42" s="6"/>
    </row>
    <row r="43" s="3" customFormat="1" ht="15" customHeight="1" spans="10:14">
      <c r="J43" s="5"/>
      <c r="K43" s="5"/>
      <c r="L43" s="5"/>
      <c r="M43" s="6"/>
      <c r="N43" s="6"/>
    </row>
    <row r="44" s="3" customFormat="1" ht="15" customHeight="1" spans="10:14">
      <c r="J44" s="5"/>
      <c r="K44" s="5"/>
      <c r="L44" s="5"/>
      <c r="M44" s="6"/>
      <c r="N44" s="6"/>
    </row>
    <row r="45" s="3" customFormat="1" ht="15" customHeight="1" spans="10:14">
      <c r="J45" s="5"/>
      <c r="K45" s="5"/>
      <c r="L45" s="5"/>
      <c r="M45" s="6"/>
      <c r="N45" s="6"/>
    </row>
    <row r="46" s="3" customFormat="1" ht="15" customHeight="1" spans="10:14">
      <c r="J46" s="5"/>
      <c r="K46" s="5"/>
      <c r="L46" s="5"/>
      <c r="M46" s="6"/>
      <c r="N46" s="6"/>
    </row>
    <row r="47" s="3" customFormat="1" ht="15" customHeight="1" spans="10:14">
      <c r="J47" s="5"/>
      <c r="K47" s="5"/>
      <c r="L47" s="5"/>
      <c r="M47" s="6"/>
      <c r="N47" s="6"/>
    </row>
    <row r="48" s="3" customFormat="1" ht="15" customHeight="1" spans="10:14">
      <c r="J48" s="5"/>
      <c r="K48" s="5"/>
      <c r="L48" s="5"/>
      <c r="M48" s="6"/>
      <c r="N48" s="6"/>
    </row>
    <row r="49" s="3" customFormat="1" ht="15" customHeight="1" spans="10:14">
      <c r="J49" s="5"/>
      <c r="K49" s="5"/>
      <c r="L49" s="5"/>
      <c r="M49" s="6"/>
      <c r="N49" s="6"/>
    </row>
    <row r="50" s="3" customFormat="1" ht="15" customHeight="1" spans="10:14">
      <c r="J50" s="5"/>
      <c r="K50" s="5"/>
      <c r="L50" s="5"/>
      <c r="M50" s="6"/>
      <c r="N50" s="6"/>
    </row>
    <row r="51" s="3" customFormat="1" ht="15" customHeight="1" spans="10:14">
      <c r="J51" s="5"/>
      <c r="K51" s="5"/>
      <c r="L51" s="5"/>
      <c r="M51" s="6"/>
      <c r="N51" s="6"/>
    </row>
    <row r="52" s="3" customFormat="1" ht="15" customHeight="1" spans="10:14">
      <c r="J52" s="5"/>
      <c r="K52" s="5"/>
      <c r="L52" s="5"/>
      <c r="M52" s="6"/>
      <c r="N52" s="6"/>
    </row>
    <row r="53" s="3" customFormat="1" ht="15" customHeight="1" spans="10:14">
      <c r="J53" s="5"/>
      <c r="K53" s="5"/>
      <c r="L53" s="5"/>
      <c r="M53" s="6"/>
      <c r="N53" s="6"/>
    </row>
    <row r="54" s="3" customFormat="1" ht="15" customHeight="1" spans="10:14">
      <c r="J54" s="5"/>
      <c r="K54" s="5"/>
      <c r="L54" s="5"/>
      <c r="M54" s="6"/>
      <c r="N54" s="6"/>
    </row>
    <row r="55" s="3" customFormat="1" ht="15" customHeight="1" spans="10:14">
      <c r="J55" s="5"/>
      <c r="K55" s="5"/>
      <c r="L55" s="5"/>
      <c r="M55" s="6"/>
      <c r="N55" s="6"/>
    </row>
    <row r="56" s="3" customFormat="1" ht="15" customHeight="1" spans="10:14">
      <c r="J56" s="5"/>
      <c r="K56" s="5"/>
      <c r="L56" s="5"/>
      <c r="M56" s="6"/>
      <c r="N56" s="6"/>
    </row>
    <row r="57" s="3" customFormat="1" ht="15" customHeight="1" spans="10:14">
      <c r="J57" s="5"/>
      <c r="K57" s="5"/>
      <c r="L57" s="5"/>
      <c r="M57" s="6"/>
      <c r="N57" s="6"/>
    </row>
    <row r="58" s="3" customFormat="1" ht="15" customHeight="1" spans="10:14">
      <c r="J58" s="5"/>
      <c r="K58" s="5"/>
      <c r="L58" s="5"/>
      <c r="M58" s="6"/>
      <c r="N58" s="6"/>
    </row>
    <row r="59" s="3" customFormat="1" ht="15" customHeight="1" spans="10:14">
      <c r="J59" s="5"/>
      <c r="K59" s="5"/>
      <c r="L59" s="5"/>
      <c r="M59" s="6"/>
      <c r="N59" s="6"/>
    </row>
    <row r="60" s="3" customFormat="1" ht="15" customHeight="1" spans="10:14">
      <c r="J60" s="5"/>
      <c r="K60" s="5"/>
      <c r="L60" s="5"/>
      <c r="M60" s="6"/>
      <c r="N60" s="6"/>
    </row>
    <row r="61" s="3" customFormat="1" ht="15" customHeight="1" spans="10:14">
      <c r="J61" s="5"/>
      <c r="K61" s="5"/>
      <c r="L61" s="5"/>
      <c r="M61" s="6"/>
      <c r="N61" s="6"/>
    </row>
    <row r="62" s="3" customFormat="1" ht="15" customHeight="1" spans="10:14">
      <c r="J62" s="5"/>
      <c r="K62" s="5"/>
      <c r="L62" s="5"/>
      <c r="M62" s="6"/>
      <c r="N62" s="6"/>
    </row>
    <row r="63" s="3" customFormat="1" ht="15" customHeight="1" spans="10:14">
      <c r="J63" s="5"/>
      <c r="K63" s="5"/>
      <c r="L63" s="5"/>
      <c r="M63" s="6"/>
      <c r="N63" s="6"/>
    </row>
    <row r="64" s="3" customFormat="1" ht="15" customHeight="1" spans="10:14">
      <c r="J64" s="5"/>
      <c r="K64" s="5"/>
      <c r="L64" s="5"/>
      <c r="M64" s="6"/>
      <c r="N64" s="6"/>
    </row>
    <row r="65" s="3" customFormat="1" ht="15" customHeight="1" spans="10:14">
      <c r="J65" s="5"/>
      <c r="K65" s="5"/>
      <c r="L65" s="5"/>
      <c r="M65" s="6"/>
      <c r="N65" s="6"/>
    </row>
    <row r="66" s="3" customFormat="1" ht="15" customHeight="1" spans="10:14">
      <c r="J66" s="5"/>
      <c r="K66" s="5"/>
      <c r="L66" s="5"/>
      <c r="M66" s="6"/>
      <c r="N66" s="6"/>
    </row>
    <row r="67" s="3" customFormat="1" ht="15" customHeight="1" spans="10:14">
      <c r="J67" s="5"/>
      <c r="K67" s="5"/>
      <c r="L67" s="5"/>
      <c r="M67" s="6"/>
      <c r="N67" s="6"/>
    </row>
    <row r="68" s="3" customFormat="1" ht="15" customHeight="1" spans="10:14">
      <c r="J68" s="5"/>
      <c r="K68" s="5"/>
      <c r="L68" s="5"/>
      <c r="M68" s="6"/>
      <c r="N68" s="6"/>
    </row>
    <row r="69" s="3" customFormat="1" ht="15" customHeight="1" spans="10:14">
      <c r="J69" s="5"/>
      <c r="K69" s="5"/>
      <c r="L69" s="5"/>
      <c r="M69" s="6"/>
      <c r="N69" s="6"/>
    </row>
    <row r="70" s="3" customFormat="1" ht="15" customHeight="1" spans="10:14">
      <c r="J70" s="5"/>
      <c r="K70" s="5"/>
      <c r="L70" s="5"/>
      <c r="M70" s="6"/>
      <c r="N70" s="6"/>
    </row>
    <row r="71" s="3" customFormat="1" ht="15" customHeight="1" spans="10:14">
      <c r="J71" s="5"/>
      <c r="K71" s="5"/>
      <c r="L71" s="5"/>
      <c r="M71" s="6"/>
      <c r="N71" s="6"/>
    </row>
    <row r="72" s="3" customFormat="1" ht="15" customHeight="1" spans="10:14">
      <c r="J72" s="5"/>
      <c r="K72" s="5"/>
      <c r="L72" s="5"/>
      <c r="M72" s="6"/>
      <c r="N72" s="6"/>
    </row>
    <row r="73" s="3" customFormat="1" ht="15" customHeight="1" spans="10:14">
      <c r="J73" s="5"/>
      <c r="K73" s="5"/>
      <c r="L73" s="5"/>
      <c r="M73" s="6"/>
      <c r="N73" s="6"/>
    </row>
    <row r="74" s="3" customFormat="1" ht="15" customHeight="1" spans="10:14">
      <c r="J74" s="5"/>
      <c r="K74" s="5"/>
      <c r="L74" s="5"/>
      <c r="M74" s="6"/>
      <c r="N74" s="6"/>
    </row>
    <row r="75" s="3" customFormat="1" ht="15" customHeight="1" spans="10:14">
      <c r="J75" s="5"/>
      <c r="K75" s="5"/>
      <c r="L75" s="5"/>
      <c r="M75" s="6"/>
      <c r="N75" s="6"/>
    </row>
    <row r="76" s="3" customFormat="1" ht="15" customHeight="1" spans="10:14">
      <c r="J76" s="5"/>
      <c r="K76" s="5"/>
      <c r="L76" s="5"/>
      <c r="M76" s="6"/>
      <c r="N76" s="6"/>
    </row>
    <row r="77" s="3" customFormat="1" ht="15" customHeight="1" spans="10:14">
      <c r="J77" s="5"/>
      <c r="K77" s="5"/>
      <c r="L77" s="5"/>
      <c r="M77" s="6"/>
      <c r="N77" s="6"/>
    </row>
    <row r="78" s="3" customFormat="1" ht="15" customHeight="1" spans="10:14">
      <c r="J78" s="5"/>
      <c r="K78" s="5"/>
      <c r="L78" s="5"/>
      <c r="M78" s="6"/>
      <c r="N78" s="6"/>
    </row>
    <row r="79" s="3" customFormat="1" ht="15" customHeight="1" spans="10:14">
      <c r="J79" s="5"/>
      <c r="K79" s="5"/>
      <c r="L79" s="5"/>
      <c r="M79" s="6"/>
      <c r="N79" s="6"/>
    </row>
    <row r="80" s="3" customFormat="1" ht="15" customHeight="1" spans="10:14">
      <c r="J80" s="5"/>
      <c r="K80" s="5"/>
      <c r="L80" s="5"/>
      <c r="M80" s="6"/>
      <c r="N80" s="6"/>
    </row>
    <row r="81" s="3" customFormat="1" ht="15" customHeight="1" spans="10:14">
      <c r="J81" s="5"/>
      <c r="K81" s="5"/>
      <c r="L81" s="5"/>
      <c r="M81" s="6"/>
      <c r="N81" s="6"/>
    </row>
    <row r="82" s="3" customFormat="1" ht="15" customHeight="1" spans="10:14">
      <c r="J82" s="5"/>
      <c r="K82" s="5"/>
      <c r="L82" s="5"/>
      <c r="M82" s="6"/>
      <c r="N82" s="6"/>
    </row>
    <row r="83" s="3" customFormat="1" ht="15" customHeight="1" spans="10:14">
      <c r="J83" s="5"/>
      <c r="K83" s="5"/>
      <c r="L83" s="5"/>
      <c r="M83" s="6"/>
      <c r="N83" s="6"/>
    </row>
    <row r="84" s="3" customFormat="1" ht="15" customHeight="1" spans="10:14">
      <c r="J84" s="5"/>
      <c r="K84" s="5"/>
      <c r="L84" s="5"/>
      <c r="M84" s="6"/>
      <c r="N84" s="6"/>
    </row>
    <row r="85" s="3" customFormat="1" ht="15" customHeight="1" spans="10:14">
      <c r="J85" s="5"/>
      <c r="K85" s="5"/>
      <c r="L85" s="5"/>
      <c r="M85" s="6"/>
      <c r="N85" s="6"/>
    </row>
    <row r="86" s="3" customFormat="1" ht="15" customHeight="1" spans="10:14">
      <c r="J86" s="5"/>
      <c r="K86" s="5"/>
      <c r="L86" s="5"/>
      <c r="M86" s="6"/>
      <c r="N86" s="6"/>
    </row>
    <row r="87" s="3" customFormat="1" ht="15" customHeight="1" spans="10:14">
      <c r="J87" s="5"/>
      <c r="K87" s="5"/>
      <c r="L87" s="5"/>
      <c r="M87" s="6"/>
      <c r="N87" s="6"/>
    </row>
    <row r="88" s="3" customFormat="1" ht="15" customHeight="1" spans="10:14">
      <c r="J88" s="5"/>
      <c r="K88" s="5"/>
      <c r="L88" s="5"/>
      <c r="M88" s="6"/>
      <c r="N88" s="6"/>
    </row>
    <row r="89" s="3" customFormat="1" ht="15" customHeight="1" spans="10:14">
      <c r="J89" s="5"/>
      <c r="K89" s="5"/>
      <c r="L89" s="5"/>
      <c r="M89" s="6"/>
      <c r="N89" s="6"/>
    </row>
    <row r="90" s="3" customFormat="1" ht="15" customHeight="1" spans="10:14">
      <c r="J90" s="5"/>
      <c r="K90" s="5"/>
      <c r="L90" s="5"/>
      <c r="M90" s="6"/>
      <c r="N90" s="6"/>
    </row>
    <row r="91" s="3" customFormat="1" ht="15" customHeight="1" spans="10:14">
      <c r="J91" s="5"/>
      <c r="K91" s="5"/>
      <c r="L91" s="5"/>
      <c r="M91" s="6"/>
      <c r="N91" s="6"/>
    </row>
    <row r="92" s="3" customFormat="1" ht="15" customHeight="1" spans="10:14">
      <c r="J92" s="5"/>
      <c r="K92" s="5"/>
      <c r="L92" s="5"/>
      <c r="M92" s="6"/>
      <c r="N92" s="6"/>
    </row>
    <row r="93" s="3" customFormat="1" ht="15" customHeight="1" spans="10:14">
      <c r="J93" s="5"/>
      <c r="K93" s="5"/>
      <c r="L93" s="5"/>
      <c r="M93" s="6"/>
      <c r="N93" s="6"/>
    </row>
    <row r="94" s="3" customFormat="1" ht="15" customHeight="1" spans="10:14">
      <c r="J94" s="5"/>
      <c r="K94" s="5"/>
      <c r="L94" s="5"/>
      <c r="M94" s="6"/>
      <c r="N94" s="6"/>
    </row>
    <row r="95" s="3" customFormat="1" ht="15" customHeight="1" spans="10:14">
      <c r="J95" s="5"/>
      <c r="K95" s="5"/>
      <c r="L95" s="5"/>
      <c r="M95" s="6"/>
      <c r="N95" s="6"/>
    </row>
    <row r="96" s="3" customFormat="1" ht="15" customHeight="1" spans="10:14">
      <c r="J96" s="5"/>
      <c r="K96" s="5"/>
      <c r="L96" s="5"/>
      <c r="M96" s="6"/>
      <c r="N96" s="6"/>
    </row>
    <row r="97" s="3" customFormat="1" ht="15" customHeight="1" spans="10:14">
      <c r="J97" s="5"/>
      <c r="K97" s="5"/>
      <c r="L97" s="5"/>
      <c r="M97" s="6"/>
      <c r="N97" s="6"/>
    </row>
    <row r="98" s="3" customFormat="1" ht="15" customHeight="1" spans="10:14">
      <c r="J98" s="5"/>
      <c r="K98" s="5"/>
      <c r="L98" s="5"/>
      <c r="M98" s="6"/>
      <c r="N98" s="6"/>
    </row>
    <row r="99" s="3" customFormat="1" ht="15" customHeight="1" spans="10:14">
      <c r="J99" s="5"/>
      <c r="K99" s="5"/>
      <c r="L99" s="5"/>
      <c r="M99" s="6"/>
      <c r="N99" s="6"/>
    </row>
  </sheetData>
  <mergeCells count="33"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  <mergeCell ref="A4:B4"/>
    <mergeCell ref="C4:E4"/>
    <mergeCell ref="L4:M4"/>
    <mergeCell ref="N4:O4"/>
    <mergeCell ref="B6:O6"/>
    <mergeCell ref="A7:L7"/>
    <mergeCell ref="M7:O7"/>
    <mergeCell ref="C8:I8"/>
    <mergeCell ref="C9:I9"/>
    <mergeCell ref="C10:I10"/>
    <mergeCell ref="J10:K10"/>
    <mergeCell ref="C11:I11"/>
    <mergeCell ref="C13:I13"/>
    <mergeCell ref="J13:K13"/>
    <mergeCell ref="C14:I14"/>
    <mergeCell ref="C15:I15"/>
    <mergeCell ref="J15:K15"/>
    <mergeCell ref="C17:I17"/>
    <mergeCell ref="J17:K17"/>
    <mergeCell ref="C18:I18"/>
    <mergeCell ref="C19:I19"/>
    <mergeCell ref="J19:K19"/>
  </mergeCells>
  <pageMargins left="0.75" right="0.75" top="1" bottom="1" header="0.511805555555556" footer="0.511805555555556"/>
  <pageSetup paperSize="9" scale="56" orientation="portrait"/>
  <headerFooter/>
  <colBreaks count="1" manualBreakCount="1">
    <brk id="15" max="1048575" man="1"/>
  </col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9"/>
  <sheetViews>
    <sheetView view="pageBreakPreview" zoomScaleNormal="100" zoomScaleSheetLayoutView="100" topLeftCell="A19" workbookViewId="0">
      <selection activeCell="J30" sqref="J30"/>
    </sheetView>
  </sheetViews>
  <sheetFormatPr defaultColWidth="9.125" defaultRowHeight="12.75"/>
  <cols>
    <col min="1" max="1" width="4.75" style="3" customWidth="1"/>
    <col min="2" max="2" width="15.75" style="3" customWidth="1"/>
    <col min="3" max="3" width="14.75" style="3" customWidth="1"/>
    <col min="4" max="8" width="4.25" style="3" customWidth="1"/>
    <col min="9" max="9" width="8.875" style="3" customWidth="1"/>
    <col min="10" max="10" width="8.875" style="5" customWidth="1"/>
    <col min="11" max="11" width="5.25" style="5" customWidth="1"/>
    <col min="12" max="12" width="5.75" style="5" customWidth="1"/>
    <col min="13" max="13" width="8.43333333333333" style="6" customWidth="1"/>
    <col min="14" max="14" width="10.75" style="6" customWidth="1"/>
    <col min="15" max="15" width="51.2" style="3" customWidth="1"/>
    <col min="16" max="16384" width="9.125" style="3"/>
  </cols>
  <sheetData>
    <row r="1" s="1" customFormat="1" ht="42.75" customHeight="1" spans="1:15">
      <c r="A1" s="7" t="s">
        <v>197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46"/>
      <c r="N1" s="46"/>
      <c r="O1" s="7"/>
    </row>
    <row r="2" s="2" customFormat="1" ht="15" customHeight="1" spans="1:15">
      <c r="A2" s="8" t="s">
        <v>1</v>
      </c>
      <c r="B2" s="8"/>
      <c r="C2" s="9" t="s">
        <v>2</v>
      </c>
      <c r="D2" s="9"/>
      <c r="E2" s="9"/>
      <c r="F2" s="10" t="s">
        <v>3</v>
      </c>
      <c r="G2" s="11"/>
      <c r="H2" s="11"/>
      <c r="I2" s="47" t="s">
        <v>4</v>
      </c>
      <c r="J2" s="47"/>
      <c r="K2" s="48"/>
      <c r="L2" s="49" t="s">
        <v>5</v>
      </c>
      <c r="M2" s="50"/>
      <c r="N2" s="51" t="s">
        <v>6</v>
      </c>
      <c r="O2" s="52"/>
    </row>
    <row r="3" s="2" customFormat="1" ht="15" customHeight="1" spans="1:15">
      <c r="A3" s="8" t="s">
        <v>7</v>
      </c>
      <c r="B3" s="8"/>
      <c r="C3" s="9" t="s">
        <v>8</v>
      </c>
      <c r="D3" s="9"/>
      <c r="E3" s="9"/>
      <c r="F3" s="10" t="s">
        <v>9</v>
      </c>
      <c r="G3" s="11"/>
      <c r="H3" s="11"/>
      <c r="I3" s="47" t="s">
        <v>10</v>
      </c>
      <c r="J3" s="47"/>
      <c r="K3" s="48"/>
      <c r="L3" s="49" t="s">
        <v>11</v>
      </c>
      <c r="M3" s="50"/>
      <c r="N3" s="53"/>
      <c r="O3" s="52"/>
    </row>
    <row r="4" s="2" customFormat="1" ht="15" customHeight="1" spans="1:15">
      <c r="A4" s="8" t="s">
        <v>12</v>
      </c>
      <c r="B4" s="8"/>
      <c r="C4" s="9" t="s">
        <v>13</v>
      </c>
      <c r="D4" s="9"/>
      <c r="E4" s="9"/>
      <c r="F4" s="12"/>
      <c r="G4" s="11"/>
      <c r="H4" s="13"/>
      <c r="I4" s="13"/>
      <c r="J4" s="13"/>
      <c r="K4" s="13"/>
      <c r="L4" s="49" t="s">
        <v>14</v>
      </c>
      <c r="M4" s="50"/>
      <c r="N4" s="53"/>
      <c r="O4" s="52"/>
    </row>
    <row r="5" s="3" customFormat="1" ht="9.95" customHeight="1" spans="1:15">
      <c r="A5" s="14"/>
      <c r="B5" s="14"/>
      <c r="C5" s="14"/>
      <c r="D5" s="14"/>
      <c r="E5" s="14"/>
      <c r="F5" s="14"/>
      <c r="G5" s="14"/>
      <c r="H5" s="14"/>
      <c r="I5" s="14"/>
      <c r="J5" s="5"/>
      <c r="K5" s="5"/>
      <c r="L5" s="5"/>
      <c r="M5" s="6"/>
      <c r="N5" s="6"/>
      <c r="O5" s="14"/>
    </row>
    <row r="6" s="3" customFormat="1" ht="48" customHeight="1" spans="1:15">
      <c r="A6" s="15" t="s">
        <v>15</v>
      </c>
      <c r="B6" s="16" t="s">
        <v>16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54"/>
      <c r="N6" s="54"/>
      <c r="O6" s="55"/>
    </row>
    <row r="7" s="3" customFormat="1" ht="20" customHeight="1" spans="1:15">
      <c r="A7" s="17" t="s">
        <v>17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56" t="s">
        <v>18</v>
      </c>
      <c r="N7" s="56"/>
      <c r="O7" s="57"/>
    </row>
    <row r="8" s="3" customFormat="1" ht="20" customHeight="1" spans="1:16">
      <c r="A8" s="19" t="s">
        <v>19</v>
      </c>
      <c r="B8" s="20" t="s">
        <v>17</v>
      </c>
      <c r="C8" s="21" t="s">
        <v>20</v>
      </c>
      <c r="D8" s="20"/>
      <c r="E8" s="20"/>
      <c r="F8" s="20"/>
      <c r="G8" s="20"/>
      <c r="H8" s="20"/>
      <c r="I8" s="20"/>
      <c r="J8" s="20" t="s">
        <v>21</v>
      </c>
      <c r="K8" s="20" t="s">
        <v>22</v>
      </c>
      <c r="L8" s="20" t="s">
        <v>23</v>
      </c>
      <c r="M8" s="58" t="s">
        <v>24</v>
      </c>
      <c r="N8" s="58" t="s">
        <v>25</v>
      </c>
      <c r="O8" s="59" t="s">
        <v>26</v>
      </c>
      <c r="P8" s="60" t="s">
        <v>27</v>
      </c>
    </row>
    <row r="9" s="4" customFormat="1" ht="20" customHeight="1" spans="1:15">
      <c r="A9" s="22" t="s">
        <v>28</v>
      </c>
      <c r="B9" s="23" t="s">
        <v>29</v>
      </c>
      <c r="C9" s="24"/>
      <c r="D9" s="25"/>
      <c r="E9" s="25"/>
      <c r="F9" s="25"/>
      <c r="G9" s="25"/>
      <c r="H9" s="25"/>
      <c r="I9" s="25"/>
      <c r="J9" s="25"/>
      <c r="K9" s="25"/>
      <c r="L9" s="25"/>
      <c r="M9" s="61"/>
      <c r="N9" s="61"/>
      <c r="O9" s="62"/>
    </row>
    <row r="10" s="3" customFormat="1" ht="20" customHeight="1" spans="1:15">
      <c r="A10" s="222" t="s">
        <v>30</v>
      </c>
      <c r="B10" s="223" t="s">
        <v>198</v>
      </c>
      <c r="C10" s="112" t="s">
        <v>32</v>
      </c>
      <c r="D10" s="113">
        <v>11</v>
      </c>
      <c r="E10" s="112" t="s">
        <v>33</v>
      </c>
      <c r="F10" s="113">
        <v>1</v>
      </c>
      <c r="G10" s="112" t="s">
        <v>34</v>
      </c>
      <c r="H10" s="113">
        <v>4</v>
      </c>
      <c r="I10" s="112" t="s">
        <v>35</v>
      </c>
      <c r="J10" s="225">
        <v>1</v>
      </c>
      <c r="K10" s="112">
        <v>4</v>
      </c>
      <c r="L10" s="200" t="s">
        <v>36</v>
      </c>
      <c r="M10" s="169">
        <v>1400</v>
      </c>
      <c r="N10" s="66">
        <f>J10*K10*M10</f>
        <v>5600</v>
      </c>
      <c r="O10" s="226" t="s">
        <v>39</v>
      </c>
    </row>
    <row r="11" s="3" customFormat="1" ht="20" customHeight="1" spans="1:16">
      <c r="A11" s="30" t="s">
        <v>43</v>
      </c>
      <c r="B11" s="31"/>
      <c r="C11" s="31"/>
      <c r="D11" s="31"/>
      <c r="E11" s="31"/>
      <c r="F11" s="31"/>
      <c r="G11" s="31"/>
      <c r="H11" s="31"/>
      <c r="I11" s="31"/>
      <c r="J11" s="68"/>
      <c r="K11" s="68"/>
      <c r="L11" s="68"/>
      <c r="M11" s="69"/>
      <c r="N11" s="70">
        <f>SUM(N10:N10)</f>
        <v>5600</v>
      </c>
      <c r="O11" s="71"/>
      <c r="P11" s="72"/>
    </row>
    <row r="12" s="3" customFormat="1" ht="20" customHeight="1" spans="1:15">
      <c r="A12" s="34" t="s">
        <v>19</v>
      </c>
      <c r="B12" s="18" t="s">
        <v>17</v>
      </c>
      <c r="C12" s="35" t="s">
        <v>20</v>
      </c>
      <c r="D12" s="18"/>
      <c r="E12" s="18"/>
      <c r="F12" s="18"/>
      <c r="G12" s="18"/>
      <c r="H12" s="18"/>
      <c r="I12" s="18"/>
      <c r="J12" s="77" t="s">
        <v>21</v>
      </c>
      <c r="K12" s="35"/>
      <c r="L12" s="77" t="s">
        <v>23</v>
      </c>
      <c r="M12" s="78" t="s">
        <v>24</v>
      </c>
      <c r="N12" s="56" t="s">
        <v>46</v>
      </c>
      <c r="O12" s="79" t="s">
        <v>26</v>
      </c>
    </row>
    <row r="13" s="3" customFormat="1" ht="20" customHeight="1" spans="1:15">
      <c r="A13" s="117" t="s">
        <v>91</v>
      </c>
      <c r="B13" s="37" t="s">
        <v>92</v>
      </c>
      <c r="C13" s="118"/>
      <c r="D13" s="118"/>
      <c r="E13" s="118"/>
      <c r="F13" s="118"/>
      <c r="G13" s="118"/>
      <c r="H13" s="118"/>
      <c r="I13" s="118"/>
      <c r="J13" s="175"/>
      <c r="K13" s="175"/>
      <c r="L13" s="175"/>
      <c r="M13" s="176"/>
      <c r="N13" s="177"/>
      <c r="O13" s="178"/>
    </row>
    <row r="14" s="3" customFormat="1" ht="20" customHeight="1" spans="1:15">
      <c r="A14" s="128" t="s">
        <v>93</v>
      </c>
      <c r="B14" s="224" t="s">
        <v>94</v>
      </c>
      <c r="C14" s="130" t="s">
        <v>95</v>
      </c>
      <c r="D14" s="130"/>
      <c r="E14" s="130"/>
      <c r="F14" s="130"/>
      <c r="G14" s="130"/>
      <c r="H14" s="130"/>
      <c r="I14" s="189"/>
      <c r="J14" s="190">
        <v>1</v>
      </c>
      <c r="K14" s="191"/>
      <c r="L14" s="192" t="s">
        <v>96</v>
      </c>
      <c r="M14" s="163">
        <v>180</v>
      </c>
      <c r="N14" s="164">
        <f>J14*M14</f>
        <v>180</v>
      </c>
      <c r="O14" s="193"/>
    </row>
    <row r="15" s="3" customFormat="1" ht="20" customHeight="1" spans="1:15">
      <c r="A15" s="115" t="s">
        <v>43</v>
      </c>
      <c r="B15" s="116"/>
      <c r="C15" s="116"/>
      <c r="D15" s="116"/>
      <c r="E15" s="116"/>
      <c r="F15" s="116"/>
      <c r="G15" s="116"/>
      <c r="H15" s="116"/>
      <c r="I15" s="116"/>
      <c r="J15" s="171"/>
      <c r="K15" s="171"/>
      <c r="L15" s="171"/>
      <c r="M15" s="172"/>
      <c r="N15" s="173">
        <f>SUM(N14:N14)</f>
        <v>180</v>
      </c>
      <c r="O15" s="174"/>
    </row>
    <row r="16" s="3" customFormat="1" ht="20" customHeight="1" spans="1:15">
      <c r="A16" s="32" t="s">
        <v>125</v>
      </c>
      <c r="B16" s="33"/>
      <c r="C16" s="33"/>
      <c r="D16" s="33"/>
      <c r="E16" s="33"/>
      <c r="F16" s="33"/>
      <c r="G16" s="33"/>
      <c r="H16" s="33"/>
      <c r="I16" s="33"/>
      <c r="J16" s="73"/>
      <c r="K16" s="73"/>
      <c r="L16" s="73"/>
      <c r="M16" s="74"/>
      <c r="N16" s="75">
        <f>N11+N15</f>
        <v>5780</v>
      </c>
      <c r="O16" s="76"/>
    </row>
    <row r="17" s="3" customFormat="1" ht="20" customHeight="1" spans="1:15">
      <c r="A17" s="34" t="s">
        <v>19</v>
      </c>
      <c r="B17" s="18" t="s">
        <v>17</v>
      </c>
      <c r="C17" s="35" t="s">
        <v>20</v>
      </c>
      <c r="D17" s="18"/>
      <c r="E17" s="18"/>
      <c r="F17" s="18"/>
      <c r="G17" s="18"/>
      <c r="H17" s="18"/>
      <c r="I17" s="18"/>
      <c r="J17" s="77" t="s">
        <v>21</v>
      </c>
      <c r="K17" s="35"/>
      <c r="L17" s="77" t="s">
        <v>23</v>
      </c>
      <c r="M17" s="78" t="s">
        <v>24</v>
      </c>
      <c r="N17" s="56" t="s">
        <v>46</v>
      </c>
      <c r="O17" s="79" t="s">
        <v>26</v>
      </c>
    </row>
    <row r="18" s="3" customFormat="1" ht="20" customHeight="1" spans="1:15">
      <c r="A18" s="36" t="s">
        <v>126</v>
      </c>
      <c r="B18" s="37" t="s">
        <v>127</v>
      </c>
      <c r="C18" s="37"/>
      <c r="D18" s="37"/>
      <c r="E18" s="37"/>
      <c r="F18" s="37"/>
      <c r="G18" s="37"/>
      <c r="H18" s="37"/>
      <c r="I18" s="37"/>
      <c r="J18" s="80"/>
      <c r="K18" s="80"/>
      <c r="L18" s="80"/>
      <c r="M18" s="81"/>
      <c r="N18" s="82"/>
      <c r="O18" s="83"/>
    </row>
    <row r="19" s="3" customFormat="1" ht="20" customHeight="1" spans="1:15">
      <c r="A19" s="38" t="s">
        <v>128</v>
      </c>
      <c r="B19" s="39" t="s">
        <v>127</v>
      </c>
      <c r="C19" s="40" t="s">
        <v>129</v>
      </c>
      <c r="D19" s="41"/>
      <c r="E19" s="41"/>
      <c r="F19" s="41"/>
      <c r="G19" s="41"/>
      <c r="H19" s="41"/>
      <c r="I19" s="84"/>
      <c r="J19" s="85">
        <f>N16</f>
        <v>5780</v>
      </c>
      <c r="K19" s="86"/>
      <c r="L19" s="87"/>
      <c r="M19" s="88">
        <v>0.08</v>
      </c>
      <c r="N19" s="89">
        <f>J19*M19</f>
        <v>462.4</v>
      </c>
      <c r="O19" s="90"/>
    </row>
    <row r="20" s="3" customFormat="1" ht="20" customHeight="1" spans="1:15">
      <c r="A20" s="42" t="s">
        <v>43</v>
      </c>
      <c r="B20" s="43"/>
      <c r="C20" s="43"/>
      <c r="D20" s="43"/>
      <c r="E20" s="43"/>
      <c r="F20" s="43"/>
      <c r="G20" s="43"/>
      <c r="H20" s="43"/>
      <c r="I20" s="43"/>
      <c r="J20" s="91"/>
      <c r="K20" s="91"/>
      <c r="L20" s="91"/>
      <c r="M20" s="92"/>
      <c r="N20" s="93">
        <f>SUM(N19:N19)</f>
        <v>462.4</v>
      </c>
      <c r="O20" s="94"/>
    </row>
    <row r="21" s="3" customFormat="1" ht="20" customHeight="1" spans="1:15">
      <c r="A21" s="34" t="s">
        <v>19</v>
      </c>
      <c r="B21" s="18" t="s">
        <v>17</v>
      </c>
      <c r="C21" s="77" t="s">
        <v>20</v>
      </c>
      <c r="D21" s="143"/>
      <c r="E21" s="143"/>
      <c r="F21" s="143"/>
      <c r="G21" s="35"/>
      <c r="H21" s="18" t="s">
        <v>136</v>
      </c>
      <c r="I21" s="18" t="s">
        <v>137</v>
      </c>
      <c r="J21" s="77" t="s">
        <v>44</v>
      </c>
      <c r="K21" s="35"/>
      <c r="L21" s="77" t="s">
        <v>23</v>
      </c>
      <c r="M21" s="78" t="s">
        <v>24</v>
      </c>
      <c r="N21" s="56" t="s">
        <v>46</v>
      </c>
      <c r="O21" s="79" t="s">
        <v>26</v>
      </c>
    </row>
    <row r="22" s="3" customFormat="1" ht="20" customHeight="1" spans="1:15">
      <c r="A22" s="103" t="s">
        <v>138</v>
      </c>
      <c r="B22" s="37" t="s">
        <v>139</v>
      </c>
      <c r="C22" s="37"/>
      <c r="D22" s="37"/>
      <c r="E22" s="37"/>
      <c r="F22" s="37"/>
      <c r="G22" s="37"/>
      <c r="H22" s="37"/>
      <c r="I22" s="37"/>
      <c r="J22" s="80"/>
      <c r="K22" s="80"/>
      <c r="L22" s="80"/>
      <c r="M22" s="81"/>
      <c r="N22" s="82"/>
      <c r="O22" s="83"/>
    </row>
    <row r="23" s="3" customFormat="1" ht="20" customHeight="1" spans="1:15">
      <c r="A23" s="104" t="s">
        <v>140</v>
      </c>
      <c r="B23" s="144" t="s">
        <v>141</v>
      </c>
      <c r="C23" s="145" t="s">
        <v>142</v>
      </c>
      <c r="D23" s="145"/>
      <c r="E23" s="145"/>
      <c r="F23" s="145"/>
      <c r="G23" s="145"/>
      <c r="H23" s="146"/>
      <c r="I23" s="146"/>
      <c r="J23" s="205">
        <v>1</v>
      </c>
      <c r="K23" s="206"/>
      <c r="L23" s="64" t="s">
        <v>143</v>
      </c>
      <c r="M23" s="207">
        <v>3100</v>
      </c>
      <c r="N23" s="208">
        <f>J23*M23</f>
        <v>3100</v>
      </c>
      <c r="O23" s="227" t="s">
        <v>144</v>
      </c>
    </row>
    <row r="24" s="3" customFormat="1" ht="20" customHeight="1" spans="1:15">
      <c r="A24" s="153" t="s">
        <v>157</v>
      </c>
      <c r="B24" s="39" t="s">
        <v>158</v>
      </c>
      <c r="C24" s="154" t="s">
        <v>159</v>
      </c>
      <c r="D24" s="154"/>
      <c r="E24" s="154"/>
      <c r="F24" s="154"/>
      <c r="G24" s="154"/>
      <c r="H24" s="155"/>
      <c r="I24" s="155"/>
      <c r="J24" s="203">
        <v>0</v>
      </c>
      <c r="K24" s="203"/>
      <c r="L24" s="217" t="s">
        <v>96</v>
      </c>
      <c r="M24" s="214">
        <v>0</v>
      </c>
      <c r="N24" s="218">
        <f>J24*M24</f>
        <v>0</v>
      </c>
      <c r="O24" s="212" t="s">
        <v>160</v>
      </c>
    </row>
    <row r="25" s="3" customFormat="1" ht="20" customHeight="1" spans="1:15">
      <c r="A25" s="153"/>
      <c r="B25" s="39" t="s">
        <v>127</v>
      </c>
      <c r="C25" s="156" t="s">
        <v>161</v>
      </c>
      <c r="D25" s="156"/>
      <c r="E25" s="156"/>
      <c r="F25" s="156"/>
      <c r="G25" s="156"/>
      <c r="H25" s="156"/>
      <c r="I25" s="156"/>
      <c r="J25" s="156"/>
      <c r="K25" s="156"/>
      <c r="L25" s="156"/>
      <c r="M25" s="219">
        <v>0.03</v>
      </c>
      <c r="N25" s="89">
        <f>N24*M25</f>
        <v>0</v>
      </c>
      <c r="O25" s="220"/>
    </row>
    <row r="26" s="3" customFormat="1" ht="20" customHeight="1" spans="1:15">
      <c r="A26" s="42" t="s">
        <v>43</v>
      </c>
      <c r="B26" s="43"/>
      <c r="C26" s="43"/>
      <c r="D26" s="43"/>
      <c r="E26" s="43"/>
      <c r="F26" s="43"/>
      <c r="G26" s="43"/>
      <c r="H26" s="43"/>
      <c r="I26" s="43"/>
      <c r="J26" s="91"/>
      <c r="K26" s="91"/>
      <c r="L26" s="91"/>
      <c r="M26" s="92"/>
      <c r="N26" s="93">
        <f>SUM(N23:N25)</f>
        <v>3100</v>
      </c>
      <c r="O26" s="94"/>
    </row>
    <row r="27" s="3" customFormat="1" ht="20" customHeight="1" spans="1:15">
      <c r="A27" s="34" t="s">
        <v>19</v>
      </c>
      <c r="B27" s="18" t="s">
        <v>17</v>
      </c>
      <c r="C27" s="35" t="s">
        <v>20</v>
      </c>
      <c r="D27" s="18"/>
      <c r="E27" s="18"/>
      <c r="F27" s="18"/>
      <c r="G27" s="18"/>
      <c r="H27" s="18"/>
      <c r="I27" s="18"/>
      <c r="J27" s="77" t="s">
        <v>21</v>
      </c>
      <c r="K27" s="35"/>
      <c r="L27" s="77" t="s">
        <v>23</v>
      </c>
      <c r="M27" s="78" t="s">
        <v>24</v>
      </c>
      <c r="N27" s="56" t="s">
        <v>46</v>
      </c>
      <c r="O27" s="79" t="s">
        <v>26</v>
      </c>
    </row>
    <row r="28" s="3" customFormat="1" ht="20" customHeight="1" spans="1:15">
      <c r="A28" s="36" t="s">
        <v>162</v>
      </c>
      <c r="B28" s="37" t="s">
        <v>163</v>
      </c>
      <c r="C28" s="37"/>
      <c r="D28" s="37"/>
      <c r="E28" s="37"/>
      <c r="F28" s="37"/>
      <c r="G28" s="37"/>
      <c r="H28" s="37"/>
      <c r="I28" s="37"/>
      <c r="J28" s="80"/>
      <c r="K28" s="80"/>
      <c r="L28" s="80"/>
      <c r="M28" s="81"/>
      <c r="N28" s="82"/>
      <c r="O28" s="83"/>
    </row>
    <row r="29" s="3" customFormat="1" ht="20" customHeight="1" spans="1:15">
      <c r="A29" s="38" t="s">
        <v>164</v>
      </c>
      <c r="B29" s="39" t="s">
        <v>163</v>
      </c>
      <c r="C29" s="44"/>
      <c r="D29" s="45"/>
      <c r="E29" s="45"/>
      <c r="F29" s="45"/>
      <c r="G29" s="45"/>
      <c r="H29" s="45"/>
      <c r="I29" s="95"/>
      <c r="J29" s="85">
        <f>N16+N20+N26</f>
        <v>9342.4</v>
      </c>
      <c r="K29" s="86"/>
      <c r="L29" s="87"/>
      <c r="M29" s="88">
        <v>0.06</v>
      </c>
      <c r="N29" s="89">
        <f>J29*M29</f>
        <v>560.544</v>
      </c>
      <c r="O29" s="90"/>
    </row>
    <row r="30" s="3" customFormat="1" ht="20" customHeight="1" spans="1:15">
      <c r="A30" s="32" t="s">
        <v>43</v>
      </c>
      <c r="B30" s="33"/>
      <c r="C30" s="33"/>
      <c r="D30" s="33"/>
      <c r="E30" s="33"/>
      <c r="F30" s="33"/>
      <c r="G30" s="33"/>
      <c r="H30" s="33"/>
      <c r="I30" s="33"/>
      <c r="J30" s="73"/>
      <c r="K30" s="73"/>
      <c r="L30" s="73"/>
      <c r="M30" s="74"/>
      <c r="N30" s="75">
        <f>SUM(N29,J29)</f>
        <v>9902.944</v>
      </c>
      <c r="O30" s="76"/>
    </row>
    <row r="31" s="3" customFormat="1" ht="20" customHeight="1" spans="1:15">
      <c r="A31" s="30"/>
      <c r="B31" s="31" t="s">
        <v>165</v>
      </c>
      <c r="C31" s="31"/>
      <c r="D31" s="31"/>
      <c r="E31" s="31"/>
      <c r="F31" s="31"/>
      <c r="G31" s="31"/>
      <c r="H31" s="31"/>
      <c r="I31" s="31"/>
      <c r="J31" s="68"/>
      <c r="K31" s="68"/>
      <c r="L31" s="68"/>
      <c r="M31" s="96"/>
      <c r="N31" s="97"/>
      <c r="O31" s="98"/>
    </row>
    <row r="32" s="3" customFormat="1" ht="15" customHeight="1" spans="10:14">
      <c r="J32" s="5"/>
      <c r="K32" s="5"/>
      <c r="L32" s="5"/>
      <c r="M32" s="6"/>
      <c r="N32" s="6"/>
    </row>
    <row r="33" s="3" customFormat="1" ht="15" customHeight="1" spans="10:14">
      <c r="J33" s="5"/>
      <c r="K33" s="5"/>
      <c r="L33" s="5"/>
      <c r="M33" s="6"/>
      <c r="N33" s="6"/>
    </row>
    <row r="34" s="3" customFormat="1" ht="15" customHeight="1" spans="10:14">
      <c r="J34" s="5"/>
      <c r="K34" s="5"/>
      <c r="L34" s="5"/>
      <c r="M34" s="6"/>
      <c r="N34" s="6"/>
    </row>
    <row r="35" s="3" customFormat="1" ht="15" customHeight="1" spans="10:14">
      <c r="J35" s="5"/>
      <c r="K35" s="5"/>
      <c r="L35" s="5"/>
      <c r="M35" s="6"/>
      <c r="N35" s="6"/>
    </row>
    <row r="36" s="3" customFormat="1" ht="15" customHeight="1" spans="10:14">
      <c r="J36" s="5"/>
      <c r="K36" s="5"/>
      <c r="L36" s="5"/>
      <c r="M36" s="6"/>
      <c r="N36" s="6"/>
    </row>
    <row r="37" s="3" customFormat="1" ht="15" customHeight="1" spans="10:14">
      <c r="J37" s="5"/>
      <c r="K37" s="5"/>
      <c r="L37" s="5"/>
      <c r="M37" s="6"/>
      <c r="N37" s="6"/>
    </row>
    <row r="38" s="3" customFormat="1" ht="15" customHeight="1" spans="10:14">
      <c r="J38" s="5"/>
      <c r="K38" s="5"/>
      <c r="L38" s="5"/>
      <c r="M38" s="6"/>
      <c r="N38" s="6"/>
    </row>
    <row r="39" s="3" customFormat="1" ht="15" customHeight="1" spans="10:14">
      <c r="J39" s="5"/>
      <c r="K39" s="5"/>
      <c r="L39" s="5"/>
      <c r="M39" s="6"/>
      <c r="N39" s="6"/>
    </row>
    <row r="40" s="3" customFormat="1" ht="15" customHeight="1" spans="10:14">
      <c r="J40" s="5"/>
      <c r="K40" s="5"/>
      <c r="L40" s="5"/>
      <c r="M40" s="6"/>
      <c r="N40" s="6"/>
    </row>
    <row r="41" s="3" customFormat="1" ht="15" customHeight="1" spans="10:14">
      <c r="J41" s="5"/>
      <c r="K41" s="5"/>
      <c r="L41" s="5"/>
      <c r="M41" s="6"/>
      <c r="N41" s="6"/>
    </row>
    <row r="42" s="3" customFormat="1" ht="15" customHeight="1" spans="10:14">
      <c r="J42" s="5"/>
      <c r="K42" s="5"/>
      <c r="L42" s="5"/>
      <c r="M42" s="6"/>
      <c r="N42" s="6"/>
    </row>
    <row r="43" s="3" customFormat="1" ht="15" customHeight="1" spans="10:14">
      <c r="J43" s="5"/>
      <c r="K43" s="5"/>
      <c r="L43" s="5"/>
      <c r="M43" s="6"/>
      <c r="N43" s="6"/>
    </row>
    <row r="44" s="3" customFormat="1" ht="15" customHeight="1" spans="10:14">
      <c r="J44" s="5"/>
      <c r="K44" s="5"/>
      <c r="L44" s="5"/>
      <c r="M44" s="6"/>
      <c r="N44" s="6"/>
    </row>
    <row r="45" s="3" customFormat="1" ht="15" customHeight="1" spans="10:14">
      <c r="J45" s="5"/>
      <c r="K45" s="5"/>
      <c r="L45" s="5"/>
      <c r="M45" s="6"/>
      <c r="N45" s="6"/>
    </row>
    <row r="46" s="3" customFormat="1" ht="15" customHeight="1" spans="10:14">
      <c r="J46" s="5"/>
      <c r="K46" s="5"/>
      <c r="L46" s="5"/>
      <c r="M46" s="6"/>
      <c r="N46" s="6"/>
    </row>
    <row r="47" s="3" customFormat="1" ht="15" customHeight="1" spans="10:14">
      <c r="J47" s="5"/>
      <c r="K47" s="5"/>
      <c r="L47" s="5"/>
      <c r="M47" s="6"/>
      <c r="N47" s="6"/>
    </row>
    <row r="48" s="3" customFormat="1" ht="15" customHeight="1" spans="10:14">
      <c r="J48" s="5"/>
      <c r="K48" s="5"/>
      <c r="L48" s="5"/>
      <c r="M48" s="6"/>
      <c r="N48" s="6"/>
    </row>
    <row r="49" s="3" customFormat="1" ht="15" customHeight="1" spans="10:14">
      <c r="J49" s="5"/>
      <c r="K49" s="5"/>
      <c r="L49" s="5"/>
      <c r="M49" s="6"/>
      <c r="N49" s="6"/>
    </row>
    <row r="50" s="3" customFormat="1" ht="15" customHeight="1" spans="10:14">
      <c r="J50" s="5"/>
      <c r="K50" s="5"/>
      <c r="L50" s="5"/>
      <c r="M50" s="6"/>
      <c r="N50" s="6"/>
    </row>
    <row r="51" s="3" customFormat="1" ht="15" customHeight="1" spans="10:14">
      <c r="J51" s="5"/>
      <c r="K51" s="5"/>
      <c r="L51" s="5"/>
      <c r="M51" s="6"/>
      <c r="N51" s="6"/>
    </row>
    <row r="52" s="3" customFormat="1" ht="15" customHeight="1" spans="10:14">
      <c r="J52" s="5"/>
      <c r="K52" s="5"/>
      <c r="L52" s="5"/>
      <c r="M52" s="6"/>
      <c r="N52" s="6"/>
    </row>
    <row r="53" s="3" customFormat="1" ht="15" customHeight="1" spans="10:14">
      <c r="J53" s="5"/>
      <c r="K53" s="5"/>
      <c r="L53" s="5"/>
      <c r="M53" s="6"/>
      <c r="N53" s="6"/>
    </row>
    <row r="54" s="3" customFormat="1" ht="15" customHeight="1" spans="10:14">
      <c r="J54" s="5"/>
      <c r="K54" s="5"/>
      <c r="L54" s="5"/>
      <c r="M54" s="6"/>
      <c r="N54" s="6"/>
    </row>
    <row r="55" s="3" customFormat="1" ht="15" customHeight="1" spans="10:14">
      <c r="J55" s="5"/>
      <c r="K55" s="5"/>
      <c r="L55" s="5"/>
      <c r="M55" s="6"/>
      <c r="N55" s="6"/>
    </row>
    <row r="56" s="3" customFormat="1" ht="15" customHeight="1" spans="10:14">
      <c r="J56" s="5"/>
      <c r="K56" s="5"/>
      <c r="L56" s="5"/>
      <c r="M56" s="6"/>
      <c r="N56" s="6"/>
    </row>
    <row r="57" s="3" customFormat="1" ht="15" customHeight="1" spans="10:14">
      <c r="J57" s="5"/>
      <c r="K57" s="5"/>
      <c r="L57" s="5"/>
      <c r="M57" s="6"/>
      <c r="N57" s="6"/>
    </row>
    <row r="58" s="3" customFormat="1" ht="15" customHeight="1" spans="10:14">
      <c r="J58" s="5"/>
      <c r="K58" s="5"/>
      <c r="L58" s="5"/>
      <c r="M58" s="6"/>
      <c r="N58" s="6"/>
    </row>
    <row r="59" s="3" customFormat="1" ht="15" customHeight="1" spans="10:14">
      <c r="J59" s="5"/>
      <c r="K59" s="5"/>
      <c r="L59" s="5"/>
      <c r="M59" s="6"/>
      <c r="N59" s="6"/>
    </row>
    <row r="60" s="3" customFormat="1" ht="15" customHeight="1" spans="10:14">
      <c r="J60" s="5"/>
      <c r="K60" s="5"/>
      <c r="L60" s="5"/>
      <c r="M60" s="6"/>
      <c r="N60" s="6"/>
    </row>
    <row r="61" s="3" customFormat="1" ht="15" customHeight="1" spans="10:14">
      <c r="J61" s="5"/>
      <c r="K61" s="5"/>
      <c r="L61" s="5"/>
      <c r="M61" s="6"/>
      <c r="N61" s="6"/>
    </row>
    <row r="62" s="3" customFormat="1" ht="15" customHeight="1" spans="10:14">
      <c r="J62" s="5"/>
      <c r="K62" s="5"/>
      <c r="L62" s="5"/>
      <c r="M62" s="6"/>
      <c r="N62" s="6"/>
    </row>
    <row r="63" s="3" customFormat="1" ht="15" customHeight="1" spans="10:14">
      <c r="J63" s="5"/>
      <c r="K63" s="5"/>
      <c r="L63" s="5"/>
      <c r="M63" s="6"/>
      <c r="N63" s="6"/>
    </row>
    <row r="64" s="3" customFormat="1" ht="15" customHeight="1" spans="10:14">
      <c r="J64" s="5"/>
      <c r="K64" s="5"/>
      <c r="L64" s="5"/>
      <c r="M64" s="6"/>
      <c r="N64" s="6"/>
    </row>
    <row r="65" s="3" customFormat="1" ht="15" customHeight="1" spans="10:14">
      <c r="J65" s="5"/>
      <c r="K65" s="5"/>
      <c r="L65" s="5"/>
      <c r="M65" s="6"/>
      <c r="N65" s="6"/>
    </row>
    <row r="66" s="3" customFormat="1" ht="15" customHeight="1" spans="10:14">
      <c r="J66" s="5"/>
      <c r="K66" s="5"/>
      <c r="L66" s="5"/>
      <c r="M66" s="6"/>
      <c r="N66" s="6"/>
    </row>
    <row r="67" s="3" customFormat="1" ht="15" customHeight="1" spans="10:14">
      <c r="J67" s="5"/>
      <c r="K67" s="5"/>
      <c r="L67" s="5"/>
      <c r="M67" s="6"/>
      <c r="N67" s="6"/>
    </row>
    <row r="68" s="3" customFormat="1" ht="15" customHeight="1" spans="10:14">
      <c r="J68" s="5"/>
      <c r="K68" s="5"/>
      <c r="L68" s="5"/>
      <c r="M68" s="6"/>
      <c r="N68" s="6"/>
    </row>
    <row r="69" s="3" customFormat="1" ht="15" customHeight="1" spans="10:14">
      <c r="J69" s="5"/>
      <c r="K69" s="5"/>
      <c r="L69" s="5"/>
      <c r="M69" s="6"/>
      <c r="N69" s="6"/>
    </row>
    <row r="70" s="3" customFormat="1" ht="15" customHeight="1" spans="10:14">
      <c r="J70" s="5"/>
      <c r="K70" s="5"/>
      <c r="L70" s="5"/>
      <c r="M70" s="6"/>
      <c r="N70" s="6"/>
    </row>
    <row r="71" s="3" customFormat="1" ht="15" customHeight="1" spans="10:14">
      <c r="J71" s="5"/>
      <c r="K71" s="5"/>
      <c r="L71" s="5"/>
      <c r="M71" s="6"/>
      <c r="N71" s="6"/>
    </row>
    <row r="72" s="3" customFormat="1" ht="15" customHeight="1" spans="10:14">
      <c r="J72" s="5"/>
      <c r="K72" s="5"/>
      <c r="L72" s="5"/>
      <c r="M72" s="6"/>
      <c r="N72" s="6"/>
    </row>
    <row r="73" s="3" customFormat="1" ht="15" customHeight="1" spans="10:14">
      <c r="J73" s="5"/>
      <c r="K73" s="5"/>
      <c r="L73" s="5"/>
      <c r="M73" s="6"/>
      <c r="N73" s="6"/>
    </row>
    <row r="74" s="3" customFormat="1" ht="15" customHeight="1" spans="10:14">
      <c r="J74" s="5"/>
      <c r="K74" s="5"/>
      <c r="L74" s="5"/>
      <c r="M74" s="6"/>
      <c r="N74" s="6"/>
    </row>
    <row r="75" s="3" customFormat="1" ht="15" customHeight="1" spans="10:14">
      <c r="J75" s="5"/>
      <c r="K75" s="5"/>
      <c r="L75" s="5"/>
      <c r="M75" s="6"/>
      <c r="N75" s="6"/>
    </row>
    <row r="76" s="3" customFormat="1" ht="15" customHeight="1" spans="10:14">
      <c r="J76" s="5"/>
      <c r="K76" s="5"/>
      <c r="L76" s="5"/>
      <c r="M76" s="6"/>
      <c r="N76" s="6"/>
    </row>
    <row r="77" s="3" customFormat="1" ht="15" customHeight="1" spans="10:14">
      <c r="J77" s="5"/>
      <c r="K77" s="5"/>
      <c r="L77" s="5"/>
      <c r="M77" s="6"/>
      <c r="N77" s="6"/>
    </row>
    <row r="78" s="3" customFormat="1" ht="15" customHeight="1" spans="10:14">
      <c r="J78" s="5"/>
      <c r="K78" s="5"/>
      <c r="L78" s="5"/>
      <c r="M78" s="6"/>
      <c r="N78" s="6"/>
    </row>
    <row r="79" s="3" customFormat="1" ht="15" customHeight="1" spans="10:14">
      <c r="J79" s="5"/>
      <c r="K79" s="5"/>
      <c r="L79" s="5"/>
      <c r="M79" s="6"/>
      <c r="N79" s="6"/>
    </row>
    <row r="80" s="3" customFormat="1" ht="15" customHeight="1" spans="10:14">
      <c r="J80" s="5"/>
      <c r="K80" s="5"/>
      <c r="L80" s="5"/>
      <c r="M80" s="6"/>
      <c r="N80" s="6"/>
    </row>
    <row r="81" s="3" customFormat="1" ht="15" customHeight="1" spans="10:14">
      <c r="J81" s="5"/>
      <c r="K81" s="5"/>
      <c r="L81" s="5"/>
      <c r="M81" s="6"/>
      <c r="N81" s="6"/>
    </row>
    <row r="82" s="3" customFormat="1" ht="15" customHeight="1" spans="10:14">
      <c r="J82" s="5"/>
      <c r="K82" s="5"/>
      <c r="L82" s="5"/>
      <c r="M82" s="6"/>
      <c r="N82" s="6"/>
    </row>
    <row r="83" s="3" customFormat="1" ht="15" customHeight="1" spans="10:14">
      <c r="J83" s="5"/>
      <c r="K83" s="5"/>
      <c r="L83" s="5"/>
      <c r="M83" s="6"/>
      <c r="N83" s="6"/>
    </row>
    <row r="84" s="3" customFormat="1" ht="15" customHeight="1" spans="10:14">
      <c r="J84" s="5"/>
      <c r="K84" s="5"/>
      <c r="L84" s="5"/>
      <c r="M84" s="6"/>
      <c r="N84" s="6"/>
    </row>
    <row r="85" s="3" customFormat="1" ht="15" customHeight="1" spans="10:14">
      <c r="J85" s="5"/>
      <c r="K85" s="5"/>
      <c r="L85" s="5"/>
      <c r="M85" s="6"/>
      <c r="N85" s="6"/>
    </row>
    <row r="86" s="3" customFormat="1" ht="15" customHeight="1" spans="10:14">
      <c r="J86" s="5"/>
      <c r="K86" s="5"/>
      <c r="L86" s="5"/>
      <c r="M86" s="6"/>
      <c r="N86" s="6"/>
    </row>
    <row r="87" s="3" customFormat="1" ht="15" customHeight="1" spans="10:14">
      <c r="J87" s="5"/>
      <c r="K87" s="5"/>
      <c r="L87" s="5"/>
      <c r="M87" s="6"/>
      <c r="N87" s="6"/>
    </row>
    <row r="88" s="3" customFormat="1" ht="15" customHeight="1" spans="10:14">
      <c r="J88" s="5"/>
      <c r="K88" s="5"/>
      <c r="L88" s="5"/>
      <c r="M88" s="6"/>
      <c r="N88" s="6"/>
    </row>
    <row r="89" s="3" customFormat="1" ht="15" customHeight="1" spans="10:14">
      <c r="J89" s="5"/>
      <c r="K89" s="5"/>
      <c r="L89" s="5"/>
      <c r="M89" s="6"/>
      <c r="N89" s="6"/>
    </row>
    <row r="90" s="3" customFormat="1" ht="15" customHeight="1" spans="10:14">
      <c r="J90" s="5"/>
      <c r="K90" s="5"/>
      <c r="L90" s="5"/>
      <c r="M90" s="6"/>
      <c r="N90" s="6"/>
    </row>
    <row r="91" s="3" customFormat="1" ht="15" customHeight="1" spans="10:14">
      <c r="J91" s="5"/>
      <c r="K91" s="5"/>
      <c r="L91" s="5"/>
      <c r="M91" s="6"/>
      <c r="N91" s="6"/>
    </row>
    <row r="92" s="3" customFormat="1" ht="15" customHeight="1" spans="10:14">
      <c r="J92" s="5"/>
      <c r="K92" s="5"/>
      <c r="L92" s="5"/>
      <c r="M92" s="6"/>
      <c r="N92" s="6"/>
    </row>
    <row r="93" s="3" customFormat="1" ht="15" customHeight="1" spans="10:14">
      <c r="J93" s="5"/>
      <c r="K93" s="5"/>
      <c r="L93" s="5"/>
      <c r="M93" s="6"/>
      <c r="N93" s="6"/>
    </row>
    <row r="94" s="3" customFormat="1" ht="15" customHeight="1" spans="10:14">
      <c r="J94" s="5"/>
      <c r="K94" s="5"/>
      <c r="L94" s="5"/>
      <c r="M94" s="6"/>
      <c r="N94" s="6"/>
    </row>
    <row r="95" s="3" customFormat="1" ht="15" customHeight="1" spans="10:14">
      <c r="J95" s="5"/>
      <c r="K95" s="5"/>
      <c r="L95" s="5"/>
      <c r="M95" s="6"/>
      <c r="N95" s="6"/>
    </row>
    <row r="96" s="3" customFormat="1" ht="15" customHeight="1" spans="10:14">
      <c r="J96" s="5"/>
      <c r="K96" s="5"/>
      <c r="L96" s="5"/>
      <c r="M96" s="6"/>
      <c r="N96" s="6"/>
    </row>
    <row r="97" s="3" customFormat="1" ht="15" customHeight="1" spans="10:14">
      <c r="J97" s="5"/>
      <c r="K97" s="5"/>
      <c r="L97" s="5"/>
      <c r="M97" s="6"/>
      <c r="N97" s="6"/>
    </row>
    <row r="98" s="3" customFormat="1" ht="15" customHeight="1" spans="10:14">
      <c r="J98" s="5"/>
      <c r="K98" s="5"/>
      <c r="L98" s="5"/>
      <c r="M98" s="6"/>
      <c r="N98" s="6"/>
    </row>
    <row r="99" s="3" customFormat="1" ht="15" customHeight="1" spans="10:14">
      <c r="J99" s="5"/>
      <c r="K99" s="5"/>
      <c r="L99" s="5"/>
      <c r="M99" s="6"/>
      <c r="N99" s="6"/>
    </row>
    <row r="100" s="3" customFormat="1" ht="15" customHeight="1" spans="10:14">
      <c r="J100" s="5"/>
      <c r="K100" s="5"/>
      <c r="L100" s="5"/>
      <c r="M100" s="6"/>
      <c r="N100" s="6"/>
    </row>
    <row r="101" s="3" customFormat="1" ht="15" customHeight="1" spans="10:14">
      <c r="J101" s="5"/>
      <c r="K101" s="5"/>
      <c r="L101" s="5"/>
      <c r="M101" s="6"/>
      <c r="N101" s="6"/>
    </row>
    <row r="102" s="3" customFormat="1" ht="15" customHeight="1" spans="10:14">
      <c r="J102" s="5"/>
      <c r="K102" s="5"/>
      <c r="L102" s="5"/>
      <c r="M102" s="6"/>
      <c r="N102" s="6"/>
    </row>
    <row r="103" s="3" customFormat="1" ht="15" customHeight="1" spans="10:14">
      <c r="J103" s="5"/>
      <c r="K103" s="5"/>
      <c r="L103" s="5"/>
      <c r="M103" s="6"/>
      <c r="N103" s="6"/>
    </row>
    <row r="104" s="3" customFormat="1" ht="15" customHeight="1" spans="10:14">
      <c r="J104" s="5"/>
      <c r="K104" s="5"/>
      <c r="L104" s="5"/>
      <c r="M104" s="6"/>
      <c r="N104" s="6"/>
    </row>
    <row r="105" s="3" customFormat="1" ht="15" customHeight="1" spans="10:14">
      <c r="J105" s="5"/>
      <c r="K105" s="5"/>
      <c r="L105" s="5"/>
      <c r="M105" s="6"/>
      <c r="N105" s="6"/>
    </row>
    <row r="106" s="3" customFormat="1" ht="15" customHeight="1" spans="10:14">
      <c r="J106" s="5"/>
      <c r="K106" s="5"/>
      <c r="L106" s="5"/>
      <c r="M106" s="6"/>
      <c r="N106" s="6"/>
    </row>
    <row r="107" s="3" customFormat="1" ht="15" customHeight="1" spans="10:14">
      <c r="J107" s="5"/>
      <c r="K107" s="5"/>
      <c r="L107" s="5"/>
      <c r="M107" s="6"/>
      <c r="N107" s="6"/>
    </row>
    <row r="108" s="3" customFormat="1" ht="15" customHeight="1" spans="10:14">
      <c r="J108" s="5"/>
      <c r="K108" s="5"/>
      <c r="L108" s="5"/>
      <c r="M108" s="6"/>
      <c r="N108" s="6"/>
    </row>
    <row r="109" s="3" customFormat="1" ht="15" customHeight="1" spans="10:14">
      <c r="J109" s="5"/>
      <c r="K109" s="5"/>
      <c r="L109" s="5"/>
      <c r="M109" s="6"/>
      <c r="N109" s="6"/>
    </row>
  </sheetData>
  <mergeCells count="38"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  <mergeCell ref="A4:B4"/>
    <mergeCell ref="C4:E4"/>
    <mergeCell ref="L4:M4"/>
    <mergeCell ref="N4:O4"/>
    <mergeCell ref="B6:O6"/>
    <mergeCell ref="A7:L7"/>
    <mergeCell ref="M7:O7"/>
    <mergeCell ref="C8:I8"/>
    <mergeCell ref="C12:I12"/>
    <mergeCell ref="J12:K12"/>
    <mergeCell ref="C14:I14"/>
    <mergeCell ref="J14:K14"/>
    <mergeCell ref="C17:I17"/>
    <mergeCell ref="J17:K17"/>
    <mergeCell ref="C19:I19"/>
    <mergeCell ref="J19:K19"/>
    <mergeCell ref="C21:G21"/>
    <mergeCell ref="J21:K21"/>
    <mergeCell ref="C23:G23"/>
    <mergeCell ref="J23:K23"/>
    <mergeCell ref="C24:G24"/>
    <mergeCell ref="J24:K24"/>
    <mergeCell ref="C25:L25"/>
    <mergeCell ref="C27:I27"/>
    <mergeCell ref="J27:K27"/>
    <mergeCell ref="C29:I29"/>
    <mergeCell ref="J29:K29"/>
  </mergeCells>
  <dataValidations count="1">
    <dataValidation type="list" allowBlank="1" showInputMessage="1" showErrorMessage="1" sqref="D10 F10 H23 I23 H24 I24">
      <formula1>#REF!</formula1>
    </dataValidation>
  </dataValidations>
  <pageMargins left="0.75" right="0.75" top="1" bottom="1" header="0.511805555555556" footer="0.511805555555556"/>
  <pageSetup paperSize="9" scale="56" orientation="portrait"/>
  <headerFooter/>
  <colBreaks count="1" manualBreakCount="1">
    <brk id="15" max="1048575" man="1"/>
  </col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5"/>
  <sheetViews>
    <sheetView view="pageBreakPreview" zoomScaleNormal="100" zoomScaleSheetLayoutView="100" topLeftCell="A37" workbookViewId="0">
      <selection activeCell="M32" sqref="M32"/>
    </sheetView>
  </sheetViews>
  <sheetFormatPr defaultColWidth="9.125" defaultRowHeight="12.75"/>
  <cols>
    <col min="1" max="1" width="4.75" style="3" customWidth="1"/>
    <col min="2" max="2" width="15.75" style="3" customWidth="1"/>
    <col min="3" max="3" width="14.75" style="3" customWidth="1"/>
    <col min="4" max="8" width="4.25" style="3" customWidth="1"/>
    <col min="9" max="9" width="8.875" style="3" customWidth="1"/>
    <col min="10" max="10" width="8.875" style="5" customWidth="1"/>
    <col min="11" max="11" width="5.25" style="5" customWidth="1"/>
    <col min="12" max="12" width="5.75" style="5" customWidth="1"/>
    <col min="13" max="13" width="8.43333333333333" style="6" customWidth="1"/>
    <col min="14" max="14" width="10.75" style="6" customWidth="1"/>
    <col min="15" max="15" width="51.2" style="3" customWidth="1"/>
    <col min="16" max="16384" width="9.125" style="3"/>
  </cols>
  <sheetData>
    <row r="1" s="1" customFormat="1" ht="42.75" customHeight="1" spans="1:15">
      <c r="A1" s="7" t="s">
        <v>199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46"/>
      <c r="N1" s="46"/>
      <c r="O1" s="7"/>
    </row>
    <row r="2" s="2" customFormat="1" ht="15" customHeight="1" spans="1:15">
      <c r="A2" s="8" t="s">
        <v>1</v>
      </c>
      <c r="B2" s="8"/>
      <c r="C2" s="9" t="s">
        <v>2</v>
      </c>
      <c r="D2" s="9"/>
      <c r="E2" s="9"/>
      <c r="F2" s="10" t="s">
        <v>3</v>
      </c>
      <c r="G2" s="11"/>
      <c r="H2" s="11"/>
      <c r="I2" s="47" t="s">
        <v>4</v>
      </c>
      <c r="J2" s="47"/>
      <c r="K2" s="48"/>
      <c r="L2" s="49" t="s">
        <v>5</v>
      </c>
      <c r="M2" s="50"/>
      <c r="N2" s="51" t="s">
        <v>6</v>
      </c>
      <c r="O2" s="52"/>
    </row>
    <row r="3" s="2" customFormat="1" ht="15" customHeight="1" spans="1:15">
      <c r="A3" s="8" t="s">
        <v>7</v>
      </c>
      <c r="B3" s="8"/>
      <c r="C3" s="9" t="s">
        <v>8</v>
      </c>
      <c r="D3" s="9"/>
      <c r="E3" s="9"/>
      <c r="F3" s="10" t="s">
        <v>9</v>
      </c>
      <c r="G3" s="11"/>
      <c r="H3" s="11"/>
      <c r="I3" s="47" t="s">
        <v>10</v>
      </c>
      <c r="J3" s="47"/>
      <c r="K3" s="48"/>
      <c r="L3" s="49" t="s">
        <v>11</v>
      </c>
      <c r="M3" s="50"/>
      <c r="N3" s="53"/>
      <c r="O3" s="52"/>
    </row>
    <row r="4" s="2" customFormat="1" ht="15" customHeight="1" spans="1:15">
      <c r="A4" s="8" t="s">
        <v>12</v>
      </c>
      <c r="B4" s="8"/>
      <c r="C4" s="9" t="s">
        <v>13</v>
      </c>
      <c r="D4" s="9"/>
      <c r="E4" s="9"/>
      <c r="F4" s="12"/>
      <c r="G4" s="11"/>
      <c r="H4" s="13"/>
      <c r="I4" s="13"/>
      <c r="J4" s="13"/>
      <c r="K4" s="13"/>
      <c r="L4" s="49" t="s">
        <v>14</v>
      </c>
      <c r="M4" s="50"/>
      <c r="N4" s="53"/>
      <c r="O4" s="52"/>
    </row>
    <row r="5" s="3" customFormat="1" ht="9.95" customHeight="1" spans="1:15">
      <c r="A5" s="14"/>
      <c r="B5" s="14"/>
      <c r="C5" s="14"/>
      <c r="D5" s="14"/>
      <c r="E5" s="14"/>
      <c r="F5" s="14"/>
      <c r="G5" s="14"/>
      <c r="H5" s="14"/>
      <c r="I5" s="14"/>
      <c r="J5" s="5"/>
      <c r="K5" s="5"/>
      <c r="L5" s="5"/>
      <c r="M5" s="6"/>
      <c r="N5" s="6"/>
      <c r="O5" s="14"/>
    </row>
    <row r="6" s="3" customFormat="1" ht="48" customHeight="1" spans="1:15">
      <c r="A6" s="15" t="s">
        <v>15</v>
      </c>
      <c r="B6" s="16" t="s">
        <v>16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54"/>
      <c r="N6" s="54"/>
      <c r="O6" s="55"/>
    </row>
    <row r="7" s="3" customFormat="1" ht="20" customHeight="1" spans="1:15">
      <c r="A7" s="17" t="s">
        <v>17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56" t="s">
        <v>18</v>
      </c>
      <c r="N7" s="56"/>
      <c r="O7" s="57"/>
    </row>
    <row r="8" s="3" customFormat="1" ht="20" customHeight="1" spans="1:16">
      <c r="A8" s="19" t="s">
        <v>19</v>
      </c>
      <c r="B8" s="20" t="s">
        <v>17</v>
      </c>
      <c r="C8" s="21" t="s">
        <v>20</v>
      </c>
      <c r="D8" s="20"/>
      <c r="E8" s="20"/>
      <c r="F8" s="20"/>
      <c r="G8" s="20"/>
      <c r="H8" s="20"/>
      <c r="I8" s="20"/>
      <c r="J8" s="20" t="s">
        <v>21</v>
      </c>
      <c r="K8" s="20" t="s">
        <v>22</v>
      </c>
      <c r="L8" s="20" t="s">
        <v>23</v>
      </c>
      <c r="M8" s="58" t="s">
        <v>24</v>
      </c>
      <c r="N8" s="58" t="s">
        <v>25</v>
      </c>
      <c r="O8" s="59" t="s">
        <v>26</v>
      </c>
      <c r="P8" s="60" t="s">
        <v>27</v>
      </c>
    </row>
    <row r="9" s="3" customFormat="1" ht="20" customHeight="1" spans="1:15">
      <c r="A9" s="103" t="s">
        <v>47</v>
      </c>
      <c r="B9" s="37" t="s">
        <v>48</v>
      </c>
      <c r="C9" s="37"/>
      <c r="D9" s="37"/>
      <c r="E9" s="37"/>
      <c r="F9" s="37"/>
      <c r="G9" s="37"/>
      <c r="H9" s="37"/>
      <c r="I9" s="37"/>
      <c r="J9" s="80"/>
      <c r="K9" s="80"/>
      <c r="L9" s="80"/>
      <c r="M9" s="81"/>
      <c r="N9" s="82"/>
      <c r="O9" s="83"/>
    </row>
    <row r="10" s="3" customFormat="1" ht="20" customHeight="1" spans="1:15">
      <c r="A10" s="104" t="s">
        <v>49</v>
      </c>
      <c r="B10" s="105" t="s">
        <v>50</v>
      </c>
      <c r="C10" s="106"/>
      <c r="D10" s="107">
        <v>11</v>
      </c>
      <c r="E10" s="108" t="s">
        <v>33</v>
      </c>
      <c r="F10" s="107">
        <v>1</v>
      </c>
      <c r="G10" s="108" t="s">
        <v>34</v>
      </c>
      <c r="H10" s="29" t="s">
        <v>35</v>
      </c>
      <c r="I10" s="108" t="s">
        <v>51</v>
      </c>
      <c r="J10" s="161">
        <v>1</v>
      </c>
      <c r="K10" s="161">
        <v>1</v>
      </c>
      <c r="L10" s="162" t="s">
        <v>52</v>
      </c>
      <c r="M10" s="163">
        <v>272.73</v>
      </c>
      <c r="N10" s="164">
        <f t="shared" ref="N10:N17" si="0">J10*K10*M10</f>
        <v>272.73</v>
      </c>
      <c r="O10" s="165" t="s">
        <v>53</v>
      </c>
    </row>
    <row r="11" s="3" customFormat="1" ht="20" customHeight="1" spans="1:15">
      <c r="A11" s="109" t="s">
        <v>54</v>
      </c>
      <c r="B11" s="110" t="s">
        <v>50</v>
      </c>
      <c r="C11" s="111"/>
      <c r="D11" s="107">
        <v>11</v>
      </c>
      <c r="E11" s="112" t="s">
        <v>33</v>
      </c>
      <c r="F11" s="113">
        <v>2</v>
      </c>
      <c r="G11" s="112" t="s">
        <v>34</v>
      </c>
      <c r="H11" s="29" t="s">
        <v>55</v>
      </c>
      <c r="I11" s="112" t="s">
        <v>51</v>
      </c>
      <c r="J11" s="161">
        <v>1</v>
      </c>
      <c r="K11" s="166">
        <v>1</v>
      </c>
      <c r="L11" s="162" t="s">
        <v>52</v>
      </c>
      <c r="M11" s="163">
        <v>272.73</v>
      </c>
      <c r="N11" s="167">
        <f t="shared" si="0"/>
        <v>272.73</v>
      </c>
      <c r="O11" s="168" t="s">
        <v>56</v>
      </c>
    </row>
    <row r="12" s="3" customFormat="1" ht="20" customHeight="1" spans="1:15">
      <c r="A12" s="109" t="s">
        <v>57</v>
      </c>
      <c r="B12" s="110" t="s">
        <v>50</v>
      </c>
      <c r="C12" s="111"/>
      <c r="D12" s="107">
        <v>11</v>
      </c>
      <c r="E12" s="112" t="s">
        <v>33</v>
      </c>
      <c r="F12" s="113">
        <v>2</v>
      </c>
      <c r="G12" s="112" t="s">
        <v>34</v>
      </c>
      <c r="H12" s="29" t="s">
        <v>35</v>
      </c>
      <c r="I12" s="112" t="s">
        <v>51</v>
      </c>
      <c r="J12" s="161">
        <v>1</v>
      </c>
      <c r="K12" s="166">
        <v>1</v>
      </c>
      <c r="L12" s="162" t="s">
        <v>52</v>
      </c>
      <c r="M12" s="163">
        <v>272.73</v>
      </c>
      <c r="N12" s="167">
        <f t="shared" si="0"/>
        <v>272.73</v>
      </c>
      <c r="O12" s="168" t="s">
        <v>56</v>
      </c>
    </row>
    <row r="13" s="3" customFormat="1" ht="20" customHeight="1" spans="1:15">
      <c r="A13" s="109" t="s">
        <v>58</v>
      </c>
      <c r="B13" s="110" t="s">
        <v>50</v>
      </c>
      <c r="C13" s="111"/>
      <c r="D13" s="107">
        <v>11</v>
      </c>
      <c r="E13" s="112" t="s">
        <v>33</v>
      </c>
      <c r="F13" s="113">
        <v>3</v>
      </c>
      <c r="G13" s="112" t="s">
        <v>34</v>
      </c>
      <c r="H13" s="29" t="s">
        <v>55</v>
      </c>
      <c r="I13" s="112" t="s">
        <v>51</v>
      </c>
      <c r="J13" s="161">
        <v>1</v>
      </c>
      <c r="K13" s="166">
        <v>1</v>
      </c>
      <c r="L13" s="162" t="s">
        <v>52</v>
      </c>
      <c r="M13" s="163">
        <v>272.73</v>
      </c>
      <c r="N13" s="167">
        <f t="shared" si="0"/>
        <v>272.73</v>
      </c>
      <c r="O13" s="168" t="s">
        <v>56</v>
      </c>
    </row>
    <row r="14" s="3" customFormat="1" ht="20" customHeight="1" spans="1:15">
      <c r="A14" s="109" t="s">
        <v>59</v>
      </c>
      <c r="B14" s="110" t="s">
        <v>50</v>
      </c>
      <c r="C14" s="111"/>
      <c r="D14" s="107">
        <v>11</v>
      </c>
      <c r="E14" s="112" t="s">
        <v>33</v>
      </c>
      <c r="F14" s="114">
        <v>3</v>
      </c>
      <c r="G14" s="112" t="s">
        <v>34</v>
      </c>
      <c r="H14" s="107" t="s">
        <v>35</v>
      </c>
      <c r="I14" s="112" t="s">
        <v>51</v>
      </c>
      <c r="J14" s="161">
        <v>1</v>
      </c>
      <c r="K14" s="166">
        <v>1</v>
      </c>
      <c r="L14" s="162" t="s">
        <v>52</v>
      </c>
      <c r="M14" s="169">
        <v>286.67</v>
      </c>
      <c r="N14" s="167">
        <f t="shared" si="0"/>
        <v>286.67</v>
      </c>
      <c r="O14" s="168" t="s">
        <v>56</v>
      </c>
    </row>
    <row r="15" s="3" customFormat="1" ht="20" customHeight="1" spans="1:15">
      <c r="A15" s="109" t="s">
        <v>60</v>
      </c>
      <c r="B15" s="110" t="s">
        <v>50</v>
      </c>
      <c r="C15" s="111"/>
      <c r="D15" s="107">
        <v>11</v>
      </c>
      <c r="E15" s="112" t="s">
        <v>33</v>
      </c>
      <c r="F15" s="114">
        <v>4</v>
      </c>
      <c r="G15" s="112" t="s">
        <v>34</v>
      </c>
      <c r="H15" s="107" t="s">
        <v>55</v>
      </c>
      <c r="I15" s="112" t="s">
        <v>51</v>
      </c>
      <c r="J15" s="161">
        <v>1</v>
      </c>
      <c r="K15" s="166">
        <v>1</v>
      </c>
      <c r="L15" s="162" t="s">
        <v>52</v>
      </c>
      <c r="M15" s="163">
        <v>272.73</v>
      </c>
      <c r="N15" s="167">
        <f t="shared" si="0"/>
        <v>272.73</v>
      </c>
      <c r="O15" s="168" t="s">
        <v>56</v>
      </c>
    </row>
    <row r="16" s="3" customFormat="1" ht="20" customHeight="1" spans="1:15">
      <c r="A16" s="109" t="s">
        <v>61</v>
      </c>
      <c r="B16" s="110" t="s">
        <v>50</v>
      </c>
      <c r="C16" s="111"/>
      <c r="D16" s="107">
        <v>11</v>
      </c>
      <c r="E16" s="112" t="s">
        <v>33</v>
      </c>
      <c r="F16" s="114">
        <v>4</v>
      </c>
      <c r="G16" s="112" t="s">
        <v>34</v>
      </c>
      <c r="H16" s="107" t="s">
        <v>35</v>
      </c>
      <c r="I16" s="112" t="s">
        <v>51</v>
      </c>
      <c r="J16" s="161">
        <v>1</v>
      </c>
      <c r="K16" s="166">
        <v>1</v>
      </c>
      <c r="L16" s="162" t="s">
        <v>52</v>
      </c>
      <c r="M16" s="169">
        <v>227.27</v>
      </c>
      <c r="N16" s="167">
        <f t="shared" si="0"/>
        <v>227.27</v>
      </c>
      <c r="O16" s="168" t="s">
        <v>56</v>
      </c>
    </row>
    <row r="17" s="3" customFormat="1" ht="20" customHeight="1" spans="1:15">
      <c r="A17" s="109" t="s">
        <v>62</v>
      </c>
      <c r="B17" s="110" t="s">
        <v>50</v>
      </c>
      <c r="C17" s="111"/>
      <c r="D17" s="107">
        <v>11</v>
      </c>
      <c r="E17" s="112" t="s">
        <v>33</v>
      </c>
      <c r="F17" s="114">
        <v>5</v>
      </c>
      <c r="G17" s="112" t="s">
        <v>34</v>
      </c>
      <c r="H17" s="107" t="s">
        <v>55</v>
      </c>
      <c r="I17" s="112" t="s">
        <v>51</v>
      </c>
      <c r="J17" s="161">
        <v>1</v>
      </c>
      <c r="K17" s="166">
        <v>1</v>
      </c>
      <c r="L17" s="112" t="s">
        <v>52</v>
      </c>
      <c r="M17" s="163">
        <v>272.73</v>
      </c>
      <c r="N17" s="167">
        <f t="shared" si="0"/>
        <v>272.73</v>
      </c>
      <c r="O17" s="170" t="s">
        <v>63</v>
      </c>
    </row>
    <row r="18" s="3" customFormat="1" ht="20" customHeight="1" spans="1:16">
      <c r="A18" s="115" t="s">
        <v>43</v>
      </c>
      <c r="B18" s="116"/>
      <c r="C18" s="116"/>
      <c r="D18" s="116"/>
      <c r="E18" s="116"/>
      <c r="F18" s="116"/>
      <c r="G18" s="116"/>
      <c r="H18" s="116"/>
      <c r="I18" s="116"/>
      <c r="J18" s="171"/>
      <c r="K18" s="171"/>
      <c r="L18" s="171"/>
      <c r="M18" s="172"/>
      <c r="N18" s="173">
        <f>SUM(N10:N17)</f>
        <v>2150.32</v>
      </c>
      <c r="O18" s="174"/>
      <c r="P18" s="72"/>
    </row>
    <row r="19" s="3" customFormat="1" ht="20" customHeight="1" spans="1:15">
      <c r="A19" s="34" t="s">
        <v>19</v>
      </c>
      <c r="B19" s="18" t="s">
        <v>17</v>
      </c>
      <c r="C19" s="35" t="s">
        <v>20</v>
      </c>
      <c r="D19" s="18"/>
      <c r="E19" s="18"/>
      <c r="F19" s="18"/>
      <c r="G19" s="18"/>
      <c r="H19" s="18"/>
      <c r="I19" s="18"/>
      <c r="J19" s="18" t="s">
        <v>44</v>
      </c>
      <c r="K19" s="18" t="s">
        <v>52</v>
      </c>
      <c r="L19" s="77" t="s">
        <v>23</v>
      </c>
      <c r="M19" s="78" t="s">
        <v>24</v>
      </c>
      <c r="N19" s="56" t="s">
        <v>46</v>
      </c>
      <c r="O19" s="79" t="s">
        <v>26</v>
      </c>
    </row>
    <row r="20" s="3" customFormat="1" ht="20" customHeight="1" spans="1:15">
      <c r="A20" s="117" t="s">
        <v>64</v>
      </c>
      <c r="B20" s="118" t="s">
        <v>65</v>
      </c>
      <c r="C20" s="118"/>
      <c r="D20" s="118"/>
      <c r="E20" s="118"/>
      <c r="F20" s="118"/>
      <c r="G20" s="118"/>
      <c r="H20" s="118"/>
      <c r="I20" s="118"/>
      <c r="J20" s="175"/>
      <c r="K20" s="175"/>
      <c r="L20" s="175"/>
      <c r="M20" s="176"/>
      <c r="N20" s="177"/>
      <c r="O20" s="178"/>
    </row>
    <row r="21" s="3" customFormat="1" ht="20" customHeight="1" spans="1:15">
      <c r="A21" s="124" t="s">
        <v>66</v>
      </c>
      <c r="B21" s="125" t="s">
        <v>200</v>
      </c>
      <c r="C21" s="126" t="s">
        <v>81</v>
      </c>
      <c r="D21" s="127"/>
      <c r="E21" s="127"/>
      <c r="F21" s="127"/>
      <c r="G21" s="127"/>
      <c r="H21" s="127"/>
      <c r="I21" s="183"/>
      <c r="J21" s="184">
        <v>1</v>
      </c>
      <c r="K21" s="185">
        <v>5</v>
      </c>
      <c r="L21" s="186" t="s">
        <v>79</v>
      </c>
      <c r="M21" s="187">
        <f>3000/9*1</f>
        <v>333.333333333333</v>
      </c>
      <c r="N21" s="188">
        <f>J21*K21*M21</f>
        <v>1666.66666666667</v>
      </c>
      <c r="O21" s="168" t="s">
        <v>82</v>
      </c>
    </row>
    <row r="22" s="3" customFormat="1" ht="20" customHeight="1" spans="1:15">
      <c r="A22" s="115" t="s">
        <v>43</v>
      </c>
      <c r="B22" s="116"/>
      <c r="C22" s="116"/>
      <c r="D22" s="116"/>
      <c r="E22" s="116"/>
      <c r="F22" s="116"/>
      <c r="G22" s="116"/>
      <c r="H22" s="116"/>
      <c r="I22" s="116"/>
      <c r="J22" s="171"/>
      <c r="K22" s="171"/>
      <c r="L22" s="171"/>
      <c r="M22" s="172"/>
      <c r="N22" s="173">
        <f>SUM(N21:N21)</f>
        <v>1666.66666666667</v>
      </c>
      <c r="O22" s="174"/>
    </row>
    <row r="23" s="3" customFormat="1" ht="20" customHeight="1" spans="1:15">
      <c r="A23" s="34" t="s">
        <v>19</v>
      </c>
      <c r="B23" s="18" t="s">
        <v>17</v>
      </c>
      <c r="C23" s="35" t="s">
        <v>20</v>
      </c>
      <c r="D23" s="18"/>
      <c r="E23" s="18"/>
      <c r="F23" s="18"/>
      <c r="G23" s="18"/>
      <c r="H23" s="18"/>
      <c r="I23" s="18"/>
      <c r="J23" s="77" t="s">
        <v>21</v>
      </c>
      <c r="K23" s="35"/>
      <c r="L23" s="77" t="s">
        <v>23</v>
      </c>
      <c r="M23" s="78" t="s">
        <v>24</v>
      </c>
      <c r="N23" s="56" t="s">
        <v>46</v>
      </c>
      <c r="O23" s="79" t="s">
        <v>26</v>
      </c>
    </row>
    <row r="24" s="3" customFormat="1" ht="20" customHeight="1" spans="1:15">
      <c r="A24" s="117" t="s">
        <v>91</v>
      </c>
      <c r="B24" s="118" t="s">
        <v>92</v>
      </c>
      <c r="C24" s="118"/>
      <c r="D24" s="118"/>
      <c r="E24" s="118"/>
      <c r="F24" s="118"/>
      <c r="G24" s="118"/>
      <c r="H24" s="118"/>
      <c r="I24" s="118"/>
      <c r="J24" s="175"/>
      <c r="K24" s="175"/>
      <c r="L24" s="175"/>
      <c r="M24" s="176"/>
      <c r="N24" s="177"/>
      <c r="O24" s="178"/>
    </row>
    <row r="25" s="3" customFormat="1" ht="20" customHeight="1" spans="1:15">
      <c r="A25" s="131" t="s">
        <v>93</v>
      </c>
      <c r="B25" s="110" t="s">
        <v>102</v>
      </c>
      <c r="C25" s="132" t="s">
        <v>103</v>
      </c>
      <c r="D25" s="133"/>
      <c r="E25" s="133"/>
      <c r="F25" s="133"/>
      <c r="G25" s="133"/>
      <c r="H25" s="133"/>
      <c r="I25" s="194"/>
      <c r="J25" s="138">
        <v>1</v>
      </c>
      <c r="K25" s="195"/>
      <c r="L25" s="180" t="s">
        <v>96</v>
      </c>
      <c r="M25" s="169">
        <v>340.91</v>
      </c>
      <c r="N25" s="164">
        <f>J25*M25</f>
        <v>340.91</v>
      </c>
      <c r="O25" s="168" t="s">
        <v>106</v>
      </c>
    </row>
    <row r="26" s="3" customFormat="1" ht="20" customHeight="1" spans="1:15">
      <c r="A26" s="128" t="s">
        <v>107</v>
      </c>
      <c r="B26" s="110" t="s">
        <v>108</v>
      </c>
      <c r="C26" s="132"/>
      <c r="D26" s="133"/>
      <c r="E26" s="133"/>
      <c r="F26" s="133"/>
      <c r="G26" s="133"/>
      <c r="H26" s="133"/>
      <c r="I26" s="194"/>
      <c r="J26" s="138">
        <v>2</v>
      </c>
      <c r="K26" s="195"/>
      <c r="L26" s="180" t="s">
        <v>109</v>
      </c>
      <c r="M26" s="169">
        <f>50/9</f>
        <v>5.55555555555556</v>
      </c>
      <c r="N26" s="164">
        <f>J26*M26</f>
        <v>11.1111111111111</v>
      </c>
      <c r="O26" s="168"/>
    </row>
    <row r="27" s="3" customFormat="1" ht="20" customHeight="1" spans="1:15">
      <c r="A27" s="131" t="s">
        <v>110</v>
      </c>
      <c r="B27" s="134" t="s">
        <v>111</v>
      </c>
      <c r="C27" s="135"/>
      <c r="D27" s="136"/>
      <c r="E27" s="136"/>
      <c r="F27" s="136"/>
      <c r="G27" s="136"/>
      <c r="H27" s="136"/>
      <c r="I27" s="196"/>
      <c r="J27" s="141">
        <v>105</v>
      </c>
      <c r="K27" s="197"/>
      <c r="L27" s="182" t="s">
        <v>112</v>
      </c>
      <c r="M27" s="198">
        <v>0</v>
      </c>
      <c r="N27" s="89">
        <f>J27*M27</f>
        <v>0</v>
      </c>
      <c r="O27" s="199" t="s">
        <v>113</v>
      </c>
    </row>
    <row r="28" s="3" customFormat="1" ht="20" customHeight="1" spans="1:15">
      <c r="A28" s="115" t="s">
        <v>43</v>
      </c>
      <c r="B28" s="116"/>
      <c r="C28" s="116"/>
      <c r="D28" s="116"/>
      <c r="E28" s="116"/>
      <c r="F28" s="116"/>
      <c r="G28" s="116"/>
      <c r="H28" s="116"/>
      <c r="I28" s="116"/>
      <c r="J28" s="171"/>
      <c r="K28" s="171"/>
      <c r="L28" s="171"/>
      <c r="M28" s="172"/>
      <c r="N28" s="173">
        <f>SUM(N25:N27)</f>
        <v>352.021111111111</v>
      </c>
      <c r="O28" s="174"/>
    </row>
    <row r="29" s="3" customFormat="1" ht="20" customHeight="1" spans="1:15">
      <c r="A29" s="34" t="s">
        <v>19</v>
      </c>
      <c r="B29" s="18" t="s">
        <v>17</v>
      </c>
      <c r="C29" s="35" t="s">
        <v>20</v>
      </c>
      <c r="D29" s="18"/>
      <c r="E29" s="18"/>
      <c r="F29" s="18"/>
      <c r="G29" s="18"/>
      <c r="H29" s="18"/>
      <c r="I29" s="18"/>
      <c r="J29" s="18" t="s">
        <v>44</v>
      </c>
      <c r="K29" s="18" t="s">
        <v>22</v>
      </c>
      <c r="L29" s="77" t="s">
        <v>23</v>
      </c>
      <c r="M29" s="78" t="s">
        <v>24</v>
      </c>
      <c r="N29" s="56" t="s">
        <v>46</v>
      </c>
      <c r="O29" s="79" t="s">
        <v>26</v>
      </c>
    </row>
    <row r="30" s="3" customFormat="1" ht="20" customHeight="1" spans="1:15">
      <c r="A30" s="103" t="s">
        <v>114</v>
      </c>
      <c r="B30" s="37" t="s">
        <v>115</v>
      </c>
      <c r="C30" s="37"/>
      <c r="D30" s="37"/>
      <c r="E30" s="37"/>
      <c r="F30" s="37"/>
      <c r="G30" s="37"/>
      <c r="H30" s="37"/>
      <c r="I30" s="37"/>
      <c r="J30" s="80"/>
      <c r="K30" s="80"/>
      <c r="L30" s="80"/>
      <c r="M30" s="81"/>
      <c r="N30" s="82"/>
      <c r="O30" s="83"/>
    </row>
    <row r="31" s="3" customFormat="1" ht="20" customHeight="1" spans="1:15">
      <c r="A31" s="104" t="s">
        <v>116</v>
      </c>
      <c r="B31" s="144" t="s">
        <v>117</v>
      </c>
      <c r="C31" s="205"/>
      <c r="D31" s="221"/>
      <c r="E31" s="221"/>
      <c r="F31" s="221"/>
      <c r="G31" s="221"/>
      <c r="H31" s="221"/>
      <c r="I31" s="206"/>
      <c r="J31" s="161">
        <v>2</v>
      </c>
      <c r="K31" s="161">
        <v>1</v>
      </c>
      <c r="L31" s="162" t="s">
        <v>118</v>
      </c>
      <c r="M31" s="163">
        <f>600/7</f>
        <v>85.7142857142857</v>
      </c>
      <c r="N31" s="164">
        <f>J31*K31*M31</f>
        <v>171.428571428571</v>
      </c>
      <c r="O31" s="165"/>
    </row>
    <row r="32" s="3" customFormat="1" ht="20" customHeight="1" spans="1:15">
      <c r="A32" s="104" t="s">
        <v>122</v>
      </c>
      <c r="B32" s="140" t="s">
        <v>123</v>
      </c>
      <c r="C32" s="141"/>
      <c r="D32" s="142"/>
      <c r="E32" s="142"/>
      <c r="F32" s="142"/>
      <c r="G32" s="142"/>
      <c r="H32" s="142"/>
      <c r="I32" s="197"/>
      <c r="J32" s="184">
        <v>1</v>
      </c>
      <c r="K32" s="184">
        <v>5</v>
      </c>
      <c r="L32" s="201" t="s">
        <v>118</v>
      </c>
      <c r="M32" s="198">
        <f>1100/9</f>
        <v>122.222222222222</v>
      </c>
      <c r="N32" s="202">
        <f>J32*K32*M32</f>
        <v>611.111111111111</v>
      </c>
      <c r="O32" s="199" t="s">
        <v>124</v>
      </c>
    </row>
    <row r="33" s="3" customFormat="1" ht="20" customHeight="1" spans="1:15">
      <c r="A33" s="117" t="s">
        <v>43</v>
      </c>
      <c r="B33" s="118"/>
      <c r="C33" s="118"/>
      <c r="D33" s="118"/>
      <c r="E33" s="118"/>
      <c r="F33" s="118"/>
      <c r="G33" s="118"/>
      <c r="H33" s="118"/>
      <c r="I33" s="118"/>
      <c r="J33" s="175"/>
      <c r="K33" s="175"/>
      <c r="L33" s="175"/>
      <c r="M33" s="176"/>
      <c r="N33" s="177">
        <f>SUM(N31:N32)</f>
        <v>782.539682539683</v>
      </c>
      <c r="O33" s="178"/>
    </row>
    <row r="34" s="3" customFormat="1" ht="20" customHeight="1" spans="1:15">
      <c r="A34" s="32" t="s">
        <v>125</v>
      </c>
      <c r="B34" s="33"/>
      <c r="C34" s="33"/>
      <c r="D34" s="33"/>
      <c r="E34" s="33"/>
      <c r="F34" s="33"/>
      <c r="G34" s="33"/>
      <c r="H34" s="33"/>
      <c r="I34" s="33"/>
      <c r="J34" s="73"/>
      <c r="K34" s="73"/>
      <c r="L34" s="73"/>
      <c r="M34" s="74"/>
      <c r="N34" s="75">
        <f>N18+N22+N28+N33</f>
        <v>4951.54746031746</v>
      </c>
      <c r="O34" s="76"/>
    </row>
    <row r="35" s="3" customFormat="1" ht="20" customHeight="1" spans="1:15">
      <c r="A35" s="34" t="s">
        <v>19</v>
      </c>
      <c r="B35" s="18" t="s">
        <v>17</v>
      </c>
      <c r="C35" s="35" t="s">
        <v>20</v>
      </c>
      <c r="D35" s="18"/>
      <c r="E35" s="18"/>
      <c r="F35" s="18"/>
      <c r="G35" s="18"/>
      <c r="H35" s="18"/>
      <c r="I35" s="18"/>
      <c r="J35" s="77" t="s">
        <v>21</v>
      </c>
      <c r="K35" s="35"/>
      <c r="L35" s="77" t="s">
        <v>23</v>
      </c>
      <c r="M35" s="78" t="s">
        <v>24</v>
      </c>
      <c r="N35" s="56" t="s">
        <v>46</v>
      </c>
      <c r="O35" s="79" t="s">
        <v>26</v>
      </c>
    </row>
    <row r="36" s="3" customFormat="1" ht="20" customHeight="1" spans="1:15">
      <c r="A36" s="36" t="s">
        <v>126</v>
      </c>
      <c r="B36" s="37" t="s">
        <v>127</v>
      </c>
      <c r="C36" s="37"/>
      <c r="D36" s="37"/>
      <c r="E36" s="37"/>
      <c r="F36" s="37"/>
      <c r="G36" s="37"/>
      <c r="H36" s="37"/>
      <c r="I36" s="37"/>
      <c r="J36" s="80"/>
      <c r="K36" s="80"/>
      <c r="L36" s="80"/>
      <c r="M36" s="81"/>
      <c r="N36" s="82"/>
      <c r="O36" s="83"/>
    </row>
    <row r="37" s="3" customFormat="1" ht="20" customHeight="1" spans="1:15">
      <c r="A37" s="38" t="s">
        <v>128</v>
      </c>
      <c r="B37" s="39" t="s">
        <v>127</v>
      </c>
      <c r="C37" s="40" t="s">
        <v>129</v>
      </c>
      <c r="D37" s="41"/>
      <c r="E37" s="41"/>
      <c r="F37" s="41"/>
      <c r="G37" s="41"/>
      <c r="H37" s="41"/>
      <c r="I37" s="84"/>
      <c r="J37" s="85">
        <f>N34</f>
        <v>4951.54746031746</v>
      </c>
      <c r="K37" s="86"/>
      <c r="L37" s="87"/>
      <c r="M37" s="88">
        <v>0.08</v>
      </c>
      <c r="N37" s="89">
        <f>J37*M37</f>
        <v>396.123796825397</v>
      </c>
      <c r="O37" s="90"/>
    </row>
    <row r="38" s="3" customFormat="1" ht="20" customHeight="1" spans="1:15">
      <c r="A38" s="42" t="s">
        <v>43</v>
      </c>
      <c r="B38" s="43"/>
      <c r="C38" s="43"/>
      <c r="D38" s="43"/>
      <c r="E38" s="43"/>
      <c r="F38" s="43"/>
      <c r="G38" s="43"/>
      <c r="H38" s="43"/>
      <c r="I38" s="43"/>
      <c r="J38" s="91"/>
      <c r="K38" s="91"/>
      <c r="L38" s="91"/>
      <c r="M38" s="92"/>
      <c r="N38" s="93">
        <f>SUM(N37:N37)</f>
        <v>396.123796825397</v>
      </c>
      <c r="O38" s="94"/>
    </row>
    <row r="39" s="3" customFormat="1" ht="20" customHeight="1" spans="1:15">
      <c r="A39" s="34" t="s">
        <v>19</v>
      </c>
      <c r="B39" s="18" t="s">
        <v>17</v>
      </c>
      <c r="C39" s="35" t="s">
        <v>20</v>
      </c>
      <c r="D39" s="18"/>
      <c r="E39" s="18"/>
      <c r="F39" s="18"/>
      <c r="G39" s="18"/>
      <c r="H39" s="18"/>
      <c r="I39" s="18"/>
      <c r="J39" s="18" t="s">
        <v>44</v>
      </c>
      <c r="K39" s="18" t="s">
        <v>22</v>
      </c>
      <c r="L39" s="77" t="s">
        <v>23</v>
      </c>
      <c r="M39" s="78" t="s">
        <v>24</v>
      </c>
      <c r="N39" s="56" t="s">
        <v>46</v>
      </c>
      <c r="O39" s="79" t="s">
        <v>26</v>
      </c>
    </row>
    <row r="40" s="3" customFormat="1" ht="20" customHeight="1" spans="1:15">
      <c r="A40" s="36" t="s">
        <v>130</v>
      </c>
      <c r="B40" s="37" t="s">
        <v>131</v>
      </c>
      <c r="C40" s="37"/>
      <c r="D40" s="37"/>
      <c r="E40" s="37"/>
      <c r="F40" s="37"/>
      <c r="G40" s="37"/>
      <c r="H40" s="37"/>
      <c r="I40" s="37"/>
      <c r="J40" s="80"/>
      <c r="K40" s="80"/>
      <c r="L40" s="80"/>
      <c r="M40" s="81"/>
      <c r="N40" s="82"/>
      <c r="O40" s="83"/>
    </row>
    <row r="41" s="3" customFormat="1" ht="20" customHeight="1" spans="1:15">
      <c r="A41" s="38" t="s">
        <v>132</v>
      </c>
      <c r="B41" s="39" t="s">
        <v>133</v>
      </c>
      <c r="C41" s="40" t="s">
        <v>134</v>
      </c>
      <c r="D41" s="41"/>
      <c r="E41" s="41"/>
      <c r="F41" s="41"/>
      <c r="G41" s="41"/>
      <c r="H41" s="41"/>
      <c r="I41" s="84"/>
      <c r="J41" s="203">
        <v>1</v>
      </c>
      <c r="K41" s="203">
        <v>5</v>
      </c>
      <c r="L41" s="87" t="s">
        <v>118</v>
      </c>
      <c r="M41" s="204">
        <f>2966.8/9</f>
        <v>329.644444444444</v>
      </c>
      <c r="N41" s="89">
        <f>J41*K41*M41</f>
        <v>1648.22222222222</v>
      </c>
      <c r="O41" s="90" t="s">
        <v>135</v>
      </c>
    </row>
    <row r="42" s="3" customFormat="1" ht="20" customHeight="1" spans="1:15">
      <c r="A42" s="42" t="s">
        <v>43</v>
      </c>
      <c r="B42" s="43"/>
      <c r="C42" s="43"/>
      <c r="D42" s="43"/>
      <c r="E42" s="43"/>
      <c r="F42" s="43"/>
      <c r="G42" s="43"/>
      <c r="H42" s="43"/>
      <c r="I42" s="43"/>
      <c r="J42" s="91"/>
      <c r="K42" s="91"/>
      <c r="L42" s="91"/>
      <c r="M42" s="92"/>
      <c r="N42" s="93">
        <f>SUM(N41:N41)</f>
        <v>1648.22222222222</v>
      </c>
      <c r="O42" s="94"/>
    </row>
    <row r="43" s="3" customFormat="1" ht="20" customHeight="1" spans="1:15">
      <c r="A43" s="34" t="s">
        <v>19</v>
      </c>
      <c r="B43" s="18" t="s">
        <v>17</v>
      </c>
      <c r="C43" s="35" t="s">
        <v>20</v>
      </c>
      <c r="D43" s="18"/>
      <c r="E43" s="18"/>
      <c r="F43" s="18"/>
      <c r="G43" s="18"/>
      <c r="H43" s="18"/>
      <c r="I43" s="18"/>
      <c r="J43" s="77" t="s">
        <v>21</v>
      </c>
      <c r="K43" s="35"/>
      <c r="L43" s="77" t="s">
        <v>23</v>
      </c>
      <c r="M43" s="78" t="s">
        <v>24</v>
      </c>
      <c r="N43" s="56" t="s">
        <v>46</v>
      </c>
      <c r="O43" s="79" t="s">
        <v>26</v>
      </c>
    </row>
    <row r="44" s="3" customFormat="1" ht="20" customHeight="1" spans="1:15">
      <c r="A44" s="36" t="s">
        <v>162</v>
      </c>
      <c r="B44" s="37" t="s">
        <v>163</v>
      </c>
      <c r="C44" s="37"/>
      <c r="D44" s="37"/>
      <c r="E44" s="37"/>
      <c r="F44" s="37"/>
      <c r="G44" s="37"/>
      <c r="H44" s="37"/>
      <c r="I44" s="37"/>
      <c r="J44" s="80"/>
      <c r="K44" s="80"/>
      <c r="L44" s="80"/>
      <c r="M44" s="81"/>
      <c r="N44" s="82"/>
      <c r="O44" s="83"/>
    </row>
    <row r="45" s="3" customFormat="1" ht="20" customHeight="1" spans="1:15">
      <c r="A45" s="38" t="s">
        <v>164</v>
      </c>
      <c r="B45" s="39" t="s">
        <v>163</v>
      </c>
      <c r="C45" s="44"/>
      <c r="D45" s="45"/>
      <c r="E45" s="45"/>
      <c r="F45" s="45"/>
      <c r="G45" s="45"/>
      <c r="H45" s="45"/>
      <c r="I45" s="95"/>
      <c r="J45" s="85">
        <f>N34+N38+N42</f>
        <v>6995.89347936508</v>
      </c>
      <c r="K45" s="86"/>
      <c r="L45" s="87"/>
      <c r="M45" s="88">
        <v>0.06</v>
      </c>
      <c r="N45" s="89">
        <f>J45*M45</f>
        <v>419.753608761905</v>
      </c>
      <c r="O45" s="90"/>
    </row>
    <row r="46" s="3" customFormat="1" ht="20" customHeight="1" spans="1:15">
      <c r="A46" s="32" t="s">
        <v>43</v>
      </c>
      <c r="B46" s="33"/>
      <c r="C46" s="33"/>
      <c r="D46" s="33"/>
      <c r="E46" s="33"/>
      <c r="F46" s="33"/>
      <c r="G46" s="33"/>
      <c r="H46" s="33"/>
      <c r="I46" s="33"/>
      <c r="J46" s="73"/>
      <c r="K46" s="73"/>
      <c r="L46" s="73"/>
      <c r="M46" s="74"/>
      <c r="N46" s="75">
        <f>SUM(N45,J45)</f>
        <v>7415.64708812699</v>
      </c>
      <c r="O46" s="76"/>
    </row>
    <row r="47" s="3" customFormat="1" ht="20" customHeight="1" spans="1:15">
      <c r="A47" s="30"/>
      <c r="B47" s="31" t="s">
        <v>165</v>
      </c>
      <c r="C47" s="31"/>
      <c r="D47" s="31"/>
      <c r="E47" s="31"/>
      <c r="F47" s="31"/>
      <c r="G47" s="31"/>
      <c r="H47" s="31"/>
      <c r="I47" s="31"/>
      <c r="J47" s="68"/>
      <c r="K47" s="68"/>
      <c r="L47" s="68"/>
      <c r="M47" s="96"/>
      <c r="N47" s="97"/>
      <c r="O47" s="98"/>
    </row>
    <row r="48" s="3" customFormat="1" ht="15" customHeight="1" spans="10:14">
      <c r="J48" s="5"/>
      <c r="K48" s="5"/>
      <c r="L48" s="5"/>
      <c r="M48" s="6"/>
      <c r="N48" s="6"/>
    </row>
    <row r="49" s="3" customFormat="1" ht="15" customHeight="1" spans="10:14">
      <c r="J49" s="5"/>
      <c r="K49" s="5"/>
      <c r="L49" s="5"/>
      <c r="M49" s="6"/>
      <c r="N49" s="6"/>
    </row>
    <row r="50" s="3" customFormat="1" ht="15" customHeight="1" spans="10:14">
      <c r="J50" s="5"/>
      <c r="K50" s="5"/>
      <c r="L50" s="5"/>
      <c r="M50" s="6"/>
      <c r="N50" s="6"/>
    </row>
    <row r="51" s="3" customFormat="1" ht="15" customHeight="1" spans="10:14">
      <c r="J51" s="5"/>
      <c r="K51" s="5"/>
      <c r="L51" s="5"/>
      <c r="M51" s="6"/>
      <c r="N51" s="6"/>
    </row>
    <row r="52" s="3" customFormat="1" ht="15" customHeight="1" spans="10:14">
      <c r="J52" s="5"/>
      <c r="K52" s="5"/>
      <c r="L52" s="5"/>
      <c r="M52" s="6"/>
      <c r="N52" s="6"/>
    </row>
    <row r="53" s="3" customFormat="1" ht="15" customHeight="1" spans="10:14">
      <c r="J53" s="5"/>
      <c r="K53" s="5"/>
      <c r="L53" s="5"/>
      <c r="M53" s="6"/>
      <c r="N53" s="6"/>
    </row>
    <row r="54" s="3" customFormat="1" ht="15" customHeight="1" spans="10:14">
      <c r="J54" s="5"/>
      <c r="K54" s="5"/>
      <c r="L54" s="5"/>
      <c r="M54" s="6"/>
      <c r="N54" s="6"/>
    </row>
    <row r="55" s="3" customFormat="1" ht="15" customHeight="1" spans="10:14">
      <c r="J55" s="5"/>
      <c r="K55" s="5"/>
      <c r="L55" s="5"/>
      <c r="M55" s="6"/>
      <c r="N55" s="6"/>
    </row>
    <row r="56" s="3" customFormat="1" ht="15" customHeight="1" spans="10:14">
      <c r="J56" s="5"/>
      <c r="K56" s="5"/>
      <c r="L56" s="5"/>
      <c r="M56" s="6"/>
      <c r="N56" s="6"/>
    </row>
    <row r="57" s="3" customFormat="1" ht="15" customHeight="1" spans="10:14">
      <c r="J57" s="5"/>
      <c r="K57" s="5"/>
      <c r="L57" s="5"/>
      <c r="M57" s="6"/>
      <c r="N57" s="6"/>
    </row>
    <row r="58" s="3" customFormat="1" ht="15" customHeight="1" spans="10:14">
      <c r="J58" s="5"/>
      <c r="K58" s="5"/>
      <c r="L58" s="5"/>
      <c r="M58" s="6"/>
      <c r="N58" s="6"/>
    </row>
    <row r="59" s="3" customFormat="1" ht="15" customHeight="1" spans="10:14">
      <c r="J59" s="5"/>
      <c r="K59" s="5"/>
      <c r="L59" s="5"/>
      <c r="M59" s="6"/>
      <c r="N59" s="6"/>
    </row>
    <row r="60" s="3" customFormat="1" ht="15" customHeight="1" spans="10:14">
      <c r="J60" s="5"/>
      <c r="K60" s="5"/>
      <c r="L60" s="5"/>
      <c r="M60" s="6"/>
      <c r="N60" s="6"/>
    </row>
    <row r="61" s="3" customFormat="1" ht="15" customHeight="1" spans="10:14">
      <c r="J61" s="5"/>
      <c r="K61" s="5"/>
      <c r="L61" s="5"/>
      <c r="M61" s="6"/>
      <c r="N61" s="6"/>
    </row>
    <row r="62" s="3" customFormat="1" ht="15" customHeight="1" spans="10:14">
      <c r="J62" s="5"/>
      <c r="K62" s="5"/>
      <c r="L62" s="5"/>
      <c r="M62" s="6"/>
      <c r="N62" s="6"/>
    </row>
    <row r="63" s="3" customFormat="1" ht="15" customHeight="1" spans="10:14">
      <c r="J63" s="5"/>
      <c r="K63" s="5"/>
      <c r="L63" s="5"/>
      <c r="M63" s="6"/>
      <c r="N63" s="6"/>
    </row>
    <row r="64" s="3" customFormat="1" ht="15" customHeight="1" spans="10:14">
      <c r="J64" s="5"/>
      <c r="K64" s="5"/>
      <c r="L64" s="5"/>
      <c r="M64" s="6"/>
      <c r="N64" s="6"/>
    </row>
    <row r="65" s="3" customFormat="1" ht="15" customHeight="1" spans="10:14">
      <c r="J65" s="5"/>
      <c r="K65" s="5"/>
      <c r="L65" s="5"/>
      <c r="M65" s="6"/>
      <c r="N65" s="6"/>
    </row>
    <row r="66" s="3" customFormat="1" ht="15" customHeight="1" spans="10:14">
      <c r="J66" s="5"/>
      <c r="K66" s="5"/>
      <c r="L66" s="5"/>
      <c r="M66" s="6"/>
      <c r="N66" s="6"/>
    </row>
    <row r="67" s="3" customFormat="1" ht="15" customHeight="1" spans="10:14">
      <c r="J67" s="5"/>
      <c r="K67" s="5"/>
      <c r="L67" s="5"/>
      <c r="M67" s="6"/>
      <c r="N67" s="6"/>
    </row>
    <row r="68" s="3" customFormat="1" ht="15" customHeight="1" spans="10:14">
      <c r="J68" s="5"/>
      <c r="K68" s="5"/>
      <c r="L68" s="5"/>
      <c r="M68" s="6"/>
      <c r="N68" s="6"/>
    </row>
    <row r="69" s="3" customFormat="1" ht="15" customHeight="1" spans="10:14">
      <c r="J69" s="5"/>
      <c r="K69" s="5"/>
      <c r="L69" s="5"/>
      <c r="M69" s="6"/>
      <c r="N69" s="6"/>
    </row>
    <row r="70" s="3" customFormat="1" ht="15" customHeight="1" spans="10:14">
      <c r="J70" s="5"/>
      <c r="K70" s="5"/>
      <c r="L70" s="5"/>
      <c r="M70" s="6"/>
      <c r="N70" s="6"/>
    </row>
    <row r="71" s="3" customFormat="1" ht="15" customHeight="1" spans="10:14">
      <c r="J71" s="5"/>
      <c r="K71" s="5"/>
      <c r="L71" s="5"/>
      <c r="M71" s="6"/>
      <c r="N71" s="6"/>
    </row>
    <row r="72" s="3" customFormat="1" ht="15" customHeight="1" spans="10:14">
      <c r="J72" s="5"/>
      <c r="K72" s="5"/>
      <c r="L72" s="5"/>
      <c r="M72" s="6"/>
      <c r="N72" s="6"/>
    </row>
    <row r="73" s="3" customFormat="1" ht="15" customHeight="1" spans="10:14">
      <c r="J73" s="5"/>
      <c r="K73" s="5"/>
      <c r="L73" s="5"/>
      <c r="M73" s="6"/>
      <c r="N73" s="6"/>
    </row>
    <row r="74" s="3" customFormat="1" ht="15" customHeight="1" spans="10:14">
      <c r="J74" s="5"/>
      <c r="K74" s="5"/>
      <c r="L74" s="5"/>
      <c r="M74" s="6"/>
      <c r="N74" s="6"/>
    </row>
    <row r="75" s="3" customFormat="1" ht="15" customHeight="1" spans="10:14">
      <c r="J75" s="5"/>
      <c r="K75" s="5"/>
      <c r="L75" s="5"/>
      <c r="M75" s="6"/>
      <c r="N75" s="6"/>
    </row>
    <row r="76" s="3" customFormat="1" ht="15" customHeight="1" spans="10:14">
      <c r="J76" s="5"/>
      <c r="K76" s="5"/>
      <c r="L76" s="5"/>
      <c r="M76" s="6"/>
      <c r="N76" s="6"/>
    </row>
    <row r="77" s="3" customFormat="1" ht="15" customHeight="1" spans="10:14">
      <c r="J77" s="5"/>
      <c r="K77" s="5"/>
      <c r="L77" s="5"/>
      <c r="M77" s="6"/>
      <c r="N77" s="6"/>
    </row>
    <row r="78" s="3" customFormat="1" ht="15" customHeight="1" spans="10:14">
      <c r="J78" s="5"/>
      <c r="K78" s="5"/>
      <c r="L78" s="5"/>
      <c r="M78" s="6"/>
      <c r="N78" s="6"/>
    </row>
    <row r="79" s="3" customFormat="1" ht="15" customHeight="1" spans="10:14">
      <c r="J79" s="5"/>
      <c r="K79" s="5"/>
      <c r="L79" s="5"/>
      <c r="M79" s="6"/>
      <c r="N79" s="6"/>
    </row>
    <row r="80" s="3" customFormat="1" ht="15" customHeight="1" spans="10:14">
      <c r="J80" s="5"/>
      <c r="K80" s="5"/>
      <c r="L80" s="5"/>
      <c r="M80" s="6"/>
      <c r="N80" s="6"/>
    </row>
    <row r="81" s="3" customFormat="1" ht="15" customHeight="1" spans="10:14">
      <c r="J81" s="5"/>
      <c r="K81" s="5"/>
      <c r="L81" s="5"/>
      <c r="M81" s="6"/>
      <c r="N81" s="6"/>
    </row>
    <row r="82" s="3" customFormat="1" ht="15" customHeight="1" spans="10:14">
      <c r="J82" s="5"/>
      <c r="K82" s="5"/>
      <c r="L82" s="5"/>
      <c r="M82" s="6"/>
      <c r="N82" s="6"/>
    </row>
    <row r="83" s="3" customFormat="1" ht="15" customHeight="1" spans="10:14">
      <c r="J83" s="5"/>
      <c r="K83" s="5"/>
      <c r="L83" s="5"/>
      <c r="M83" s="6"/>
      <c r="N83" s="6"/>
    </row>
    <row r="84" s="3" customFormat="1" ht="15" customHeight="1" spans="10:14">
      <c r="J84" s="5"/>
      <c r="K84" s="5"/>
      <c r="L84" s="5"/>
      <c r="M84" s="6"/>
      <c r="N84" s="6"/>
    </row>
    <row r="85" s="3" customFormat="1" ht="15" customHeight="1" spans="10:14">
      <c r="J85" s="5"/>
      <c r="K85" s="5"/>
      <c r="L85" s="5"/>
      <c r="M85" s="6"/>
      <c r="N85" s="6"/>
    </row>
    <row r="86" s="3" customFormat="1" ht="15" customHeight="1" spans="10:14">
      <c r="J86" s="5"/>
      <c r="K86" s="5"/>
      <c r="L86" s="5"/>
      <c r="M86" s="6"/>
      <c r="N86" s="6"/>
    </row>
    <row r="87" s="3" customFormat="1" ht="15" customHeight="1" spans="10:14">
      <c r="J87" s="5"/>
      <c r="K87" s="5"/>
      <c r="L87" s="5"/>
      <c r="M87" s="6"/>
      <c r="N87" s="6"/>
    </row>
    <row r="88" s="3" customFormat="1" ht="15" customHeight="1" spans="10:14">
      <c r="J88" s="5"/>
      <c r="K88" s="5"/>
      <c r="L88" s="5"/>
      <c r="M88" s="6"/>
      <c r="N88" s="6"/>
    </row>
    <row r="89" s="3" customFormat="1" ht="15" customHeight="1" spans="10:14">
      <c r="J89" s="5"/>
      <c r="K89" s="5"/>
      <c r="L89" s="5"/>
      <c r="M89" s="6"/>
      <c r="N89" s="6"/>
    </row>
    <row r="90" s="3" customFormat="1" ht="15" customHeight="1" spans="10:14">
      <c r="J90" s="5"/>
      <c r="K90" s="5"/>
      <c r="L90" s="5"/>
      <c r="M90" s="6"/>
      <c r="N90" s="6"/>
    </row>
    <row r="91" s="3" customFormat="1" ht="15" customHeight="1" spans="10:14">
      <c r="J91" s="5"/>
      <c r="K91" s="5"/>
      <c r="L91" s="5"/>
      <c r="M91" s="6"/>
      <c r="N91" s="6"/>
    </row>
    <row r="92" s="3" customFormat="1" ht="15" customHeight="1" spans="10:14">
      <c r="J92" s="5"/>
      <c r="K92" s="5"/>
      <c r="L92" s="5"/>
      <c r="M92" s="6"/>
      <c r="N92" s="6"/>
    </row>
    <row r="93" s="3" customFormat="1" ht="15" customHeight="1" spans="10:14">
      <c r="J93" s="5"/>
      <c r="K93" s="5"/>
      <c r="L93" s="5"/>
      <c r="M93" s="6"/>
      <c r="N93" s="6"/>
    </row>
    <row r="94" s="3" customFormat="1" ht="15" customHeight="1" spans="10:14">
      <c r="J94" s="5"/>
      <c r="K94" s="5"/>
      <c r="L94" s="5"/>
      <c r="M94" s="6"/>
      <c r="N94" s="6"/>
    </row>
    <row r="95" s="3" customFormat="1" ht="15" customHeight="1" spans="10:14">
      <c r="J95" s="5"/>
      <c r="K95" s="5"/>
      <c r="L95" s="5"/>
      <c r="M95" s="6"/>
      <c r="N95" s="6"/>
    </row>
    <row r="96" s="3" customFormat="1" ht="15" customHeight="1" spans="10:14">
      <c r="J96" s="5"/>
      <c r="K96" s="5"/>
      <c r="L96" s="5"/>
      <c r="M96" s="6"/>
      <c r="N96" s="6"/>
    </row>
    <row r="97" s="3" customFormat="1" ht="15" customHeight="1" spans="10:14">
      <c r="J97" s="5"/>
      <c r="K97" s="5"/>
      <c r="L97" s="5"/>
      <c r="M97" s="6"/>
      <c r="N97" s="6"/>
    </row>
    <row r="98" s="3" customFormat="1" ht="15" customHeight="1" spans="10:14">
      <c r="J98" s="5"/>
      <c r="K98" s="5"/>
      <c r="L98" s="5"/>
      <c r="M98" s="6"/>
      <c r="N98" s="6"/>
    </row>
    <row r="99" s="3" customFormat="1" ht="15" customHeight="1" spans="10:14">
      <c r="J99" s="5"/>
      <c r="K99" s="5"/>
      <c r="L99" s="5"/>
      <c r="M99" s="6"/>
      <c r="N99" s="6"/>
    </row>
    <row r="100" s="3" customFormat="1" ht="15" customHeight="1" spans="10:14">
      <c r="J100" s="5"/>
      <c r="K100" s="5"/>
      <c r="L100" s="5"/>
      <c r="M100" s="6"/>
      <c r="N100" s="6"/>
    </row>
    <row r="101" s="3" customFormat="1" ht="15" customHeight="1" spans="10:14">
      <c r="J101" s="5"/>
      <c r="K101" s="5"/>
      <c r="L101" s="5"/>
      <c r="M101" s="6"/>
      <c r="N101" s="6"/>
    </row>
    <row r="102" s="3" customFormat="1" ht="15" customHeight="1" spans="10:14">
      <c r="J102" s="5"/>
      <c r="K102" s="5"/>
      <c r="L102" s="5"/>
      <c r="M102" s="6"/>
      <c r="N102" s="6"/>
    </row>
    <row r="103" s="3" customFormat="1" ht="15" customHeight="1" spans="10:14">
      <c r="J103" s="5"/>
      <c r="K103" s="5"/>
      <c r="L103" s="5"/>
      <c r="M103" s="6"/>
      <c r="N103" s="6"/>
    </row>
    <row r="104" s="3" customFormat="1" ht="15" customHeight="1" spans="10:14">
      <c r="J104" s="5"/>
      <c r="K104" s="5"/>
      <c r="L104" s="5"/>
      <c r="M104" s="6"/>
      <c r="N104" s="6"/>
    </row>
    <row r="105" s="3" customFormat="1" ht="15" customHeight="1" spans="10:14">
      <c r="J105" s="5"/>
      <c r="K105" s="5"/>
      <c r="L105" s="5"/>
      <c r="M105" s="6"/>
      <c r="N105" s="6"/>
    </row>
    <row r="106" s="3" customFormat="1" ht="15" customHeight="1" spans="10:14">
      <c r="J106" s="5"/>
      <c r="K106" s="5"/>
      <c r="L106" s="5"/>
      <c r="M106" s="6"/>
      <c r="N106" s="6"/>
    </row>
    <row r="107" s="3" customFormat="1" ht="15" customHeight="1" spans="10:14">
      <c r="J107" s="5"/>
      <c r="K107" s="5"/>
      <c r="L107" s="5"/>
      <c r="M107" s="6"/>
      <c r="N107" s="6"/>
    </row>
    <row r="108" s="3" customFormat="1" ht="15" customHeight="1" spans="10:14">
      <c r="J108" s="5"/>
      <c r="K108" s="5"/>
      <c r="L108" s="5"/>
      <c r="M108" s="6"/>
      <c r="N108" s="6"/>
    </row>
    <row r="109" s="3" customFormat="1" ht="15" customHeight="1" spans="10:14">
      <c r="J109" s="5"/>
      <c r="K109" s="5"/>
      <c r="L109" s="5"/>
      <c r="M109" s="6"/>
      <c r="N109" s="6"/>
    </row>
    <row r="110" s="3" customFormat="1" ht="15" customHeight="1" spans="10:14">
      <c r="J110" s="5"/>
      <c r="K110" s="5"/>
      <c r="L110" s="5"/>
      <c r="M110" s="6"/>
      <c r="N110" s="6"/>
    </row>
    <row r="111" s="3" customFormat="1" ht="15" customHeight="1" spans="10:14">
      <c r="J111" s="5"/>
      <c r="K111" s="5"/>
      <c r="L111" s="5"/>
      <c r="M111" s="6"/>
      <c r="N111" s="6"/>
    </row>
    <row r="112" s="3" customFormat="1" ht="15" customHeight="1" spans="10:14">
      <c r="J112" s="5"/>
      <c r="K112" s="5"/>
      <c r="L112" s="5"/>
      <c r="M112" s="6"/>
      <c r="N112" s="6"/>
    </row>
    <row r="113" s="3" customFormat="1" ht="15" customHeight="1" spans="10:14">
      <c r="J113" s="5"/>
      <c r="K113" s="5"/>
      <c r="L113" s="5"/>
      <c r="M113" s="6"/>
      <c r="N113" s="6"/>
    </row>
    <row r="114" s="3" customFormat="1" ht="15" customHeight="1" spans="10:14">
      <c r="J114" s="5"/>
      <c r="K114" s="5"/>
      <c r="L114" s="5"/>
      <c r="M114" s="6"/>
      <c r="N114" s="6"/>
    </row>
    <row r="115" s="3" customFormat="1" ht="15" customHeight="1" spans="10:14">
      <c r="J115" s="5"/>
      <c r="K115" s="5"/>
      <c r="L115" s="5"/>
      <c r="M115" s="6"/>
      <c r="N115" s="6"/>
    </row>
    <row r="116" s="3" customFormat="1" ht="15" customHeight="1" spans="10:14">
      <c r="J116" s="5"/>
      <c r="K116" s="5"/>
      <c r="L116" s="5"/>
      <c r="M116" s="6"/>
      <c r="N116" s="6"/>
    </row>
    <row r="117" s="3" customFormat="1" ht="15" customHeight="1" spans="10:14">
      <c r="J117" s="5"/>
      <c r="K117" s="5"/>
      <c r="L117" s="5"/>
      <c r="M117" s="6"/>
      <c r="N117" s="6"/>
    </row>
    <row r="118" s="3" customFormat="1" ht="15" customHeight="1" spans="10:14">
      <c r="J118" s="5"/>
      <c r="K118" s="5"/>
      <c r="L118" s="5"/>
      <c r="M118" s="6"/>
      <c r="N118" s="6"/>
    </row>
    <row r="119" s="3" customFormat="1" ht="15" customHeight="1" spans="10:14">
      <c r="J119" s="5"/>
      <c r="K119" s="5"/>
      <c r="L119" s="5"/>
      <c r="M119" s="6"/>
      <c r="N119" s="6"/>
    </row>
    <row r="120" s="3" customFormat="1" ht="15" customHeight="1" spans="10:14">
      <c r="J120" s="5"/>
      <c r="K120" s="5"/>
      <c r="L120" s="5"/>
      <c r="M120" s="6"/>
      <c r="N120" s="6"/>
    </row>
    <row r="121" s="3" customFormat="1" ht="15" customHeight="1" spans="10:14">
      <c r="J121" s="5"/>
      <c r="K121" s="5"/>
      <c r="L121" s="5"/>
      <c r="M121" s="6"/>
      <c r="N121" s="6"/>
    </row>
    <row r="122" s="3" customFormat="1" ht="15" customHeight="1" spans="10:14">
      <c r="J122" s="5"/>
      <c r="K122" s="5"/>
      <c r="L122" s="5"/>
      <c r="M122" s="6"/>
      <c r="N122" s="6"/>
    </row>
    <row r="123" s="3" customFormat="1" ht="15" customHeight="1" spans="10:14">
      <c r="J123" s="5"/>
      <c r="K123" s="5"/>
      <c r="L123" s="5"/>
      <c r="M123" s="6"/>
      <c r="N123" s="6"/>
    </row>
    <row r="124" s="3" customFormat="1" ht="15" customHeight="1" spans="10:14">
      <c r="J124" s="5"/>
      <c r="K124" s="5"/>
      <c r="L124" s="5"/>
      <c r="M124" s="6"/>
      <c r="N124" s="6"/>
    </row>
    <row r="125" s="3" customFormat="1" ht="15" customHeight="1" spans="10:14">
      <c r="J125" s="5"/>
      <c r="K125" s="5"/>
      <c r="L125" s="5"/>
      <c r="M125" s="6"/>
      <c r="N125" s="6"/>
    </row>
  </sheetData>
  <mergeCells count="42"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  <mergeCell ref="A4:B4"/>
    <mergeCell ref="C4:E4"/>
    <mergeCell ref="L4:M4"/>
    <mergeCell ref="N4:O4"/>
    <mergeCell ref="B6:O6"/>
    <mergeCell ref="A7:L7"/>
    <mergeCell ref="M7:O7"/>
    <mergeCell ref="C8:I8"/>
    <mergeCell ref="C19:I19"/>
    <mergeCell ref="C21:I21"/>
    <mergeCell ref="C23:I23"/>
    <mergeCell ref="J23:K23"/>
    <mergeCell ref="C25:I25"/>
    <mergeCell ref="J25:K25"/>
    <mergeCell ref="C26:I26"/>
    <mergeCell ref="J26:K26"/>
    <mergeCell ref="C27:I27"/>
    <mergeCell ref="J27:K27"/>
    <mergeCell ref="C29:I29"/>
    <mergeCell ref="C31:I31"/>
    <mergeCell ref="C32:I32"/>
    <mergeCell ref="C35:I35"/>
    <mergeCell ref="J35:K35"/>
    <mergeCell ref="C37:I37"/>
    <mergeCell ref="J37:K37"/>
    <mergeCell ref="C39:I39"/>
    <mergeCell ref="C41:I41"/>
    <mergeCell ref="C43:I43"/>
    <mergeCell ref="J43:K43"/>
    <mergeCell ref="C45:I45"/>
    <mergeCell ref="J45:K45"/>
  </mergeCells>
  <dataValidations count="1">
    <dataValidation type="list" allowBlank="1" showInputMessage="1" showErrorMessage="1" sqref="C10:C17 D10:D17 F10:F17 H10:H17">
      <formula1>#REF!</formula1>
    </dataValidation>
  </dataValidations>
  <pageMargins left="0.75" right="0.75" top="1" bottom="1" header="0.511805555555556" footer="0.511805555555556"/>
  <pageSetup paperSize="9" scale="56" orientation="portrait"/>
  <headerFooter/>
  <colBreaks count="1" manualBreakCount="1">
    <brk id="15" max="1048575" man="1"/>
  </col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3"/>
  <sheetViews>
    <sheetView view="pageBreakPreview" zoomScaleNormal="100" zoomScaleSheetLayoutView="100" topLeftCell="A52" workbookViewId="0">
      <selection activeCell="O45" sqref="O45"/>
    </sheetView>
  </sheetViews>
  <sheetFormatPr defaultColWidth="9.125" defaultRowHeight="12.75"/>
  <cols>
    <col min="1" max="1" width="4.75" style="3" customWidth="1"/>
    <col min="2" max="2" width="15.75" style="3" customWidth="1"/>
    <col min="3" max="3" width="14.75" style="3" customWidth="1"/>
    <col min="4" max="8" width="4.25" style="3" customWidth="1"/>
    <col min="9" max="9" width="8.875" style="3" customWidth="1"/>
    <col min="10" max="10" width="8.875" style="5" customWidth="1"/>
    <col min="11" max="11" width="5.25" style="5" customWidth="1"/>
    <col min="12" max="12" width="5.75" style="5" customWidth="1"/>
    <col min="13" max="13" width="8.43333333333333" style="6" customWidth="1"/>
    <col min="14" max="14" width="10.75" style="6" customWidth="1"/>
    <col min="15" max="15" width="51.2" style="3" customWidth="1"/>
    <col min="16" max="16384" width="9.125" style="3"/>
  </cols>
  <sheetData>
    <row r="1" s="1" customFormat="1" ht="42.75" customHeight="1" spans="1:15">
      <c r="A1" s="7" t="s">
        <v>201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46"/>
      <c r="N1" s="46"/>
      <c r="O1" s="7"/>
    </row>
    <row r="2" s="2" customFormat="1" ht="15" customHeight="1" spans="1:15">
      <c r="A2" s="8" t="s">
        <v>1</v>
      </c>
      <c r="B2" s="8"/>
      <c r="C2" s="9" t="s">
        <v>2</v>
      </c>
      <c r="D2" s="9"/>
      <c r="E2" s="9"/>
      <c r="F2" s="10" t="s">
        <v>3</v>
      </c>
      <c r="G2" s="11"/>
      <c r="H2" s="11"/>
      <c r="I2" s="47" t="s">
        <v>4</v>
      </c>
      <c r="J2" s="47"/>
      <c r="K2" s="48"/>
      <c r="L2" s="49" t="s">
        <v>5</v>
      </c>
      <c r="M2" s="50"/>
      <c r="N2" s="51" t="s">
        <v>6</v>
      </c>
      <c r="O2" s="52"/>
    </row>
    <row r="3" s="2" customFormat="1" ht="15" customHeight="1" spans="1:15">
      <c r="A3" s="8" t="s">
        <v>7</v>
      </c>
      <c r="B3" s="8"/>
      <c r="C3" s="9" t="s">
        <v>8</v>
      </c>
      <c r="D3" s="9"/>
      <c r="E3" s="9"/>
      <c r="F3" s="10" t="s">
        <v>9</v>
      </c>
      <c r="G3" s="11"/>
      <c r="H3" s="11"/>
      <c r="I3" s="47" t="s">
        <v>10</v>
      </c>
      <c r="J3" s="47"/>
      <c r="K3" s="48"/>
      <c r="L3" s="49" t="s">
        <v>11</v>
      </c>
      <c r="M3" s="50"/>
      <c r="N3" s="53"/>
      <c r="O3" s="52"/>
    </row>
    <row r="4" s="2" customFormat="1" ht="15" customHeight="1" spans="1:15">
      <c r="A4" s="8" t="s">
        <v>12</v>
      </c>
      <c r="B4" s="8"/>
      <c r="C4" s="9" t="s">
        <v>13</v>
      </c>
      <c r="D4" s="9"/>
      <c r="E4" s="9"/>
      <c r="F4" s="12"/>
      <c r="G4" s="11"/>
      <c r="H4" s="13"/>
      <c r="I4" s="13"/>
      <c r="J4" s="13"/>
      <c r="K4" s="13"/>
      <c r="L4" s="49" t="s">
        <v>14</v>
      </c>
      <c r="M4" s="50"/>
      <c r="N4" s="53"/>
      <c r="O4" s="52"/>
    </row>
    <row r="5" s="3" customFormat="1" ht="9.95" customHeight="1" spans="1:15">
      <c r="A5" s="14"/>
      <c r="B5" s="14"/>
      <c r="C5" s="14"/>
      <c r="D5" s="14"/>
      <c r="E5" s="14"/>
      <c r="F5" s="14"/>
      <c r="G5" s="14"/>
      <c r="H5" s="14"/>
      <c r="I5" s="14"/>
      <c r="J5" s="5"/>
      <c r="K5" s="5"/>
      <c r="L5" s="5"/>
      <c r="M5" s="6"/>
      <c r="N5" s="6"/>
      <c r="O5" s="14"/>
    </row>
    <row r="6" s="3" customFormat="1" ht="48" customHeight="1" spans="1:15">
      <c r="A6" s="15" t="s">
        <v>15</v>
      </c>
      <c r="B6" s="16" t="s">
        <v>16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54"/>
      <c r="N6" s="54"/>
      <c r="O6" s="55"/>
    </row>
    <row r="7" s="3" customFormat="1" ht="20" customHeight="1" spans="1:15">
      <c r="A7" s="17" t="s">
        <v>17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56" t="s">
        <v>18</v>
      </c>
      <c r="N7" s="56"/>
      <c r="O7" s="57"/>
    </row>
    <row r="8" s="3" customFormat="1" ht="20" customHeight="1" spans="1:16">
      <c r="A8" s="19" t="s">
        <v>19</v>
      </c>
      <c r="B8" s="20" t="s">
        <v>17</v>
      </c>
      <c r="C8" s="21" t="s">
        <v>20</v>
      </c>
      <c r="D8" s="20"/>
      <c r="E8" s="20"/>
      <c r="F8" s="20"/>
      <c r="G8" s="20"/>
      <c r="H8" s="20"/>
      <c r="I8" s="20"/>
      <c r="J8" s="20" t="s">
        <v>21</v>
      </c>
      <c r="K8" s="20" t="s">
        <v>22</v>
      </c>
      <c r="L8" s="20" t="s">
        <v>23</v>
      </c>
      <c r="M8" s="58" t="s">
        <v>24</v>
      </c>
      <c r="N8" s="58" t="s">
        <v>25</v>
      </c>
      <c r="O8" s="59" t="s">
        <v>26</v>
      </c>
      <c r="P8" s="60" t="s">
        <v>27</v>
      </c>
    </row>
    <row r="9" s="4" customFormat="1" ht="20" customHeight="1" spans="1:15">
      <c r="A9" s="22" t="s">
        <v>28</v>
      </c>
      <c r="B9" s="23" t="s">
        <v>29</v>
      </c>
      <c r="C9" s="24"/>
      <c r="D9" s="25"/>
      <c r="E9" s="25"/>
      <c r="F9" s="25"/>
      <c r="G9" s="25"/>
      <c r="H9" s="25"/>
      <c r="I9" s="25"/>
      <c r="J9" s="25"/>
      <c r="K9" s="25"/>
      <c r="L9" s="25"/>
      <c r="M9" s="61"/>
      <c r="N9" s="61"/>
      <c r="O9" s="62"/>
    </row>
    <row r="10" s="3" customFormat="1" ht="20" customHeight="1" spans="1:15">
      <c r="A10" s="26" t="s">
        <v>30</v>
      </c>
      <c r="B10" s="27" t="s">
        <v>31</v>
      </c>
      <c r="C10" s="28" t="s">
        <v>32</v>
      </c>
      <c r="D10" s="29">
        <v>11</v>
      </c>
      <c r="E10" s="28" t="s">
        <v>33</v>
      </c>
      <c r="F10" s="29">
        <v>1</v>
      </c>
      <c r="G10" s="28" t="s">
        <v>34</v>
      </c>
      <c r="H10" s="29">
        <v>4</v>
      </c>
      <c r="I10" s="28" t="s">
        <v>35</v>
      </c>
      <c r="J10" s="63">
        <v>3</v>
      </c>
      <c r="K10" s="28">
        <v>4</v>
      </c>
      <c r="L10" s="64" t="s">
        <v>36</v>
      </c>
      <c r="M10" s="65">
        <v>1400</v>
      </c>
      <c r="N10" s="66">
        <f>J10*K10*M10</f>
        <v>16800</v>
      </c>
      <c r="O10" s="67" t="s">
        <v>202</v>
      </c>
    </row>
    <row r="11" s="3" customFormat="1" ht="20" customHeight="1" spans="1:16">
      <c r="A11" s="30" t="s">
        <v>43</v>
      </c>
      <c r="B11" s="31"/>
      <c r="C11" s="31"/>
      <c r="D11" s="31"/>
      <c r="E11" s="31"/>
      <c r="F11" s="31"/>
      <c r="G11" s="31"/>
      <c r="H11" s="31"/>
      <c r="I11" s="31"/>
      <c r="J11" s="68"/>
      <c r="K11" s="68"/>
      <c r="L11" s="68"/>
      <c r="M11" s="69"/>
      <c r="N11" s="70">
        <f>SUM(N10:N10)</f>
        <v>16800</v>
      </c>
      <c r="O11" s="71"/>
      <c r="P11" s="72"/>
    </row>
    <row r="12" s="3" customFormat="1" ht="20" customHeight="1" spans="1:15">
      <c r="A12" s="100" t="s">
        <v>19</v>
      </c>
      <c r="B12" s="101" t="s">
        <v>17</v>
      </c>
      <c r="C12" s="102" t="s">
        <v>20</v>
      </c>
      <c r="D12" s="101"/>
      <c r="E12" s="101"/>
      <c r="F12" s="101"/>
      <c r="G12" s="101"/>
      <c r="H12" s="101"/>
      <c r="I12" s="101"/>
      <c r="J12" s="101" t="s">
        <v>44</v>
      </c>
      <c r="K12" s="101" t="s">
        <v>45</v>
      </c>
      <c r="L12" s="157" t="s">
        <v>23</v>
      </c>
      <c r="M12" s="158" t="s">
        <v>24</v>
      </c>
      <c r="N12" s="159" t="s">
        <v>46</v>
      </c>
      <c r="O12" s="160" t="s">
        <v>26</v>
      </c>
    </row>
    <row r="13" s="3" customFormat="1" ht="20" customHeight="1" spans="1:15">
      <c r="A13" s="103" t="s">
        <v>47</v>
      </c>
      <c r="B13" s="37" t="s">
        <v>48</v>
      </c>
      <c r="C13" s="37"/>
      <c r="D13" s="37"/>
      <c r="E13" s="37"/>
      <c r="F13" s="37"/>
      <c r="G13" s="37"/>
      <c r="H13" s="37"/>
      <c r="I13" s="37"/>
      <c r="J13" s="80"/>
      <c r="K13" s="80"/>
      <c r="L13" s="80"/>
      <c r="M13" s="81"/>
      <c r="N13" s="82"/>
      <c r="O13" s="83"/>
    </row>
    <row r="14" s="3" customFormat="1" ht="20" customHeight="1" spans="1:15">
      <c r="A14" s="104" t="s">
        <v>49</v>
      </c>
      <c r="B14" s="105" t="s">
        <v>50</v>
      </c>
      <c r="C14" s="106"/>
      <c r="D14" s="107">
        <v>11</v>
      </c>
      <c r="E14" s="108" t="s">
        <v>33</v>
      </c>
      <c r="F14" s="107">
        <v>1</v>
      </c>
      <c r="G14" s="108" t="s">
        <v>34</v>
      </c>
      <c r="H14" s="29" t="s">
        <v>35</v>
      </c>
      <c r="I14" s="108" t="s">
        <v>51</v>
      </c>
      <c r="J14" s="161">
        <v>2</v>
      </c>
      <c r="K14" s="161">
        <v>1</v>
      </c>
      <c r="L14" s="162" t="s">
        <v>52</v>
      </c>
      <c r="M14" s="163">
        <v>272.73</v>
      </c>
      <c r="N14" s="164">
        <f t="shared" ref="N14:N21" si="0">J14*K14*M14</f>
        <v>545.46</v>
      </c>
      <c r="O14" s="165" t="s">
        <v>53</v>
      </c>
    </row>
    <row r="15" s="3" customFormat="1" ht="20" customHeight="1" spans="1:15">
      <c r="A15" s="109" t="s">
        <v>54</v>
      </c>
      <c r="B15" s="110" t="s">
        <v>50</v>
      </c>
      <c r="C15" s="111"/>
      <c r="D15" s="107">
        <v>11</v>
      </c>
      <c r="E15" s="112" t="s">
        <v>33</v>
      </c>
      <c r="F15" s="113">
        <v>2</v>
      </c>
      <c r="G15" s="112" t="s">
        <v>34</v>
      </c>
      <c r="H15" s="29" t="s">
        <v>55</v>
      </c>
      <c r="I15" s="112" t="s">
        <v>51</v>
      </c>
      <c r="J15" s="161">
        <v>2</v>
      </c>
      <c r="K15" s="166">
        <v>1</v>
      </c>
      <c r="L15" s="162" t="s">
        <v>52</v>
      </c>
      <c r="M15" s="163">
        <v>272.73</v>
      </c>
      <c r="N15" s="167">
        <f t="shared" si="0"/>
        <v>545.46</v>
      </c>
      <c r="O15" s="168" t="s">
        <v>56</v>
      </c>
    </row>
    <row r="16" s="3" customFormat="1" ht="20" customHeight="1" spans="1:15">
      <c r="A16" s="109" t="s">
        <v>57</v>
      </c>
      <c r="B16" s="110" t="s">
        <v>50</v>
      </c>
      <c r="C16" s="111"/>
      <c r="D16" s="107">
        <v>11</v>
      </c>
      <c r="E16" s="112" t="s">
        <v>33</v>
      </c>
      <c r="F16" s="113">
        <v>2</v>
      </c>
      <c r="G16" s="112" t="s">
        <v>34</v>
      </c>
      <c r="H16" s="29" t="s">
        <v>35</v>
      </c>
      <c r="I16" s="112" t="s">
        <v>51</v>
      </c>
      <c r="J16" s="161">
        <v>2</v>
      </c>
      <c r="K16" s="166">
        <v>1</v>
      </c>
      <c r="L16" s="162" t="s">
        <v>52</v>
      </c>
      <c r="M16" s="163">
        <v>272.73</v>
      </c>
      <c r="N16" s="167">
        <f t="shared" si="0"/>
        <v>545.46</v>
      </c>
      <c r="O16" s="168" t="s">
        <v>56</v>
      </c>
    </row>
    <row r="17" s="3" customFormat="1" ht="20" customHeight="1" spans="1:15">
      <c r="A17" s="109" t="s">
        <v>58</v>
      </c>
      <c r="B17" s="110" t="s">
        <v>50</v>
      </c>
      <c r="C17" s="111"/>
      <c r="D17" s="107">
        <v>11</v>
      </c>
      <c r="E17" s="112" t="s">
        <v>33</v>
      </c>
      <c r="F17" s="113">
        <v>3</v>
      </c>
      <c r="G17" s="112" t="s">
        <v>34</v>
      </c>
      <c r="H17" s="29" t="s">
        <v>55</v>
      </c>
      <c r="I17" s="112" t="s">
        <v>51</v>
      </c>
      <c r="J17" s="161">
        <v>2</v>
      </c>
      <c r="K17" s="166">
        <v>1</v>
      </c>
      <c r="L17" s="162" t="s">
        <v>52</v>
      </c>
      <c r="M17" s="163">
        <v>272.73</v>
      </c>
      <c r="N17" s="167">
        <f t="shared" si="0"/>
        <v>545.46</v>
      </c>
      <c r="O17" s="168" t="s">
        <v>56</v>
      </c>
    </row>
    <row r="18" s="3" customFormat="1" ht="20" customHeight="1" spans="1:15">
      <c r="A18" s="109" t="s">
        <v>59</v>
      </c>
      <c r="B18" s="110" t="s">
        <v>50</v>
      </c>
      <c r="C18" s="111"/>
      <c r="D18" s="107">
        <v>11</v>
      </c>
      <c r="E18" s="112" t="s">
        <v>33</v>
      </c>
      <c r="F18" s="114">
        <v>3</v>
      </c>
      <c r="G18" s="112" t="s">
        <v>34</v>
      </c>
      <c r="H18" s="107" t="s">
        <v>35</v>
      </c>
      <c r="I18" s="112" t="s">
        <v>51</v>
      </c>
      <c r="J18" s="161">
        <v>2</v>
      </c>
      <c r="K18" s="166">
        <v>1</v>
      </c>
      <c r="L18" s="162" t="s">
        <v>52</v>
      </c>
      <c r="M18" s="169">
        <v>286.67</v>
      </c>
      <c r="N18" s="167">
        <f t="shared" si="0"/>
        <v>573.34</v>
      </c>
      <c r="O18" s="168" t="s">
        <v>56</v>
      </c>
    </row>
    <row r="19" s="3" customFormat="1" ht="20" customHeight="1" spans="1:15">
      <c r="A19" s="109" t="s">
        <v>60</v>
      </c>
      <c r="B19" s="110" t="s">
        <v>50</v>
      </c>
      <c r="C19" s="111"/>
      <c r="D19" s="107">
        <v>11</v>
      </c>
      <c r="E19" s="112" t="s">
        <v>33</v>
      </c>
      <c r="F19" s="114">
        <v>4</v>
      </c>
      <c r="G19" s="112" t="s">
        <v>34</v>
      </c>
      <c r="H19" s="107" t="s">
        <v>55</v>
      </c>
      <c r="I19" s="112" t="s">
        <v>51</v>
      </c>
      <c r="J19" s="161">
        <v>2</v>
      </c>
      <c r="K19" s="166">
        <v>1</v>
      </c>
      <c r="L19" s="162" t="s">
        <v>52</v>
      </c>
      <c r="M19" s="163">
        <v>272.73</v>
      </c>
      <c r="N19" s="167">
        <f t="shared" si="0"/>
        <v>545.46</v>
      </c>
      <c r="O19" s="168" t="s">
        <v>56</v>
      </c>
    </row>
    <row r="20" s="3" customFormat="1" ht="20" customHeight="1" spans="1:15">
      <c r="A20" s="109" t="s">
        <v>61</v>
      </c>
      <c r="B20" s="110" t="s">
        <v>50</v>
      </c>
      <c r="C20" s="111"/>
      <c r="D20" s="107">
        <v>11</v>
      </c>
      <c r="E20" s="112" t="s">
        <v>33</v>
      </c>
      <c r="F20" s="114">
        <v>4</v>
      </c>
      <c r="G20" s="112" t="s">
        <v>34</v>
      </c>
      <c r="H20" s="107" t="s">
        <v>35</v>
      </c>
      <c r="I20" s="112" t="s">
        <v>51</v>
      </c>
      <c r="J20" s="161">
        <v>2</v>
      </c>
      <c r="K20" s="166">
        <v>1</v>
      </c>
      <c r="L20" s="162" t="s">
        <v>52</v>
      </c>
      <c r="M20" s="169">
        <v>227.27</v>
      </c>
      <c r="N20" s="167">
        <f t="shared" si="0"/>
        <v>454.54</v>
      </c>
      <c r="O20" s="168" t="s">
        <v>56</v>
      </c>
    </row>
    <row r="21" s="3" customFormat="1" ht="20" customHeight="1" spans="1:15">
      <c r="A21" s="109" t="s">
        <v>62</v>
      </c>
      <c r="B21" s="110" t="s">
        <v>50</v>
      </c>
      <c r="C21" s="111"/>
      <c r="D21" s="107">
        <v>11</v>
      </c>
      <c r="E21" s="112" t="s">
        <v>33</v>
      </c>
      <c r="F21" s="114">
        <v>5</v>
      </c>
      <c r="G21" s="112" t="s">
        <v>34</v>
      </c>
      <c r="H21" s="107" t="s">
        <v>55</v>
      </c>
      <c r="I21" s="112" t="s">
        <v>51</v>
      </c>
      <c r="J21" s="161">
        <v>2</v>
      </c>
      <c r="K21" s="166">
        <v>1</v>
      </c>
      <c r="L21" s="112" t="s">
        <v>52</v>
      </c>
      <c r="M21" s="163">
        <v>272.73</v>
      </c>
      <c r="N21" s="167">
        <f t="shared" si="0"/>
        <v>545.46</v>
      </c>
      <c r="O21" s="170" t="s">
        <v>63</v>
      </c>
    </row>
    <row r="22" s="3" customFormat="1" ht="20" customHeight="1" spans="1:16">
      <c r="A22" s="115" t="s">
        <v>43</v>
      </c>
      <c r="B22" s="116"/>
      <c r="C22" s="116"/>
      <c r="D22" s="116"/>
      <c r="E22" s="116"/>
      <c r="F22" s="116"/>
      <c r="G22" s="116"/>
      <c r="H22" s="116"/>
      <c r="I22" s="116"/>
      <c r="J22" s="171"/>
      <c r="K22" s="171"/>
      <c r="L22" s="171"/>
      <c r="M22" s="172"/>
      <c r="N22" s="173">
        <f>SUM(N14:N21)</f>
        <v>4300.64</v>
      </c>
      <c r="O22" s="174"/>
      <c r="P22" s="72"/>
    </row>
    <row r="23" s="3" customFormat="1" ht="20" customHeight="1" spans="1:15">
      <c r="A23" s="34" t="s">
        <v>19</v>
      </c>
      <c r="B23" s="18" t="s">
        <v>17</v>
      </c>
      <c r="C23" s="35" t="s">
        <v>20</v>
      </c>
      <c r="D23" s="18"/>
      <c r="E23" s="18"/>
      <c r="F23" s="18"/>
      <c r="G23" s="18"/>
      <c r="H23" s="18"/>
      <c r="I23" s="18"/>
      <c r="J23" s="18" t="s">
        <v>44</v>
      </c>
      <c r="K23" s="18" t="s">
        <v>52</v>
      </c>
      <c r="L23" s="77" t="s">
        <v>23</v>
      </c>
      <c r="M23" s="78" t="s">
        <v>24</v>
      </c>
      <c r="N23" s="56" t="s">
        <v>46</v>
      </c>
      <c r="O23" s="79" t="s">
        <v>26</v>
      </c>
    </row>
    <row r="24" s="3" customFormat="1" ht="20" customHeight="1" spans="1:15">
      <c r="A24" s="117" t="s">
        <v>64</v>
      </c>
      <c r="B24" s="118" t="s">
        <v>65</v>
      </c>
      <c r="C24" s="118"/>
      <c r="D24" s="118"/>
      <c r="E24" s="118"/>
      <c r="F24" s="118"/>
      <c r="G24" s="118"/>
      <c r="H24" s="118"/>
      <c r="I24" s="118"/>
      <c r="J24" s="175"/>
      <c r="K24" s="175"/>
      <c r="L24" s="175"/>
      <c r="M24" s="176"/>
      <c r="N24" s="177"/>
      <c r="O24" s="178"/>
    </row>
    <row r="25" s="3" customFormat="1" ht="20" customHeight="1" spans="1:15">
      <c r="A25" s="119" t="s">
        <v>66</v>
      </c>
      <c r="B25" s="120" t="s">
        <v>203</v>
      </c>
      <c r="C25" s="121" t="s">
        <v>68</v>
      </c>
      <c r="D25" s="122"/>
      <c r="E25" s="122"/>
      <c r="F25" s="122"/>
      <c r="G25" s="122"/>
      <c r="H25" s="122"/>
      <c r="I25" s="179"/>
      <c r="J25" s="166">
        <v>1</v>
      </c>
      <c r="K25" s="166">
        <v>1</v>
      </c>
      <c r="L25" s="180" t="s">
        <v>69</v>
      </c>
      <c r="M25" s="169">
        <v>267.2</v>
      </c>
      <c r="N25" s="167">
        <f>J25*K25*M25</f>
        <v>267.2</v>
      </c>
      <c r="O25" s="168" t="s">
        <v>71</v>
      </c>
    </row>
    <row r="26" s="3" customFormat="1" ht="20" customHeight="1" spans="1:15">
      <c r="A26" s="119"/>
      <c r="B26" s="120"/>
      <c r="C26" s="121" t="s">
        <v>68</v>
      </c>
      <c r="D26" s="122"/>
      <c r="E26" s="122"/>
      <c r="F26" s="122"/>
      <c r="G26" s="122"/>
      <c r="H26" s="122"/>
      <c r="I26" s="179"/>
      <c r="J26" s="166">
        <v>1</v>
      </c>
      <c r="K26" s="166">
        <v>1</v>
      </c>
      <c r="L26" s="180" t="s">
        <v>69</v>
      </c>
      <c r="M26" s="169">
        <v>157.41</v>
      </c>
      <c r="N26" s="167">
        <f>J26*K26*M26</f>
        <v>157.41</v>
      </c>
      <c r="O26" s="168" t="s">
        <v>73</v>
      </c>
    </row>
    <row r="27" s="3" customFormat="1" ht="20" customHeight="1" spans="1:15">
      <c r="A27" s="119" t="s">
        <v>77</v>
      </c>
      <c r="B27" s="123" t="s">
        <v>78</v>
      </c>
      <c r="C27" s="121" t="s">
        <v>68</v>
      </c>
      <c r="D27" s="122"/>
      <c r="E27" s="122"/>
      <c r="F27" s="122"/>
      <c r="G27" s="122"/>
      <c r="H27" s="122"/>
      <c r="I27" s="179"/>
      <c r="J27" s="181">
        <v>2</v>
      </c>
      <c r="K27" s="166">
        <v>2</v>
      </c>
      <c r="L27" s="182" t="s">
        <v>79</v>
      </c>
      <c r="M27" s="169">
        <v>700</v>
      </c>
      <c r="N27" s="167">
        <f>J27*K27*M27</f>
        <v>2800</v>
      </c>
      <c r="O27" s="170" t="s">
        <v>80</v>
      </c>
    </row>
    <row r="28" s="3" customFormat="1" ht="20" customHeight="1" spans="1:15">
      <c r="A28" s="124"/>
      <c r="B28" s="125"/>
      <c r="C28" s="126" t="s">
        <v>81</v>
      </c>
      <c r="D28" s="127"/>
      <c r="E28" s="127"/>
      <c r="F28" s="127"/>
      <c r="G28" s="127"/>
      <c r="H28" s="127"/>
      <c r="I28" s="183"/>
      <c r="J28" s="184">
        <v>1</v>
      </c>
      <c r="K28" s="185">
        <v>5</v>
      </c>
      <c r="L28" s="186" t="s">
        <v>79</v>
      </c>
      <c r="M28" s="187">
        <f>3000/9*2</f>
        <v>666.666666666667</v>
      </c>
      <c r="N28" s="188">
        <f>J28*K28*M28</f>
        <v>3333.33333333333</v>
      </c>
      <c r="O28" s="168" t="s">
        <v>204</v>
      </c>
    </row>
    <row r="29" s="3" customFormat="1" ht="20" customHeight="1" spans="1:15">
      <c r="A29" s="115" t="s">
        <v>43</v>
      </c>
      <c r="B29" s="116"/>
      <c r="C29" s="116"/>
      <c r="D29" s="116"/>
      <c r="E29" s="116"/>
      <c r="F29" s="116"/>
      <c r="G29" s="116"/>
      <c r="H29" s="116"/>
      <c r="I29" s="116"/>
      <c r="J29" s="171"/>
      <c r="K29" s="171"/>
      <c r="L29" s="171"/>
      <c r="M29" s="172"/>
      <c r="N29" s="173">
        <f>SUM(N25:N28)</f>
        <v>6557.94333333333</v>
      </c>
      <c r="O29" s="174"/>
    </row>
    <row r="30" s="3" customFormat="1" ht="20" customHeight="1" spans="1:15">
      <c r="A30" s="34" t="s">
        <v>19</v>
      </c>
      <c r="B30" s="18" t="s">
        <v>17</v>
      </c>
      <c r="C30" s="35" t="s">
        <v>20</v>
      </c>
      <c r="D30" s="18"/>
      <c r="E30" s="18"/>
      <c r="F30" s="18"/>
      <c r="G30" s="18"/>
      <c r="H30" s="18"/>
      <c r="I30" s="18"/>
      <c r="J30" s="77" t="s">
        <v>21</v>
      </c>
      <c r="K30" s="35"/>
      <c r="L30" s="77" t="s">
        <v>23</v>
      </c>
      <c r="M30" s="78" t="s">
        <v>24</v>
      </c>
      <c r="N30" s="56" t="s">
        <v>46</v>
      </c>
      <c r="O30" s="79" t="s">
        <v>26</v>
      </c>
    </row>
    <row r="31" s="3" customFormat="1" ht="20" customHeight="1" spans="1:15">
      <c r="A31" s="117" t="s">
        <v>91</v>
      </c>
      <c r="B31" s="118" t="s">
        <v>92</v>
      </c>
      <c r="C31" s="118"/>
      <c r="D31" s="118"/>
      <c r="E31" s="118"/>
      <c r="F31" s="118"/>
      <c r="G31" s="118"/>
      <c r="H31" s="118"/>
      <c r="I31" s="118"/>
      <c r="J31" s="175"/>
      <c r="K31" s="175"/>
      <c r="L31" s="175"/>
      <c r="M31" s="176"/>
      <c r="N31" s="177"/>
      <c r="O31" s="178"/>
    </row>
    <row r="32" s="3" customFormat="1" ht="20" customHeight="1" spans="1:15">
      <c r="A32" s="128" t="s">
        <v>93</v>
      </c>
      <c r="B32" s="105" t="s">
        <v>94</v>
      </c>
      <c r="C32" s="129" t="s">
        <v>95</v>
      </c>
      <c r="D32" s="130"/>
      <c r="E32" s="130"/>
      <c r="F32" s="130"/>
      <c r="G32" s="130"/>
      <c r="H32" s="130"/>
      <c r="I32" s="189"/>
      <c r="J32" s="190">
        <v>2</v>
      </c>
      <c r="K32" s="191"/>
      <c r="L32" s="192" t="s">
        <v>96</v>
      </c>
      <c r="M32" s="163">
        <v>180</v>
      </c>
      <c r="N32" s="164">
        <f>J32*M32</f>
        <v>360</v>
      </c>
      <c r="O32" s="193"/>
    </row>
    <row r="33" s="3" customFormat="1" ht="20" customHeight="1" spans="1:15">
      <c r="A33" s="131" t="s">
        <v>97</v>
      </c>
      <c r="B33" s="110" t="s">
        <v>98</v>
      </c>
      <c r="C33" s="132" t="s">
        <v>99</v>
      </c>
      <c r="D33" s="133"/>
      <c r="E33" s="133"/>
      <c r="F33" s="133"/>
      <c r="G33" s="133"/>
      <c r="H33" s="133"/>
      <c r="I33" s="194"/>
      <c r="J33" s="190">
        <v>2</v>
      </c>
      <c r="K33" s="191"/>
      <c r="L33" s="180" t="s">
        <v>96</v>
      </c>
      <c r="M33" s="169">
        <v>360</v>
      </c>
      <c r="N33" s="164">
        <f>J33*M33</f>
        <v>720</v>
      </c>
      <c r="O33" s="168" t="s">
        <v>100</v>
      </c>
    </row>
    <row r="34" s="3" customFormat="1" ht="20" customHeight="1" spans="1:15">
      <c r="A34" s="128" t="s">
        <v>101</v>
      </c>
      <c r="B34" s="110" t="s">
        <v>102</v>
      </c>
      <c r="C34" s="132" t="s">
        <v>103</v>
      </c>
      <c r="D34" s="133"/>
      <c r="E34" s="133"/>
      <c r="F34" s="133"/>
      <c r="G34" s="133"/>
      <c r="H34" s="133"/>
      <c r="I34" s="194"/>
      <c r="J34" s="190">
        <v>2</v>
      </c>
      <c r="K34" s="191"/>
      <c r="L34" s="180" t="s">
        <v>96</v>
      </c>
      <c r="M34" s="169">
        <v>2272.73</v>
      </c>
      <c r="N34" s="164">
        <f>J34*M34</f>
        <v>4545.46</v>
      </c>
      <c r="O34" s="168" t="s">
        <v>104</v>
      </c>
    </row>
    <row r="35" s="3" customFormat="1" ht="20" customHeight="1" spans="1:15">
      <c r="A35" s="128" t="s">
        <v>107</v>
      </c>
      <c r="B35" s="110" t="s">
        <v>108</v>
      </c>
      <c r="C35" s="132"/>
      <c r="D35" s="133"/>
      <c r="E35" s="133"/>
      <c r="F35" s="133"/>
      <c r="G35" s="133"/>
      <c r="H35" s="133"/>
      <c r="I35" s="194"/>
      <c r="J35" s="138">
        <v>2</v>
      </c>
      <c r="K35" s="195"/>
      <c r="L35" s="180" t="s">
        <v>109</v>
      </c>
      <c r="M35" s="169">
        <f>50/9*2</f>
        <v>11.1111111111111</v>
      </c>
      <c r="N35" s="164">
        <f>J35*M35</f>
        <v>22.2222222222222</v>
      </c>
      <c r="O35" s="168"/>
    </row>
    <row r="36" s="3" customFormat="1" ht="20" customHeight="1" spans="1:15">
      <c r="A36" s="131" t="s">
        <v>110</v>
      </c>
      <c r="B36" s="134" t="s">
        <v>111</v>
      </c>
      <c r="C36" s="135"/>
      <c r="D36" s="136"/>
      <c r="E36" s="136"/>
      <c r="F36" s="136"/>
      <c r="G36" s="136"/>
      <c r="H36" s="136"/>
      <c r="I36" s="196"/>
      <c r="J36" s="141">
        <v>105</v>
      </c>
      <c r="K36" s="197"/>
      <c r="L36" s="182" t="s">
        <v>112</v>
      </c>
      <c r="M36" s="198">
        <v>0</v>
      </c>
      <c r="N36" s="89">
        <f>J36*M36</f>
        <v>0</v>
      </c>
      <c r="O36" s="199" t="s">
        <v>113</v>
      </c>
    </row>
    <row r="37" s="3" customFormat="1" ht="20" customHeight="1" spans="1:15">
      <c r="A37" s="115" t="s">
        <v>43</v>
      </c>
      <c r="B37" s="116"/>
      <c r="C37" s="116"/>
      <c r="D37" s="116"/>
      <c r="E37" s="116"/>
      <c r="F37" s="116"/>
      <c r="G37" s="116"/>
      <c r="H37" s="116"/>
      <c r="I37" s="116"/>
      <c r="J37" s="171"/>
      <c r="K37" s="171"/>
      <c r="L37" s="171"/>
      <c r="M37" s="172"/>
      <c r="N37" s="173">
        <f>SUM(N32:N36)</f>
        <v>5647.68222222222</v>
      </c>
      <c r="O37" s="174"/>
    </row>
    <row r="38" s="3" customFormat="1" ht="20" customHeight="1" spans="1:15">
      <c r="A38" s="34" t="s">
        <v>19</v>
      </c>
      <c r="B38" s="18" t="s">
        <v>17</v>
      </c>
      <c r="C38" s="35" t="s">
        <v>20</v>
      </c>
      <c r="D38" s="18"/>
      <c r="E38" s="18"/>
      <c r="F38" s="18"/>
      <c r="G38" s="18"/>
      <c r="H38" s="18"/>
      <c r="I38" s="18"/>
      <c r="J38" s="18" t="s">
        <v>44</v>
      </c>
      <c r="K38" s="18" t="s">
        <v>22</v>
      </c>
      <c r="L38" s="77" t="s">
        <v>23</v>
      </c>
      <c r="M38" s="78" t="s">
        <v>24</v>
      </c>
      <c r="N38" s="56" t="s">
        <v>46</v>
      </c>
      <c r="O38" s="79" t="s">
        <v>26</v>
      </c>
    </row>
    <row r="39" s="3" customFormat="1" ht="20" customHeight="1" spans="1:15">
      <c r="A39" s="103" t="s">
        <v>114</v>
      </c>
      <c r="B39" s="37" t="s">
        <v>115</v>
      </c>
      <c r="C39" s="37"/>
      <c r="D39" s="37"/>
      <c r="E39" s="37"/>
      <c r="F39" s="37"/>
      <c r="G39" s="37"/>
      <c r="H39" s="37"/>
      <c r="I39" s="37"/>
      <c r="J39" s="80"/>
      <c r="K39" s="80"/>
      <c r="L39" s="80"/>
      <c r="M39" s="81"/>
      <c r="N39" s="82"/>
      <c r="O39" s="83"/>
    </row>
    <row r="40" s="3" customFormat="1" ht="20" customHeight="1" spans="1:15">
      <c r="A40" s="109" t="s">
        <v>116</v>
      </c>
      <c r="B40" s="137" t="s">
        <v>120</v>
      </c>
      <c r="C40" s="138"/>
      <c r="D40" s="139"/>
      <c r="E40" s="139"/>
      <c r="F40" s="139"/>
      <c r="G40" s="139"/>
      <c r="H40" s="139"/>
      <c r="I40" s="195"/>
      <c r="J40" s="166">
        <v>0</v>
      </c>
      <c r="K40" s="166">
        <v>0</v>
      </c>
      <c r="L40" s="200" t="s">
        <v>118</v>
      </c>
      <c r="M40" s="169">
        <v>1100</v>
      </c>
      <c r="N40" s="167">
        <f>J40*K40*M40</f>
        <v>0</v>
      </c>
      <c r="O40" s="168" t="s">
        <v>121</v>
      </c>
    </row>
    <row r="41" s="3" customFormat="1" ht="20" customHeight="1" spans="1:15">
      <c r="A41" s="104" t="s">
        <v>119</v>
      </c>
      <c r="B41" s="140" t="s">
        <v>123</v>
      </c>
      <c r="C41" s="141"/>
      <c r="D41" s="142"/>
      <c r="E41" s="142"/>
      <c r="F41" s="142"/>
      <c r="G41" s="142"/>
      <c r="H41" s="142"/>
      <c r="I41" s="197"/>
      <c r="J41" s="184">
        <v>1</v>
      </c>
      <c r="K41" s="184">
        <v>5</v>
      </c>
      <c r="L41" s="201" t="s">
        <v>118</v>
      </c>
      <c r="M41" s="198">
        <f>1100/9*2</f>
        <v>244.444444444444</v>
      </c>
      <c r="N41" s="202">
        <f>J41*K41*M41</f>
        <v>1222.22222222222</v>
      </c>
      <c r="O41" s="199" t="s">
        <v>124</v>
      </c>
    </row>
    <row r="42" s="3" customFormat="1" ht="20" customHeight="1" spans="1:15">
      <c r="A42" s="117" t="s">
        <v>43</v>
      </c>
      <c r="B42" s="118"/>
      <c r="C42" s="118"/>
      <c r="D42" s="118"/>
      <c r="E42" s="118"/>
      <c r="F42" s="118"/>
      <c r="G42" s="118"/>
      <c r="H42" s="118"/>
      <c r="I42" s="118"/>
      <c r="J42" s="175"/>
      <c r="K42" s="175"/>
      <c r="L42" s="175"/>
      <c r="M42" s="176"/>
      <c r="N42" s="177">
        <f>SUM(N40:N41)</f>
        <v>1222.22222222222</v>
      </c>
      <c r="O42" s="178"/>
    </row>
    <row r="43" s="3" customFormat="1" ht="20" customHeight="1" spans="1:15">
      <c r="A43" s="32" t="s">
        <v>125</v>
      </c>
      <c r="B43" s="33"/>
      <c r="C43" s="33"/>
      <c r="D43" s="33"/>
      <c r="E43" s="33"/>
      <c r="F43" s="33"/>
      <c r="G43" s="33"/>
      <c r="H43" s="33"/>
      <c r="I43" s="33"/>
      <c r="J43" s="73"/>
      <c r="K43" s="73"/>
      <c r="L43" s="73"/>
      <c r="M43" s="74"/>
      <c r="N43" s="75">
        <f>SUM(N11,N22,N29,N37,N42)</f>
        <v>34528.4877777778</v>
      </c>
      <c r="O43" s="76"/>
    </row>
    <row r="44" s="3" customFormat="1" ht="20" customHeight="1" spans="1:15">
      <c r="A44" s="34" t="s">
        <v>19</v>
      </c>
      <c r="B44" s="18" t="s">
        <v>17</v>
      </c>
      <c r="C44" s="35" t="s">
        <v>20</v>
      </c>
      <c r="D44" s="18"/>
      <c r="E44" s="18"/>
      <c r="F44" s="18"/>
      <c r="G44" s="18"/>
      <c r="H44" s="18"/>
      <c r="I44" s="18"/>
      <c r="J44" s="77" t="s">
        <v>21</v>
      </c>
      <c r="K44" s="35"/>
      <c r="L44" s="77" t="s">
        <v>23</v>
      </c>
      <c r="M44" s="78" t="s">
        <v>24</v>
      </c>
      <c r="N44" s="56" t="s">
        <v>46</v>
      </c>
      <c r="O44" s="79" t="s">
        <v>26</v>
      </c>
    </row>
    <row r="45" s="3" customFormat="1" ht="20" customHeight="1" spans="1:15">
      <c r="A45" s="36" t="s">
        <v>126</v>
      </c>
      <c r="B45" s="37" t="s">
        <v>127</v>
      </c>
      <c r="C45" s="37"/>
      <c r="D45" s="37"/>
      <c r="E45" s="37"/>
      <c r="F45" s="37"/>
      <c r="G45" s="37"/>
      <c r="H45" s="37"/>
      <c r="I45" s="37"/>
      <c r="J45" s="80"/>
      <c r="K45" s="80"/>
      <c r="L45" s="80"/>
      <c r="M45" s="81"/>
      <c r="N45" s="82"/>
      <c r="O45" s="83"/>
    </row>
    <row r="46" s="3" customFormat="1" ht="20" customHeight="1" spans="1:15">
      <c r="A46" s="38" t="s">
        <v>128</v>
      </c>
      <c r="B46" s="39" t="s">
        <v>127</v>
      </c>
      <c r="C46" s="40" t="s">
        <v>129</v>
      </c>
      <c r="D46" s="41"/>
      <c r="E46" s="41"/>
      <c r="F46" s="41"/>
      <c r="G46" s="41"/>
      <c r="H46" s="41"/>
      <c r="I46" s="84"/>
      <c r="J46" s="85">
        <f>N43</f>
        <v>34528.4877777778</v>
      </c>
      <c r="K46" s="86"/>
      <c r="L46" s="87"/>
      <c r="M46" s="88">
        <v>0.08</v>
      </c>
      <c r="N46" s="89">
        <f>J46*M46</f>
        <v>2762.27902222222</v>
      </c>
      <c r="O46" s="90"/>
    </row>
    <row r="47" s="3" customFormat="1" ht="20" customHeight="1" spans="1:15">
      <c r="A47" s="42" t="s">
        <v>43</v>
      </c>
      <c r="B47" s="43"/>
      <c r="C47" s="43"/>
      <c r="D47" s="43"/>
      <c r="E47" s="43"/>
      <c r="F47" s="43"/>
      <c r="G47" s="43"/>
      <c r="H47" s="43"/>
      <c r="I47" s="43"/>
      <c r="J47" s="91"/>
      <c r="K47" s="91"/>
      <c r="L47" s="91"/>
      <c r="M47" s="92"/>
      <c r="N47" s="93">
        <f>SUM(N46:N46)</f>
        <v>2762.27902222222</v>
      </c>
      <c r="O47" s="94"/>
    </row>
    <row r="48" s="3" customFormat="1" ht="20" customHeight="1" spans="1:15">
      <c r="A48" s="34" t="s">
        <v>19</v>
      </c>
      <c r="B48" s="18" t="s">
        <v>17</v>
      </c>
      <c r="C48" s="35" t="s">
        <v>20</v>
      </c>
      <c r="D48" s="18"/>
      <c r="E48" s="18"/>
      <c r="F48" s="18"/>
      <c r="G48" s="18"/>
      <c r="H48" s="18"/>
      <c r="I48" s="18"/>
      <c r="J48" s="18" t="s">
        <v>44</v>
      </c>
      <c r="K48" s="18" t="s">
        <v>22</v>
      </c>
      <c r="L48" s="77" t="s">
        <v>23</v>
      </c>
      <c r="M48" s="78" t="s">
        <v>24</v>
      </c>
      <c r="N48" s="56" t="s">
        <v>46</v>
      </c>
      <c r="O48" s="79" t="s">
        <v>26</v>
      </c>
    </row>
    <row r="49" s="3" customFormat="1" ht="20" customHeight="1" spans="1:15">
      <c r="A49" s="36" t="s">
        <v>130</v>
      </c>
      <c r="B49" s="37" t="s">
        <v>131</v>
      </c>
      <c r="C49" s="37"/>
      <c r="D49" s="37"/>
      <c r="E49" s="37"/>
      <c r="F49" s="37"/>
      <c r="G49" s="37"/>
      <c r="H49" s="37"/>
      <c r="I49" s="37"/>
      <c r="J49" s="80"/>
      <c r="K49" s="80"/>
      <c r="L49" s="80"/>
      <c r="M49" s="81"/>
      <c r="N49" s="82"/>
      <c r="O49" s="83"/>
    </row>
    <row r="50" s="3" customFormat="1" ht="20" customHeight="1" spans="1:15">
      <c r="A50" s="38" t="s">
        <v>132</v>
      </c>
      <c r="B50" s="39" t="s">
        <v>133</v>
      </c>
      <c r="C50" s="40" t="s">
        <v>134</v>
      </c>
      <c r="D50" s="41"/>
      <c r="E50" s="41"/>
      <c r="F50" s="41"/>
      <c r="G50" s="41"/>
      <c r="H50" s="41"/>
      <c r="I50" s="84"/>
      <c r="J50" s="203">
        <v>1</v>
      </c>
      <c r="K50" s="203">
        <v>5</v>
      </c>
      <c r="L50" s="87" t="s">
        <v>118</v>
      </c>
      <c r="M50" s="204">
        <f>2966.8/9*2</f>
        <v>659.288888888889</v>
      </c>
      <c r="N50" s="89">
        <f>J50*K50*M50</f>
        <v>3296.44444444444</v>
      </c>
      <c r="O50" s="90" t="s">
        <v>135</v>
      </c>
    </row>
    <row r="51" s="3" customFormat="1" ht="20" customHeight="1" spans="1:15">
      <c r="A51" s="42" t="s">
        <v>43</v>
      </c>
      <c r="B51" s="43"/>
      <c r="C51" s="43"/>
      <c r="D51" s="43"/>
      <c r="E51" s="43"/>
      <c r="F51" s="43"/>
      <c r="G51" s="43"/>
      <c r="H51" s="43"/>
      <c r="I51" s="43"/>
      <c r="J51" s="91"/>
      <c r="K51" s="91"/>
      <c r="L51" s="91"/>
      <c r="M51" s="92"/>
      <c r="N51" s="93">
        <f>SUM(N50:N50)</f>
        <v>3296.44444444444</v>
      </c>
      <c r="O51" s="94"/>
    </row>
    <row r="52" s="3" customFormat="1" ht="20" customHeight="1" spans="1:15">
      <c r="A52" s="34" t="s">
        <v>19</v>
      </c>
      <c r="B52" s="18" t="s">
        <v>17</v>
      </c>
      <c r="C52" s="77" t="s">
        <v>20</v>
      </c>
      <c r="D52" s="143"/>
      <c r="E52" s="143"/>
      <c r="F52" s="143"/>
      <c r="G52" s="35"/>
      <c r="H52" s="18" t="s">
        <v>136</v>
      </c>
      <c r="I52" s="18" t="s">
        <v>137</v>
      </c>
      <c r="J52" s="77" t="s">
        <v>44</v>
      </c>
      <c r="K52" s="35"/>
      <c r="L52" s="77" t="s">
        <v>23</v>
      </c>
      <c r="M52" s="78" t="s">
        <v>24</v>
      </c>
      <c r="N52" s="56" t="s">
        <v>46</v>
      </c>
      <c r="O52" s="79" t="s">
        <v>26</v>
      </c>
    </row>
    <row r="53" s="3" customFormat="1" ht="20" customHeight="1" spans="1:15">
      <c r="A53" s="103" t="s">
        <v>138</v>
      </c>
      <c r="B53" s="37" t="s">
        <v>139</v>
      </c>
      <c r="C53" s="37"/>
      <c r="D53" s="37"/>
      <c r="E53" s="37"/>
      <c r="F53" s="37"/>
      <c r="G53" s="37"/>
      <c r="H53" s="37"/>
      <c r="I53" s="37"/>
      <c r="J53" s="80"/>
      <c r="K53" s="80"/>
      <c r="L53" s="80"/>
      <c r="M53" s="81"/>
      <c r="N53" s="82"/>
      <c r="O53" s="83"/>
    </row>
    <row r="54" s="3" customFormat="1" ht="20" customHeight="1" spans="1:15">
      <c r="A54" s="104" t="s">
        <v>140</v>
      </c>
      <c r="B54" s="144" t="s">
        <v>147</v>
      </c>
      <c r="C54" s="145" t="s">
        <v>148</v>
      </c>
      <c r="D54" s="145"/>
      <c r="E54" s="145"/>
      <c r="F54" s="145"/>
      <c r="G54" s="145"/>
      <c r="H54" s="146"/>
      <c r="I54" s="146"/>
      <c r="J54" s="205">
        <v>1</v>
      </c>
      <c r="K54" s="206"/>
      <c r="L54" s="64" t="s">
        <v>143</v>
      </c>
      <c r="M54" s="207">
        <v>2900</v>
      </c>
      <c r="N54" s="208">
        <f>J54*M54</f>
        <v>2900</v>
      </c>
      <c r="O54" s="209" t="s">
        <v>149</v>
      </c>
    </row>
    <row r="55" s="99" customFormat="1" ht="20" customHeight="1" spans="1:15">
      <c r="A55" s="119"/>
      <c r="B55" s="147"/>
      <c r="C55" s="145" t="s">
        <v>150</v>
      </c>
      <c r="D55" s="145"/>
      <c r="E55" s="145"/>
      <c r="F55" s="145"/>
      <c r="G55" s="145"/>
      <c r="H55" s="146"/>
      <c r="I55" s="146"/>
      <c r="J55" s="205">
        <v>1</v>
      </c>
      <c r="K55" s="206"/>
      <c r="L55" s="64" t="s">
        <v>143</v>
      </c>
      <c r="M55" s="210">
        <v>2000</v>
      </c>
      <c r="N55" s="211">
        <f>J55*M55</f>
        <v>2000</v>
      </c>
      <c r="O55" s="212" t="s">
        <v>149</v>
      </c>
    </row>
    <row r="56" s="3" customFormat="1" ht="20" customHeight="1" spans="1:15">
      <c r="A56" s="148" t="s">
        <v>146</v>
      </c>
      <c r="B56" s="149" t="s">
        <v>152</v>
      </c>
      <c r="C56" s="150" t="s">
        <v>153</v>
      </c>
      <c r="D56" s="150"/>
      <c r="E56" s="150"/>
      <c r="F56" s="150"/>
      <c r="G56" s="150"/>
      <c r="H56" s="146"/>
      <c r="I56" s="146"/>
      <c r="J56" s="205">
        <v>1</v>
      </c>
      <c r="K56" s="206"/>
      <c r="L56" s="213" t="s">
        <v>143</v>
      </c>
      <c r="M56" s="214">
        <v>3100</v>
      </c>
      <c r="N56" s="215">
        <f>J56*M56</f>
        <v>3100</v>
      </c>
      <c r="O56" s="212" t="s">
        <v>154</v>
      </c>
    </row>
    <row r="57" s="3" customFormat="1" ht="20" customHeight="1" spans="1:15">
      <c r="A57" s="151"/>
      <c r="B57" s="147"/>
      <c r="C57" s="145" t="s">
        <v>155</v>
      </c>
      <c r="D57" s="145"/>
      <c r="E57" s="145"/>
      <c r="F57" s="145"/>
      <c r="G57" s="145"/>
      <c r="H57" s="152"/>
      <c r="I57" s="146"/>
      <c r="J57" s="205">
        <v>1</v>
      </c>
      <c r="K57" s="206"/>
      <c r="L57" s="213" t="s">
        <v>143</v>
      </c>
      <c r="M57" s="210">
        <v>1200</v>
      </c>
      <c r="N57" s="215">
        <f>J57*M57</f>
        <v>1200</v>
      </c>
      <c r="O57" s="216" t="s">
        <v>156</v>
      </c>
    </row>
    <row r="58" s="3" customFormat="1" ht="20" customHeight="1" spans="1:15">
      <c r="A58" s="153" t="s">
        <v>151</v>
      </c>
      <c r="B58" s="39" t="s">
        <v>158</v>
      </c>
      <c r="C58" s="154" t="s">
        <v>159</v>
      </c>
      <c r="D58" s="154"/>
      <c r="E58" s="154"/>
      <c r="F58" s="154"/>
      <c r="G58" s="154"/>
      <c r="H58" s="155"/>
      <c r="I58" s="155"/>
      <c r="J58" s="203">
        <v>0</v>
      </c>
      <c r="K58" s="203"/>
      <c r="L58" s="217" t="s">
        <v>96</v>
      </c>
      <c r="M58" s="214">
        <v>0</v>
      </c>
      <c r="N58" s="218">
        <f>J58*M58</f>
        <v>0</v>
      </c>
      <c r="O58" s="212" t="s">
        <v>160</v>
      </c>
    </row>
    <row r="59" s="3" customFormat="1" ht="20" customHeight="1" spans="1:15">
      <c r="A59" s="153"/>
      <c r="B59" s="39" t="s">
        <v>127</v>
      </c>
      <c r="C59" s="156" t="s">
        <v>161</v>
      </c>
      <c r="D59" s="156"/>
      <c r="E59" s="156"/>
      <c r="F59" s="156"/>
      <c r="G59" s="156"/>
      <c r="H59" s="156"/>
      <c r="I59" s="156"/>
      <c r="J59" s="156"/>
      <c r="K59" s="156"/>
      <c r="L59" s="156"/>
      <c r="M59" s="219">
        <v>0.03</v>
      </c>
      <c r="N59" s="89">
        <f>N58*M59</f>
        <v>0</v>
      </c>
      <c r="O59" s="220"/>
    </row>
    <row r="60" s="3" customFormat="1" ht="20" customHeight="1" spans="1:15">
      <c r="A60" s="42" t="s">
        <v>43</v>
      </c>
      <c r="B60" s="43"/>
      <c r="C60" s="43"/>
      <c r="D60" s="43"/>
      <c r="E60" s="43"/>
      <c r="F60" s="43"/>
      <c r="G60" s="43"/>
      <c r="H60" s="43"/>
      <c r="I60" s="43"/>
      <c r="J60" s="91"/>
      <c r="K60" s="91"/>
      <c r="L60" s="91"/>
      <c r="M60" s="92"/>
      <c r="N60" s="93">
        <f>SUM(N54:N59)</f>
        <v>9200</v>
      </c>
      <c r="O60" s="94"/>
    </row>
    <row r="61" s="3" customFormat="1" ht="20" customHeight="1" spans="1:15">
      <c r="A61" s="34" t="s">
        <v>19</v>
      </c>
      <c r="B61" s="18" t="s">
        <v>17</v>
      </c>
      <c r="C61" s="35" t="s">
        <v>20</v>
      </c>
      <c r="D61" s="18"/>
      <c r="E61" s="18"/>
      <c r="F61" s="18"/>
      <c r="G61" s="18"/>
      <c r="H61" s="18"/>
      <c r="I61" s="18"/>
      <c r="J61" s="77" t="s">
        <v>21</v>
      </c>
      <c r="K61" s="35"/>
      <c r="L61" s="77" t="s">
        <v>23</v>
      </c>
      <c r="M61" s="78" t="s">
        <v>24</v>
      </c>
      <c r="N61" s="56" t="s">
        <v>46</v>
      </c>
      <c r="O61" s="79" t="s">
        <v>26</v>
      </c>
    </row>
    <row r="62" s="3" customFormat="1" ht="20" customHeight="1" spans="1:15">
      <c r="A62" s="36" t="s">
        <v>162</v>
      </c>
      <c r="B62" s="37" t="s">
        <v>163</v>
      </c>
      <c r="C62" s="37"/>
      <c r="D62" s="37"/>
      <c r="E62" s="37"/>
      <c r="F62" s="37"/>
      <c r="G62" s="37"/>
      <c r="H62" s="37"/>
      <c r="I62" s="37"/>
      <c r="J62" s="80"/>
      <c r="K62" s="80"/>
      <c r="L62" s="80"/>
      <c r="M62" s="81"/>
      <c r="N62" s="82"/>
      <c r="O62" s="83"/>
    </row>
    <row r="63" s="3" customFormat="1" ht="20" customHeight="1" spans="1:15">
      <c r="A63" s="38" t="s">
        <v>164</v>
      </c>
      <c r="B63" s="39" t="s">
        <v>163</v>
      </c>
      <c r="C63" s="44"/>
      <c r="D63" s="45"/>
      <c r="E63" s="45"/>
      <c r="F63" s="45"/>
      <c r="G63" s="45"/>
      <c r="H63" s="45"/>
      <c r="I63" s="95"/>
      <c r="J63" s="85">
        <f>SUM(N43,N47,N51,N60)</f>
        <v>49787.2112444444</v>
      </c>
      <c r="K63" s="86"/>
      <c r="L63" s="87"/>
      <c r="M63" s="88">
        <v>0.06</v>
      </c>
      <c r="N63" s="89">
        <f>J63*M63</f>
        <v>2987.23267466666</v>
      </c>
      <c r="O63" s="90"/>
    </row>
    <row r="64" s="3" customFormat="1" ht="20" customHeight="1" spans="1:15">
      <c r="A64" s="32" t="s">
        <v>43</v>
      </c>
      <c r="B64" s="33"/>
      <c r="C64" s="33"/>
      <c r="D64" s="33"/>
      <c r="E64" s="33"/>
      <c r="F64" s="33"/>
      <c r="G64" s="33"/>
      <c r="H64" s="33"/>
      <c r="I64" s="33"/>
      <c r="J64" s="73"/>
      <c r="K64" s="73"/>
      <c r="L64" s="73"/>
      <c r="M64" s="74"/>
      <c r="N64" s="75">
        <f>SUM(N63,J63)</f>
        <v>52774.4439191111</v>
      </c>
      <c r="O64" s="76"/>
    </row>
    <row r="65" s="3" customFormat="1" ht="20" customHeight="1" spans="1:15">
      <c r="A65" s="30"/>
      <c r="B65" s="31" t="s">
        <v>165</v>
      </c>
      <c r="C65" s="31"/>
      <c r="D65" s="31"/>
      <c r="E65" s="31"/>
      <c r="F65" s="31"/>
      <c r="G65" s="31"/>
      <c r="H65" s="31"/>
      <c r="I65" s="31"/>
      <c r="J65" s="68"/>
      <c r="K65" s="68"/>
      <c r="L65" s="68"/>
      <c r="M65" s="96"/>
      <c r="N65" s="97"/>
      <c r="O65" s="98"/>
    </row>
    <row r="66" s="3" customFormat="1" ht="15" customHeight="1" spans="10:14">
      <c r="J66" s="5"/>
      <c r="K66" s="5"/>
      <c r="L66" s="5"/>
      <c r="M66" s="6"/>
      <c r="N66" s="6"/>
    </row>
    <row r="67" s="3" customFormat="1" ht="15" customHeight="1" spans="10:14">
      <c r="J67" s="5"/>
      <c r="K67" s="5"/>
      <c r="L67" s="5"/>
      <c r="M67" s="6"/>
      <c r="N67" s="6"/>
    </row>
    <row r="68" s="3" customFormat="1" ht="15" customHeight="1" spans="10:14">
      <c r="J68" s="5"/>
      <c r="K68" s="5"/>
      <c r="L68" s="5"/>
      <c r="M68" s="6"/>
      <c r="N68" s="6"/>
    </row>
    <row r="69" s="3" customFormat="1" ht="15" customHeight="1" spans="10:14">
      <c r="J69" s="5"/>
      <c r="K69" s="5"/>
      <c r="L69" s="5"/>
      <c r="M69" s="6"/>
      <c r="N69" s="6"/>
    </row>
    <row r="70" s="3" customFormat="1" ht="15" customHeight="1" spans="10:14">
      <c r="J70" s="5"/>
      <c r="K70" s="5"/>
      <c r="L70" s="5"/>
      <c r="M70" s="6"/>
      <c r="N70" s="6"/>
    </row>
    <row r="71" s="3" customFormat="1" ht="15" customHeight="1" spans="10:14">
      <c r="J71" s="5"/>
      <c r="K71" s="5"/>
      <c r="L71" s="5"/>
      <c r="M71" s="6"/>
      <c r="N71" s="6"/>
    </row>
    <row r="72" s="3" customFormat="1" ht="15" customHeight="1" spans="10:14">
      <c r="J72" s="5"/>
      <c r="K72" s="5"/>
      <c r="L72" s="5"/>
      <c r="M72" s="6"/>
      <c r="N72" s="6"/>
    </row>
    <row r="73" s="3" customFormat="1" ht="15" customHeight="1" spans="10:14">
      <c r="J73" s="5"/>
      <c r="K73" s="5"/>
      <c r="L73" s="5"/>
      <c r="M73" s="6"/>
      <c r="N73" s="6"/>
    </row>
    <row r="74" s="3" customFormat="1" ht="15" customHeight="1" spans="10:14">
      <c r="J74" s="5"/>
      <c r="K74" s="5"/>
      <c r="L74" s="5"/>
      <c r="M74" s="6"/>
      <c r="N74" s="6"/>
    </row>
    <row r="75" s="3" customFormat="1" ht="15" customHeight="1" spans="10:14">
      <c r="J75" s="5"/>
      <c r="K75" s="5"/>
      <c r="L75" s="5"/>
      <c r="M75" s="6"/>
      <c r="N75" s="6"/>
    </row>
    <row r="76" s="3" customFormat="1" ht="15" customHeight="1" spans="10:14">
      <c r="J76" s="5"/>
      <c r="K76" s="5"/>
      <c r="L76" s="5"/>
      <c r="M76" s="6"/>
      <c r="N76" s="6"/>
    </row>
    <row r="77" s="3" customFormat="1" ht="15" customHeight="1" spans="10:14">
      <c r="J77" s="5"/>
      <c r="K77" s="5"/>
      <c r="L77" s="5"/>
      <c r="M77" s="6"/>
      <c r="N77" s="6"/>
    </row>
    <row r="78" s="3" customFormat="1" ht="15" customHeight="1" spans="10:14">
      <c r="J78" s="5"/>
      <c r="K78" s="5"/>
      <c r="L78" s="5"/>
      <c r="M78" s="6"/>
      <c r="N78" s="6"/>
    </row>
    <row r="79" s="3" customFormat="1" ht="15" customHeight="1" spans="10:14">
      <c r="J79" s="5"/>
      <c r="K79" s="5"/>
      <c r="L79" s="5"/>
      <c r="M79" s="6"/>
      <c r="N79" s="6"/>
    </row>
    <row r="80" s="3" customFormat="1" ht="15" customHeight="1" spans="10:14">
      <c r="J80" s="5"/>
      <c r="K80" s="5"/>
      <c r="L80" s="5"/>
      <c r="M80" s="6"/>
      <c r="N80" s="6"/>
    </row>
    <row r="81" s="3" customFormat="1" ht="15" customHeight="1" spans="10:14">
      <c r="J81" s="5"/>
      <c r="K81" s="5"/>
      <c r="L81" s="5"/>
      <c r="M81" s="6"/>
      <c r="N81" s="6"/>
    </row>
    <row r="82" s="3" customFormat="1" ht="15" customHeight="1" spans="10:14">
      <c r="J82" s="5"/>
      <c r="K82" s="5"/>
      <c r="L82" s="5"/>
      <c r="M82" s="6"/>
      <c r="N82" s="6"/>
    </row>
    <row r="83" s="3" customFormat="1" ht="15" customHeight="1" spans="10:14">
      <c r="J83" s="5"/>
      <c r="K83" s="5"/>
      <c r="L83" s="5"/>
      <c r="M83" s="6"/>
      <c r="N83" s="6"/>
    </row>
    <row r="84" s="3" customFormat="1" ht="15" customHeight="1" spans="10:14">
      <c r="J84" s="5"/>
      <c r="K84" s="5"/>
      <c r="L84" s="5"/>
      <c r="M84" s="6"/>
      <c r="N84" s="6"/>
    </row>
    <row r="85" s="3" customFormat="1" ht="15" customHeight="1" spans="10:14">
      <c r="J85" s="5"/>
      <c r="K85" s="5"/>
      <c r="L85" s="5"/>
      <c r="M85" s="6"/>
      <c r="N85" s="6"/>
    </row>
    <row r="86" s="3" customFormat="1" ht="15" customHeight="1" spans="10:14">
      <c r="J86" s="5"/>
      <c r="K86" s="5"/>
      <c r="L86" s="5"/>
      <c r="M86" s="6"/>
      <c r="N86" s="6"/>
    </row>
    <row r="87" s="3" customFormat="1" ht="15" customHeight="1" spans="10:14">
      <c r="J87" s="5"/>
      <c r="K87" s="5"/>
      <c r="L87" s="5"/>
      <c r="M87" s="6"/>
      <c r="N87" s="6"/>
    </row>
    <row r="88" s="3" customFormat="1" ht="15" customHeight="1" spans="10:14">
      <c r="J88" s="5"/>
      <c r="K88" s="5"/>
      <c r="L88" s="5"/>
      <c r="M88" s="6"/>
      <c r="N88" s="6"/>
    </row>
    <row r="89" s="3" customFormat="1" ht="15" customHeight="1" spans="10:14">
      <c r="J89" s="5"/>
      <c r="K89" s="5"/>
      <c r="L89" s="5"/>
      <c r="M89" s="6"/>
      <c r="N89" s="6"/>
    </row>
    <row r="90" s="3" customFormat="1" ht="15" customHeight="1" spans="10:14">
      <c r="J90" s="5"/>
      <c r="K90" s="5"/>
      <c r="L90" s="5"/>
      <c r="M90" s="6"/>
      <c r="N90" s="6"/>
    </row>
    <row r="91" s="3" customFormat="1" ht="15" customHeight="1" spans="10:14">
      <c r="J91" s="5"/>
      <c r="K91" s="5"/>
      <c r="L91" s="5"/>
      <c r="M91" s="6"/>
      <c r="N91" s="6"/>
    </row>
    <row r="92" s="3" customFormat="1" ht="15" customHeight="1" spans="10:14">
      <c r="J92" s="5"/>
      <c r="K92" s="5"/>
      <c r="L92" s="5"/>
      <c r="M92" s="6"/>
      <c r="N92" s="6"/>
    </row>
    <row r="93" s="3" customFormat="1" ht="15" customHeight="1" spans="10:14">
      <c r="J93" s="5"/>
      <c r="K93" s="5"/>
      <c r="L93" s="5"/>
      <c r="M93" s="6"/>
      <c r="N93" s="6"/>
    </row>
    <row r="94" s="3" customFormat="1" ht="15" customHeight="1" spans="10:14">
      <c r="J94" s="5"/>
      <c r="K94" s="5"/>
      <c r="L94" s="5"/>
      <c r="M94" s="6"/>
      <c r="N94" s="6"/>
    </row>
    <row r="95" s="3" customFormat="1" ht="15" customHeight="1" spans="10:14">
      <c r="J95" s="5"/>
      <c r="K95" s="5"/>
      <c r="L95" s="5"/>
      <c r="M95" s="6"/>
      <c r="N95" s="6"/>
    </row>
    <row r="96" s="3" customFormat="1" ht="15" customHeight="1" spans="10:14">
      <c r="J96" s="5"/>
      <c r="K96" s="5"/>
      <c r="L96" s="5"/>
      <c r="M96" s="6"/>
      <c r="N96" s="6"/>
    </row>
    <row r="97" s="3" customFormat="1" ht="15" customHeight="1" spans="10:14">
      <c r="J97" s="5"/>
      <c r="K97" s="5"/>
      <c r="L97" s="5"/>
      <c r="M97" s="6"/>
      <c r="N97" s="6"/>
    </row>
    <row r="98" s="3" customFormat="1" ht="15" customHeight="1" spans="10:14">
      <c r="J98" s="5"/>
      <c r="K98" s="5"/>
      <c r="L98" s="5"/>
      <c r="M98" s="6"/>
      <c r="N98" s="6"/>
    </row>
    <row r="99" s="3" customFormat="1" ht="15" customHeight="1" spans="10:14">
      <c r="J99" s="5"/>
      <c r="K99" s="5"/>
      <c r="L99" s="5"/>
      <c r="M99" s="6"/>
      <c r="N99" s="6"/>
    </row>
    <row r="100" s="3" customFormat="1" ht="15" customHeight="1" spans="10:14">
      <c r="J100" s="5"/>
      <c r="K100" s="5"/>
      <c r="L100" s="5"/>
      <c r="M100" s="6"/>
      <c r="N100" s="6"/>
    </row>
    <row r="101" s="3" customFormat="1" ht="15" customHeight="1" spans="10:14">
      <c r="J101" s="5"/>
      <c r="K101" s="5"/>
      <c r="L101" s="5"/>
      <c r="M101" s="6"/>
      <c r="N101" s="6"/>
    </row>
    <row r="102" s="3" customFormat="1" ht="15" customHeight="1" spans="10:14">
      <c r="J102" s="5"/>
      <c r="K102" s="5"/>
      <c r="L102" s="5"/>
      <c r="M102" s="6"/>
      <c r="N102" s="6"/>
    </row>
    <row r="103" s="3" customFormat="1" ht="15" customHeight="1" spans="10:14">
      <c r="J103" s="5"/>
      <c r="K103" s="5"/>
      <c r="L103" s="5"/>
      <c r="M103" s="6"/>
      <c r="N103" s="6"/>
    </row>
    <row r="104" s="3" customFormat="1" ht="15" customHeight="1" spans="10:14">
      <c r="J104" s="5"/>
      <c r="K104" s="5"/>
      <c r="L104" s="5"/>
      <c r="M104" s="6"/>
      <c r="N104" s="6"/>
    </row>
    <row r="105" s="3" customFormat="1" ht="15" customHeight="1" spans="10:14">
      <c r="J105" s="5"/>
      <c r="K105" s="5"/>
      <c r="L105" s="5"/>
      <c r="M105" s="6"/>
      <c r="N105" s="6"/>
    </row>
    <row r="106" s="3" customFormat="1" ht="15" customHeight="1" spans="10:14">
      <c r="J106" s="5"/>
      <c r="K106" s="5"/>
      <c r="L106" s="5"/>
      <c r="M106" s="6"/>
      <c r="N106" s="6"/>
    </row>
    <row r="107" s="3" customFormat="1" ht="15" customHeight="1" spans="10:14">
      <c r="J107" s="5"/>
      <c r="K107" s="5"/>
      <c r="L107" s="5"/>
      <c r="M107" s="6"/>
      <c r="N107" s="6"/>
    </row>
    <row r="108" s="3" customFormat="1" ht="15" customHeight="1" spans="10:14">
      <c r="J108" s="5"/>
      <c r="K108" s="5"/>
      <c r="L108" s="5"/>
      <c r="M108" s="6"/>
      <c r="N108" s="6"/>
    </row>
    <row r="109" s="3" customFormat="1" ht="15" customHeight="1" spans="10:14">
      <c r="J109" s="5"/>
      <c r="K109" s="5"/>
      <c r="L109" s="5"/>
      <c r="M109" s="6"/>
      <c r="N109" s="6"/>
    </row>
    <row r="110" s="3" customFormat="1" ht="15" customHeight="1" spans="10:14">
      <c r="J110" s="5"/>
      <c r="K110" s="5"/>
      <c r="L110" s="5"/>
      <c r="M110" s="6"/>
      <c r="N110" s="6"/>
    </row>
    <row r="111" s="3" customFormat="1" ht="15" customHeight="1" spans="10:14">
      <c r="J111" s="5"/>
      <c r="K111" s="5"/>
      <c r="L111" s="5"/>
      <c r="M111" s="6"/>
      <c r="N111" s="6"/>
    </row>
    <row r="112" s="3" customFormat="1" ht="15" customHeight="1" spans="10:14">
      <c r="J112" s="5"/>
      <c r="K112" s="5"/>
      <c r="L112" s="5"/>
      <c r="M112" s="6"/>
      <c r="N112" s="6"/>
    </row>
    <row r="113" s="3" customFormat="1" ht="15" customHeight="1" spans="10:14">
      <c r="J113" s="5"/>
      <c r="K113" s="5"/>
      <c r="L113" s="5"/>
      <c r="M113" s="6"/>
      <c r="N113" s="6"/>
    </row>
    <row r="114" s="3" customFormat="1" ht="15" customHeight="1" spans="10:14">
      <c r="J114" s="5"/>
      <c r="K114" s="5"/>
      <c r="L114" s="5"/>
      <c r="M114" s="6"/>
      <c r="N114" s="6"/>
    </row>
    <row r="115" s="3" customFormat="1" ht="15" customHeight="1" spans="10:14">
      <c r="J115" s="5"/>
      <c r="K115" s="5"/>
      <c r="L115" s="5"/>
      <c r="M115" s="6"/>
      <c r="N115" s="6"/>
    </row>
    <row r="116" s="3" customFormat="1" ht="15" customHeight="1" spans="10:14">
      <c r="J116" s="5"/>
      <c r="K116" s="5"/>
      <c r="L116" s="5"/>
      <c r="M116" s="6"/>
      <c r="N116" s="6"/>
    </row>
    <row r="117" s="3" customFormat="1" ht="15" customHeight="1" spans="10:14">
      <c r="J117" s="5"/>
      <c r="K117" s="5"/>
      <c r="L117" s="5"/>
      <c r="M117" s="6"/>
      <c r="N117" s="6"/>
    </row>
    <row r="118" s="3" customFormat="1" ht="15" customHeight="1" spans="10:14">
      <c r="J118" s="5"/>
      <c r="K118" s="5"/>
      <c r="L118" s="5"/>
      <c r="M118" s="6"/>
      <c r="N118" s="6"/>
    </row>
    <row r="119" s="3" customFormat="1" ht="15" customHeight="1" spans="10:14">
      <c r="J119" s="5"/>
      <c r="K119" s="5"/>
      <c r="L119" s="5"/>
      <c r="M119" s="6"/>
      <c r="N119" s="6"/>
    </row>
    <row r="120" s="3" customFormat="1" ht="15" customHeight="1" spans="10:14">
      <c r="J120" s="5"/>
      <c r="K120" s="5"/>
      <c r="L120" s="5"/>
      <c r="M120" s="6"/>
      <c r="N120" s="6"/>
    </row>
    <row r="121" s="3" customFormat="1" ht="15" customHeight="1" spans="10:14">
      <c r="J121" s="5"/>
      <c r="K121" s="5"/>
      <c r="L121" s="5"/>
      <c r="M121" s="6"/>
      <c r="N121" s="6"/>
    </row>
    <row r="122" s="3" customFormat="1" ht="15" customHeight="1" spans="10:14">
      <c r="J122" s="5"/>
      <c r="K122" s="5"/>
      <c r="L122" s="5"/>
      <c r="M122" s="6"/>
      <c r="N122" s="6"/>
    </row>
    <row r="123" s="3" customFormat="1" ht="15" customHeight="1" spans="10:14">
      <c r="J123" s="5"/>
      <c r="K123" s="5"/>
      <c r="L123" s="5"/>
      <c r="M123" s="6"/>
      <c r="N123" s="6"/>
    </row>
    <row r="124" s="3" customFormat="1" ht="15" customHeight="1" spans="10:14">
      <c r="J124" s="5"/>
      <c r="K124" s="5"/>
      <c r="L124" s="5"/>
      <c r="M124" s="6"/>
      <c r="N124" s="6"/>
    </row>
    <row r="125" s="3" customFormat="1" ht="15" customHeight="1" spans="10:14">
      <c r="J125" s="5"/>
      <c r="K125" s="5"/>
      <c r="L125" s="5"/>
      <c r="M125" s="6"/>
      <c r="N125" s="6"/>
    </row>
    <row r="126" s="3" customFormat="1" ht="15" customHeight="1" spans="10:14">
      <c r="J126" s="5"/>
      <c r="K126" s="5"/>
      <c r="L126" s="5"/>
      <c r="M126" s="6"/>
      <c r="N126" s="6"/>
    </row>
    <row r="127" s="3" customFormat="1" ht="15" customHeight="1" spans="10:14">
      <c r="J127" s="5"/>
      <c r="K127" s="5"/>
      <c r="L127" s="5"/>
      <c r="M127" s="6"/>
      <c r="N127" s="6"/>
    </row>
    <row r="128" s="3" customFormat="1" ht="15" customHeight="1" spans="10:14">
      <c r="J128" s="5"/>
      <c r="K128" s="5"/>
      <c r="L128" s="5"/>
      <c r="M128" s="6"/>
      <c r="N128" s="6"/>
    </row>
    <row r="129" s="3" customFormat="1" ht="15" customHeight="1" spans="10:14">
      <c r="J129" s="5"/>
      <c r="K129" s="5"/>
      <c r="L129" s="5"/>
      <c r="M129" s="6"/>
      <c r="N129" s="6"/>
    </row>
    <row r="130" s="3" customFormat="1" ht="15" customHeight="1" spans="10:14">
      <c r="J130" s="5"/>
      <c r="K130" s="5"/>
      <c r="L130" s="5"/>
      <c r="M130" s="6"/>
      <c r="N130" s="6"/>
    </row>
    <row r="131" s="3" customFormat="1" ht="15" customHeight="1" spans="10:14">
      <c r="J131" s="5"/>
      <c r="K131" s="5"/>
      <c r="L131" s="5"/>
      <c r="M131" s="6"/>
      <c r="N131" s="6"/>
    </row>
    <row r="132" s="3" customFormat="1" ht="15" customHeight="1" spans="10:14">
      <c r="J132" s="5"/>
      <c r="K132" s="5"/>
      <c r="L132" s="5"/>
      <c r="M132" s="6"/>
      <c r="N132" s="6"/>
    </row>
    <row r="133" s="3" customFormat="1" ht="15" customHeight="1" spans="10:14">
      <c r="J133" s="5"/>
      <c r="K133" s="5"/>
      <c r="L133" s="5"/>
      <c r="M133" s="6"/>
      <c r="N133" s="6"/>
    </row>
    <row r="134" s="3" customFormat="1" ht="15" customHeight="1" spans="10:14">
      <c r="J134" s="5"/>
      <c r="K134" s="5"/>
      <c r="L134" s="5"/>
      <c r="M134" s="6"/>
      <c r="N134" s="6"/>
    </row>
    <row r="135" s="3" customFormat="1" ht="15" customHeight="1" spans="10:14">
      <c r="J135" s="5"/>
      <c r="K135" s="5"/>
      <c r="L135" s="5"/>
      <c r="M135" s="6"/>
      <c r="N135" s="6"/>
    </row>
    <row r="136" s="3" customFormat="1" ht="15" customHeight="1" spans="10:14">
      <c r="J136" s="5"/>
      <c r="K136" s="5"/>
      <c r="L136" s="5"/>
      <c r="M136" s="6"/>
      <c r="N136" s="6"/>
    </row>
    <row r="137" s="3" customFormat="1" ht="15" customHeight="1" spans="10:14">
      <c r="J137" s="5"/>
      <c r="K137" s="5"/>
      <c r="L137" s="5"/>
      <c r="M137" s="6"/>
      <c r="N137" s="6"/>
    </row>
    <row r="138" s="3" customFormat="1" ht="15" customHeight="1" spans="10:14">
      <c r="J138" s="5"/>
      <c r="K138" s="5"/>
      <c r="L138" s="5"/>
      <c r="M138" s="6"/>
      <c r="N138" s="6"/>
    </row>
    <row r="139" s="3" customFormat="1" ht="15" customHeight="1" spans="10:14">
      <c r="J139" s="5"/>
      <c r="K139" s="5"/>
      <c r="L139" s="5"/>
      <c r="M139" s="6"/>
      <c r="N139" s="6"/>
    </row>
    <row r="140" s="3" customFormat="1" ht="15" customHeight="1" spans="10:14">
      <c r="J140" s="5"/>
      <c r="K140" s="5"/>
      <c r="L140" s="5"/>
      <c r="M140" s="6"/>
      <c r="N140" s="6"/>
    </row>
    <row r="141" s="3" customFormat="1" ht="15" customHeight="1" spans="10:14">
      <c r="J141" s="5"/>
      <c r="K141" s="5"/>
      <c r="L141" s="5"/>
      <c r="M141" s="6"/>
      <c r="N141" s="6"/>
    </row>
    <row r="142" s="3" customFormat="1" ht="15" customHeight="1" spans="10:14">
      <c r="J142" s="5"/>
      <c r="K142" s="5"/>
      <c r="L142" s="5"/>
      <c r="M142" s="6"/>
      <c r="N142" s="6"/>
    </row>
    <row r="143" s="3" customFormat="1" ht="15" customHeight="1" spans="10:14">
      <c r="J143" s="5"/>
      <c r="K143" s="5"/>
      <c r="L143" s="5"/>
      <c r="M143" s="6"/>
      <c r="N143" s="6"/>
    </row>
  </sheetData>
  <mergeCells count="71"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  <mergeCell ref="A4:B4"/>
    <mergeCell ref="C4:E4"/>
    <mergeCell ref="L4:M4"/>
    <mergeCell ref="N4:O4"/>
    <mergeCell ref="B6:O6"/>
    <mergeCell ref="A7:L7"/>
    <mergeCell ref="M7:O7"/>
    <mergeCell ref="C8:I8"/>
    <mergeCell ref="C12:I12"/>
    <mergeCell ref="C23:I23"/>
    <mergeCell ref="C25:I25"/>
    <mergeCell ref="C26:I26"/>
    <mergeCell ref="C27:I27"/>
    <mergeCell ref="C28:I28"/>
    <mergeCell ref="C30:I30"/>
    <mergeCell ref="J30:K30"/>
    <mergeCell ref="C32:I32"/>
    <mergeCell ref="J32:K32"/>
    <mergeCell ref="C33:I33"/>
    <mergeCell ref="J33:K33"/>
    <mergeCell ref="C34:I34"/>
    <mergeCell ref="J34:K34"/>
    <mergeCell ref="C35:I35"/>
    <mergeCell ref="J35:K35"/>
    <mergeCell ref="C36:I36"/>
    <mergeCell ref="J36:K36"/>
    <mergeCell ref="C38:I38"/>
    <mergeCell ref="C40:I40"/>
    <mergeCell ref="C41:I41"/>
    <mergeCell ref="C44:I44"/>
    <mergeCell ref="J44:K44"/>
    <mergeCell ref="C46:I46"/>
    <mergeCell ref="J46:K46"/>
    <mergeCell ref="C48:I48"/>
    <mergeCell ref="C50:I50"/>
    <mergeCell ref="C52:G52"/>
    <mergeCell ref="J52:K52"/>
    <mergeCell ref="C54:G54"/>
    <mergeCell ref="J54:K54"/>
    <mergeCell ref="C55:G55"/>
    <mergeCell ref="J55:K55"/>
    <mergeCell ref="C56:G56"/>
    <mergeCell ref="J56:K56"/>
    <mergeCell ref="C57:G57"/>
    <mergeCell ref="J57:K57"/>
    <mergeCell ref="C58:G58"/>
    <mergeCell ref="J58:K58"/>
    <mergeCell ref="C59:L59"/>
    <mergeCell ref="C61:I61"/>
    <mergeCell ref="J61:K61"/>
    <mergeCell ref="C63:I63"/>
    <mergeCell ref="J63:K63"/>
    <mergeCell ref="A25:A26"/>
    <mergeCell ref="A27:A28"/>
    <mergeCell ref="A54:A55"/>
    <mergeCell ref="A56:A57"/>
    <mergeCell ref="B25:B26"/>
    <mergeCell ref="B27:B28"/>
    <mergeCell ref="B54:B55"/>
    <mergeCell ref="B56:B57"/>
  </mergeCells>
  <dataValidations count="1">
    <dataValidation type="list" allowBlank="1" showInputMessage="1" showErrorMessage="1" sqref="D10 F10 H54 I54 H55 I55 H56 I56 H57 I57 H58 I58 C14:C21 D14:D21 F14:F21 H14:H21">
      <formula1>#REF!</formula1>
    </dataValidation>
  </dataValidations>
  <pageMargins left="0.75" right="0.75" top="1" bottom="1" header="0.511805555555556" footer="0.511805555555556"/>
  <pageSetup paperSize="9" scale="56" orientation="portrait"/>
  <headerFooter/>
  <colBreaks count="1" manualBreakCount="1">
    <brk id="15" max="1048575" man="1"/>
  </col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9"/>
  <sheetViews>
    <sheetView topLeftCell="A6" workbookViewId="0">
      <selection activeCell="J20" sqref="J20"/>
    </sheetView>
  </sheetViews>
  <sheetFormatPr defaultColWidth="9.125" defaultRowHeight="12.75"/>
  <cols>
    <col min="1" max="1" width="4.75" style="3" customWidth="1"/>
    <col min="2" max="2" width="15.75" style="3" customWidth="1"/>
    <col min="3" max="3" width="14.75" style="3" customWidth="1"/>
    <col min="4" max="8" width="4.25" style="3" customWidth="1"/>
    <col min="9" max="9" width="8.875" style="3" customWidth="1"/>
    <col min="10" max="10" width="8.875" style="5" customWidth="1"/>
    <col min="11" max="11" width="5.25" style="5" customWidth="1"/>
    <col min="12" max="12" width="5.75" style="5" customWidth="1"/>
    <col min="13" max="13" width="8.43333333333333" style="6" customWidth="1"/>
    <col min="14" max="14" width="10.75" style="6" customWidth="1"/>
    <col min="15" max="15" width="51.2" style="3" customWidth="1"/>
    <col min="16" max="16384" width="9.125" style="3"/>
  </cols>
  <sheetData>
    <row r="1" s="1" customFormat="1" ht="42.75" customHeight="1" spans="1:15">
      <c r="A1" s="7" t="s">
        <v>205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46"/>
      <c r="N1" s="46"/>
      <c r="O1" s="7"/>
    </row>
    <row r="2" s="2" customFormat="1" ht="15" customHeight="1" spans="1:15">
      <c r="A2" s="8" t="s">
        <v>1</v>
      </c>
      <c r="B2" s="8"/>
      <c r="C2" s="9" t="s">
        <v>2</v>
      </c>
      <c r="D2" s="9"/>
      <c r="E2" s="9"/>
      <c r="F2" s="10" t="s">
        <v>3</v>
      </c>
      <c r="G2" s="11"/>
      <c r="H2" s="11"/>
      <c r="I2" s="47" t="s">
        <v>4</v>
      </c>
      <c r="J2" s="47"/>
      <c r="K2" s="48"/>
      <c r="L2" s="49" t="s">
        <v>5</v>
      </c>
      <c r="M2" s="50"/>
      <c r="N2" s="51" t="s">
        <v>6</v>
      </c>
      <c r="O2" s="52"/>
    </row>
    <row r="3" s="2" customFormat="1" ht="15" customHeight="1" spans="1:15">
      <c r="A3" s="8" t="s">
        <v>7</v>
      </c>
      <c r="B3" s="8"/>
      <c r="C3" s="9" t="s">
        <v>8</v>
      </c>
      <c r="D3" s="9"/>
      <c r="E3" s="9"/>
      <c r="F3" s="10" t="s">
        <v>9</v>
      </c>
      <c r="G3" s="11"/>
      <c r="H3" s="11"/>
      <c r="I3" s="47" t="s">
        <v>10</v>
      </c>
      <c r="J3" s="47"/>
      <c r="K3" s="48"/>
      <c r="L3" s="49" t="s">
        <v>11</v>
      </c>
      <c r="M3" s="50"/>
      <c r="N3" s="53"/>
      <c r="O3" s="52"/>
    </row>
    <row r="4" s="2" customFormat="1" ht="15" customHeight="1" spans="1:15">
      <c r="A4" s="8" t="s">
        <v>12</v>
      </c>
      <c r="B4" s="8"/>
      <c r="C4" s="9" t="s">
        <v>13</v>
      </c>
      <c r="D4" s="9"/>
      <c r="E4" s="9"/>
      <c r="F4" s="12"/>
      <c r="G4" s="11"/>
      <c r="H4" s="13"/>
      <c r="I4" s="13"/>
      <c r="J4" s="13"/>
      <c r="K4" s="13"/>
      <c r="L4" s="49" t="s">
        <v>14</v>
      </c>
      <c r="M4" s="50"/>
      <c r="N4" s="53"/>
      <c r="O4" s="52"/>
    </row>
    <row r="5" s="3" customFormat="1" ht="9.95" customHeight="1" spans="1:15">
      <c r="A5" s="14"/>
      <c r="B5" s="14"/>
      <c r="C5" s="14"/>
      <c r="D5" s="14"/>
      <c r="E5" s="14"/>
      <c r="F5" s="14"/>
      <c r="G5" s="14"/>
      <c r="H5" s="14"/>
      <c r="I5" s="14"/>
      <c r="J5" s="5"/>
      <c r="K5" s="5"/>
      <c r="L5" s="5"/>
      <c r="M5" s="6"/>
      <c r="N5" s="6"/>
      <c r="O5" s="14"/>
    </row>
    <row r="6" s="3" customFormat="1" ht="48" customHeight="1" spans="1:15">
      <c r="A6" s="15" t="s">
        <v>15</v>
      </c>
      <c r="B6" s="16" t="s">
        <v>16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54"/>
      <c r="N6" s="54"/>
      <c r="O6" s="55"/>
    </row>
    <row r="7" s="3" customFormat="1" ht="20" customHeight="1" spans="1:15">
      <c r="A7" s="17" t="s">
        <v>17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56" t="s">
        <v>18</v>
      </c>
      <c r="N7" s="56"/>
      <c r="O7" s="57"/>
    </row>
    <row r="8" s="3" customFormat="1" ht="20" customHeight="1" spans="1:16">
      <c r="A8" s="19" t="s">
        <v>19</v>
      </c>
      <c r="B8" s="20" t="s">
        <v>17</v>
      </c>
      <c r="C8" s="21" t="s">
        <v>20</v>
      </c>
      <c r="D8" s="20"/>
      <c r="E8" s="20"/>
      <c r="F8" s="20"/>
      <c r="G8" s="20"/>
      <c r="H8" s="20"/>
      <c r="I8" s="20"/>
      <c r="J8" s="20" t="s">
        <v>21</v>
      </c>
      <c r="K8" s="20" t="s">
        <v>22</v>
      </c>
      <c r="L8" s="20" t="s">
        <v>23</v>
      </c>
      <c r="M8" s="58" t="s">
        <v>24</v>
      </c>
      <c r="N8" s="58" t="s">
        <v>25</v>
      </c>
      <c r="O8" s="59" t="s">
        <v>26</v>
      </c>
      <c r="P8" s="60" t="s">
        <v>27</v>
      </c>
    </row>
    <row r="9" s="4" customFormat="1" ht="20" customHeight="1" spans="1:15">
      <c r="A9" s="22" t="s">
        <v>28</v>
      </c>
      <c r="B9" s="23" t="s">
        <v>29</v>
      </c>
      <c r="C9" s="24"/>
      <c r="D9" s="25"/>
      <c r="E9" s="25"/>
      <c r="F9" s="25"/>
      <c r="G9" s="25"/>
      <c r="H9" s="25"/>
      <c r="I9" s="25"/>
      <c r="J9" s="25"/>
      <c r="K9" s="25"/>
      <c r="L9" s="25"/>
      <c r="M9" s="61"/>
      <c r="N9" s="61"/>
      <c r="O9" s="62"/>
    </row>
    <row r="10" s="3" customFormat="1" ht="20" customHeight="1" spans="1:15">
      <c r="A10" s="26" t="s">
        <v>30</v>
      </c>
      <c r="B10" s="27" t="s">
        <v>31</v>
      </c>
      <c r="C10" s="28" t="s">
        <v>32</v>
      </c>
      <c r="D10" s="29">
        <v>11</v>
      </c>
      <c r="E10" s="28" t="s">
        <v>33</v>
      </c>
      <c r="F10" s="29">
        <v>1</v>
      </c>
      <c r="G10" s="28" t="s">
        <v>34</v>
      </c>
      <c r="H10" s="29">
        <v>4</v>
      </c>
      <c r="I10" s="28" t="s">
        <v>35</v>
      </c>
      <c r="J10" s="63">
        <v>1</v>
      </c>
      <c r="K10" s="28">
        <v>4</v>
      </c>
      <c r="L10" s="64" t="s">
        <v>36</v>
      </c>
      <c r="M10" s="65">
        <v>1400</v>
      </c>
      <c r="N10" s="66">
        <f>J10*K10*M10</f>
        <v>5600</v>
      </c>
      <c r="O10" s="67" t="s">
        <v>37</v>
      </c>
    </row>
    <row r="11" s="3" customFormat="1" ht="20" customHeight="1" spans="1:16">
      <c r="A11" s="30" t="s">
        <v>43</v>
      </c>
      <c r="B11" s="31"/>
      <c r="C11" s="31"/>
      <c r="D11" s="31"/>
      <c r="E11" s="31"/>
      <c r="F11" s="31"/>
      <c r="G11" s="31"/>
      <c r="H11" s="31"/>
      <c r="I11" s="31"/>
      <c r="J11" s="68"/>
      <c r="K11" s="68"/>
      <c r="L11" s="68"/>
      <c r="M11" s="69"/>
      <c r="N11" s="70">
        <f>SUM(N10:N10)</f>
        <v>5600</v>
      </c>
      <c r="O11" s="71"/>
      <c r="P11" s="72"/>
    </row>
    <row r="12" s="3" customFormat="1" ht="20" customHeight="1" spans="1:15">
      <c r="A12" s="32" t="s">
        <v>125</v>
      </c>
      <c r="B12" s="33"/>
      <c r="C12" s="33"/>
      <c r="D12" s="33"/>
      <c r="E12" s="33"/>
      <c r="F12" s="33"/>
      <c r="G12" s="33"/>
      <c r="H12" s="33"/>
      <c r="I12" s="33"/>
      <c r="J12" s="73"/>
      <c r="K12" s="73"/>
      <c r="L12" s="73"/>
      <c r="M12" s="74"/>
      <c r="N12" s="75">
        <f>N11</f>
        <v>5600</v>
      </c>
      <c r="O12" s="76"/>
    </row>
    <row r="13" s="3" customFormat="1" ht="20" customHeight="1" spans="1:15">
      <c r="A13" s="34" t="s">
        <v>19</v>
      </c>
      <c r="B13" s="18" t="s">
        <v>17</v>
      </c>
      <c r="C13" s="35" t="s">
        <v>20</v>
      </c>
      <c r="D13" s="18"/>
      <c r="E13" s="18"/>
      <c r="F13" s="18"/>
      <c r="G13" s="18"/>
      <c r="H13" s="18"/>
      <c r="I13" s="18"/>
      <c r="J13" s="77" t="s">
        <v>21</v>
      </c>
      <c r="K13" s="35"/>
      <c r="L13" s="77" t="s">
        <v>23</v>
      </c>
      <c r="M13" s="78" t="s">
        <v>24</v>
      </c>
      <c r="N13" s="56" t="s">
        <v>46</v>
      </c>
      <c r="O13" s="79" t="s">
        <v>26</v>
      </c>
    </row>
    <row r="14" s="3" customFormat="1" ht="20" customHeight="1" spans="1:15">
      <c r="A14" s="36" t="s">
        <v>126</v>
      </c>
      <c r="B14" s="37" t="s">
        <v>127</v>
      </c>
      <c r="C14" s="37"/>
      <c r="D14" s="37"/>
      <c r="E14" s="37"/>
      <c r="F14" s="37"/>
      <c r="G14" s="37"/>
      <c r="H14" s="37"/>
      <c r="I14" s="37"/>
      <c r="J14" s="80"/>
      <c r="K14" s="80"/>
      <c r="L14" s="80"/>
      <c r="M14" s="81"/>
      <c r="N14" s="82"/>
      <c r="O14" s="83"/>
    </row>
    <row r="15" s="3" customFormat="1" ht="20" customHeight="1" spans="1:15">
      <c r="A15" s="38" t="s">
        <v>128</v>
      </c>
      <c r="B15" s="39" t="s">
        <v>127</v>
      </c>
      <c r="C15" s="40" t="s">
        <v>129</v>
      </c>
      <c r="D15" s="41"/>
      <c r="E15" s="41"/>
      <c r="F15" s="41"/>
      <c r="G15" s="41"/>
      <c r="H15" s="41"/>
      <c r="I15" s="84"/>
      <c r="J15" s="85">
        <f>N12</f>
        <v>5600</v>
      </c>
      <c r="K15" s="86"/>
      <c r="L15" s="87"/>
      <c r="M15" s="88">
        <v>0.08</v>
      </c>
      <c r="N15" s="89">
        <f>J15*M15</f>
        <v>448</v>
      </c>
      <c r="O15" s="90"/>
    </row>
    <row r="16" s="3" customFormat="1" ht="20" customHeight="1" spans="1:15">
      <c r="A16" s="42" t="s">
        <v>43</v>
      </c>
      <c r="B16" s="43"/>
      <c r="C16" s="43"/>
      <c r="D16" s="43"/>
      <c r="E16" s="43"/>
      <c r="F16" s="43"/>
      <c r="G16" s="43"/>
      <c r="H16" s="43"/>
      <c r="I16" s="43"/>
      <c r="J16" s="91"/>
      <c r="K16" s="91"/>
      <c r="L16" s="91"/>
      <c r="M16" s="92"/>
      <c r="N16" s="93">
        <f>SUM(N15:N15)</f>
        <v>448</v>
      </c>
      <c r="O16" s="94"/>
    </row>
    <row r="17" s="3" customFormat="1" ht="20" customHeight="1" spans="1:15">
      <c r="A17" s="34" t="s">
        <v>19</v>
      </c>
      <c r="B17" s="18" t="s">
        <v>17</v>
      </c>
      <c r="C17" s="35" t="s">
        <v>20</v>
      </c>
      <c r="D17" s="18"/>
      <c r="E17" s="18"/>
      <c r="F17" s="18"/>
      <c r="G17" s="18"/>
      <c r="H17" s="18"/>
      <c r="I17" s="18"/>
      <c r="J17" s="77" t="s">
        <v>21</v>
      </c>
      <c r="K17" s="35"/>
      <c r="L17" s="77" t="s">
        <v>23</v>
      </c>
      <c r="M17" s="78" t="s">
        <v>24</v>
      </c>
      <c r="N17" s="56" t="s">
        <v>46</v>
      </c>
      <c r="O17" s="79" t="s">
        <v>26</v>
      </c>
    </row>
    <row r="18" s="3" customFormat="1" ht="20" customHeight="1" spans="1:15">
      <c r="A18" s="36" t="s">
        <v>162</v>
      </c>
      <c r="B18" s="37" t="s">
        <v>163</v>
      </c>
      <c r="C18" s="37"/>
      <c r="D18" s="37"/>
      <c r="E18" s="37"/>
      <c r="F18" s="37"/>
      <c r="G18" s="37"/>
      <c r="H18" s="37"/>
      <c r="I18" s="37"/>
      <c r="J18" s="80"/>
      <c r="K18" s="80"/>
      <c r="L18" s="80"/>
      <c r="M18" s="81"/>
      <c r="N18" s="82"/>
      <c r="O18" s="83"/>
    </row>
    <row r="19" s="3" customFormat="1" ht="20" customHeight="1" spans="1:15">
      <c r="A19" s="38" t="s">
        <v>164</v>
      </c>
      <c r="B19" s="39" t="s">
        <v>163</v>
      </c>
      <c r="C19" s="44"/>
      <c r="D19" s="45"/>
      <c r="E19" s="45"/>
      <c r="F19" s="45"/>
      <c r="G19" s="45"/>
      <c r="H19" s="45"/>
      <c r="I19" s="95"/>
      <c r="J19" s="85">
        <f>N12+N16</f>
        <v>6048</v>
      </c>
      <c r="K19" s="86"/>
      <c r="L19" s="87"/>
      <c r="M19" s="88">
        <v>0.06</v>
      </c>
      <c r="N19" s="89">
        <f>J19*M19</f>
        <v>362.88</v>
      </c>
      <c r="O19" s="90"/>
    </row>
    <row r="20" s="3" customFormat="1" ht="20" customHeight="1" spans="1:15">
      <c r="A20" s="32" t="s">
        <v>43</v>
      </c>
      <c r="B20" s="33"/>
      <c r="C20" s="33"/>
      <c r="D20" s="33"/>
      <c r="E20" s="33"/>
      <c r="F20" s="33"/>
      <c r="G20" s="33"/>
      <c r="H20" s="33"/>
      <c r="I20" s="33"/>
      <c r="J20" s="73"/>
      <c r="K20" s="73"/>
      <c r="L20" s="73"/>
      <c r="M20" s="74"/>
      <c r="N20" s="75">
        <f>SUM(N19,J19)</f>
        <v>6410.88</v>
      </c>
      <c r="O20" s="76"/>
    </row>
    <row r="21" s="3" customFormat="1" ht="20" customHeight="1" spans="1:15">
      <c r="A21" s="30"/>
      <c r="B21" s="31" t="s">
        <v>165</v>
      </c>
      <c r="C21" s="31"/>
      <c r="D21" s="31"/>
      <c r="E21" s="31"/>
      <c r="F21" s="31"/>
      <c r="G21" s="31"/>
      <c r="H21" s="31"/>
      <c r="I21" s="31"/>
      <c r="J21" s="68"/>
      <c r="K21" s="68"/>
      <c r="L21" s="68"/>
      <c r="M21" s="96"/>
      <c r="N21" s="97"/>
      <c r="O21" s="98"/>
    </row>
    <row r="22" s="3" customFormat="1" ht="15" customHeight="1" spans="10:14">
      <c r="J22" s="5"/>
      <c r="K22" s="5"/>
      <c r="L22" s="5"/>
      <c r="M22" s="6"/>
      <c r="N22" s="6"/>
    </row>
    <row r="23" s="3" customFormat="1" ht="15" customHeight="1" spans="10:14">
      <c r="J23" s="5"/>
      <c r="K23" s="5"/>
      <c r="L23" s="5"/>
      <c r="M23" s="6"/>
      <c r="N23" s="6"/>
    </row>
    <row r="24" s="3" customFormat="1" ht="15" customHeight="1" spans="10:14">
      <c r="J24" s="5"/>
      <c r="K24" s="5"/>
      <c r="L24" s="5"/>
      <c r="M24" s="6"/>
      <c r="N24" s="6"/>
    </row>
    <row r="25" s="3" customFormat="1" ht="15" customHeight="1" spans="10:14">
      <c r="J25" s="5"/>
      <c r="K25" s="5"/>
      <c r="L25" s="5"/>
      <c r="M25" s="6"/>
      <c r="N25" s="6"/>
    </row>
    <row r="26" s="3" customFormat="1" ht="15" customHeight="1" spans="10:14">
      <c r="J26" s="5"/>
      <c r="K26" s="5"/>
      <c r="L26" s="5"/>
      <c r="M26" s="6"/>
      <c r="N26" s="6"/>
    </row>
    <row r="27" s="3" customFormat="1" ht="15" customHeight="1" spans="10:14">
      <c r="J27" s="5"/>
      <c r="K27" s="5"/>
      <c r="L27" s="5"/>
      <c r="M27" s="6"/>
      <c r="N27" s="6"/>
    </row>
    <row r="28" s="3" customFormat="1" ht="15" customHeight="1" spans="10:14">
      <c r="J28" s="5"/>
      <c r="K28" s="5"/>
      <c r="L28" s="5"/>
      <c r="M28" s="6"/>
      <c r="N28" s="6"/>
    </row>
    <row r="29" s="3" customFormat="1" ht="15" customHeight="1" spans="10:14">
      <c r="J29" s="5"/>
      <c r="K29" s="5"/>
      <c r="L29" s="5"/>
      <c r="M29" s="6"/>
      <c r="N29" s="6"/>
    </row>
    <row r="30" s="3" customFormat="1" ht="15" customHeight="1" spans="10:14">
      <c r="J30" s="5"/>
      <c r="K30" s="5"/>
      <c r="L30" s="5"/>
      <c r="M30" s="6"/>
      <c r="N30" s="6"/>
    </row>
    <row r="31" s="3" customFormat="1" ht="15" customHeight="1" spans="10:14">
      <c r="J31" s="5"/>
      <c r="K31" s="5"/>
      <c r="L31" s="5"/>
      <c r="M31" s="6"/>
      <c r="N31" s="6"/>
    </row>
    <row r="32" s="3" customFormat="1" ht="15" customHeight="1" spans="10:14">
      <c r="J32" s="5"/>
      <c r="K32" s="5"/>
      <c r="L32" s="5"/>
      <c r="M32" s="6"/>
      <c r="N32" s="6"/>
    </row>
    <row r="33" s="3" customFormat="1" ht="15" customHeight="1" spans="10:14">
      <c r="J33" s="5"/>
      <c r="K33" s="5"/>
      <c r="L33" s="5"/>
      <c r="M33" s="6"/>
      <c r="N33" s="6"/>
    </row>
    <row r="34" s="3" customFormat="1" ht="15" customHeight="1" spans="10:14">
      <c r="J34" s="5"/>
      <c r="K34" s="5"/>
      <c r="L34" s="5"/>
      <c r="M34" s="6"/>
      <c r="N34" s="6"/>
    </row>
    <row r="35" s="3" customFormat="1" ht="15" customHeight="1" spans="10:14">
      <c r="J35" s="5"/>
      <c r="K35" s="5"/>
      <c r="L35" s="5"/>
      <c r="M35" s="6"/>
      <c r="N35" s="6"/>
    </row>
    <row r="36" s="3" customFormat="1" ht="15" customHeight="1" spans="10:14">
      <c r="J36" s="5"/>
      <c r="K36" s="5"/>
      <c r="L36" s="5"/>
      <c r="M36" s="6"/>
      <c r="N36" s="6"/>
    </row>
    <row r="37" s="3" customFormat="1" ht="15" customHeight="1" spans="10:14">
      <c r="J37" s="5"/>
      <c r="K37" s="5"/>
      <c r="L37" s="5"/>
      <c r="M37" s="6"/>
      <c r="N37" s="6"/>
    </row>
    <row r="38" s="3" customFormat="1" ht="15" customHeight="1" spans="10:14">
      <c r="J38" s="5"/>
      <c r="K38" s="5"/>
      <c r="L38" s="5"/>
      <c r="M38" s="6"/>
      <c r="N38" s="6"/>
    </row>
    <row r="39" s="3" customFormat="1" ht="15" customHeight="1" spans="10:14">
      <c r="J39" s="5"/>
      <c r="K39" s="5"/>
      <c r="L39" s="5"/>
      <c r="M39" s="6"/>
      <c r="N39" s="6"/>
    </row>
    <row r="40" s="3" customFormat="1" ht="15" customHeight="1" spans="10:14">
      <c r="J40" s="5"/>
      <c r="K40" s="5"/>
      <c r="L40" s="5"/>
      <c r="M40" s="6"/>
      <c r="N40" s="6"/>
    </row>
    <row r="41" s="3" customFormat="1" ht="15" customHeight="1" spans="10:14">
      <c r="J41" s="5"/>
      <c r="K41" s="5"/>
      <c r="L41" s="5"/>
      <c r="M41" s="6"/>
      <c r="N41" s="6"/>
    </row>
    <row r="42" s="3" customFormat="1" ht="15" customHeight="1" spans="10:14">
      <c r="J42" s="5"/>
      <c r="K42" s="5"/>
      <c r="L42" s="5"/>
      <c r="M42" s="6"/>
      <c r="N42" s="6"/>
    </row>
    <row r="43" s="3" customFormat="1" ht="15" customHeight="1" spans="10:14">
      <c r="J43" s="5"/>
      <c r="K43" s="5"/>
      <c r="L43" s="5"/>
      <c r="M43" s="6"/>
      <c r="N43" s="6"/>
    </row>
    <row r="44" s="3" customFormat="1" ht="15" customHeight="1" spans="10:14">
      <c r="J44" s="5"/>
      <c r="K44" s="5"/>
      <c r="L44" s="5"/>
      <c r="M44" s="6"/>
      <c r="N44" s="6"/>
    </row>
    <row r="45" s="3" customFormat="1" ht="15" customHeight="1" spans="10:14">
      <c r="J45" s="5"/>
      <c r="K45" s="5"/>
      <c r="L45" s="5"/>
      <c r="M45" s="6"/>
      <c r="N45" s="6"/>
    </row>
    <row r="46" s="3" customFormat="1" ht="15" customHeight="1" spans="10:14">
      <c r="J46" s="5"/>
      <c r="K46" s="5"/>
      <c r="L46" s="5"/>
      <c r="M46" s="6"/>
      <c r="N46" s="6"/>
    </row>
    <row r="47" s="3" customFormat="1" ht="15" customHeight="1" spans="10:14">
      <c r="J47" s="5"/>
      <c r="K47" s="5"/>
      <c r="L47" s="5"/>
      <c r="M47" s="6"/>
      <c r="N47" s="6"/>
    </row>
    <row r="48" s="3" customFormat="1" ht="15" customHeight="1" spans="10:14">
      <c r="J48" s="5"/>
      <c r="K48" s="5"/>
      <c r="L48" s="5"/>
      <c r="M48" s="6"/>
      <c r="N48" s="6"/>
    </row>
    <row r="49" s="3" customFormat="1" ht="15" customHeight="1" spans="10:14">
      <c r="J49" s="5"/>
      <c r="K49" s="5"/>
      <c r="L49" s="5"/>
      <c r="M49" s="6"/>
      <c r="N49" s="6"/>
    </row>
    <row r="50" s="3" customFormat="1" ht="15" customHeight="1" spans="10:14">
      <c r="J50" s="5"/>
      <c r="K50" s="5"/>
      <c r="L50" s="5"/>
      <c r="M50" s="6"/>
      <c r="N50" s="6"/>
    </row>
    <row r="51" s="3" customFormat="1" ht="15" customHeight="1" spans="10:14">
      <c r="J51" s="5"/>
      <c r="K51" s="5"/>
      <c r="L51" s="5"/>
      <c r="M51" s="6"/>
      <c r="N51" s="6"/>
    </row>
    <row r="52" s="3" customFormat="1" ht="15" customHeight="1" spans="10:14">
      <c r="J52" s="5"/>
      <c r="K52" s="5"/>
      <c r="L52" s="5"/>
      <c r="M52" s="6"/>
      <c r="N52" s="6"/>
    </row>
    <row r="53" s="3" customFormat="1" ht="15" customHeight="1" spans="10:14">
      <c r="J53" s="5"/>
      <c r="K53" s="5"/>
      <c r="L53" s="5"/>
      <c r="M53" s="6"/>
      <c r="N53" s="6"/>
    </row>
    <row r="54" s="3" customFormat="1" ht="15" customHeight="1" spans="10:14">
      <c r="J54" s="5"/>
      <c r="K54" s="5"/>
      <c r="L54" s="5"/>
      <c r="M54" s="6"/>
      <c r="N54" s="6"/>
    </row>
    <row r="55" s="3" customFormat="1" ht="15" customHeight="1" spans="10:14">
      <c r="J55" s="5"/>
      <c r="K55" s="5"/>
      <c r="L55" s="5"/>
      <c r="M55" s="6"/>
      <c r="N55" s="6"/>
    </row>
    <row r="56" s="3" customFormat="1" ht="15" customHeight="1" spans="10:14">
      <c r="J56" s="5"/>
      <c r="K56" s="5"/>
      <c r="L56" s="5"/>
      <c r="M56" s="6"/>
      <c r="N56" s="6"/>
    </row>
    <row r="57" s="3" customFormat="1" ht="15" customHeight="1" spans="10:14">
      <c r="J57" s="5"/>
      <c r="K57" s="5"/>
      <c r="L57" s="5"/>
      <c r="M57" s="6"/>
      <c r="N57" s="6"/>
    </row>
    <row r="58" s="3" customFormat="1" ht="15" customHeight="1" spans="10:14">
      <c r="J58" s="5"/>
      <c r="K58" s="5"/>
      <c r="L58" s="5"/>
      <c r="M58" s="6"/>
      <c r="N58" s="6"/>
    </row>
    <row r="59" s="3" customFormat="1" ht="15" customHeight="1" spans="10:14">
      <c r="J59" s="5"/>
      <c r="K59" s="5"/>
      <c r="L59" s="5"/>
      <c r="M59" s="6"/>
      <c r="N59" s="6"/>
    </row>
    <row r="60" s="3" customFormat="1" ht="15" customHeight="1" spans="10:14">
      <c r="J60" s="5"/>
      <c r="K60" s="5"/>
      <c r="L60" s="5"/>
      <c r="M60" s="6"/>
      <c r="N60" s="6"/>
    </row>
    <row r="61" s="3" customFormat="1" ht="15" customHeight="1" spans="10:14">
      <c r="J61" s="5"/>
      <c r="K61" s="5"/>
      <c r="L61" s="5"/>
      <c r="M61" s="6"/>
      <c r="N61" s="6"/>
    </row>
    <row r="62" s="3" customFormat="1" ht="15" customHeight="1" spans="10:14">
      <c r="J62" s="5"/>
      <c r="K62" s="5"/>
      <c r="L62" s="5"/>
      <c r="M62" s="6"/>
      <c r="N62" s="6"/>
    </row>
    <row r="63" s="3" customFormat="1" ht="15" customHeight="1" spans="10:14">
      <c r="J63" s="5"/>
      <c r="K63" s="5"/>
      <c r="L63" s="5"/>
      <c r="M63" s="6"/>
      <c r="N63" s="6"/>
    </row>
    <row r="64" s="3" customFormat="1" ht="15" customHeight="1" spans="10:14">
      <c r="J64" s="5"/>
      <c r="K64" s="5"/>
      <c r="L64" s="5"/>
      <c r="M64" s="6"/>
      <c r="N64" s="6"/>
    </row>
    <row r="65" s="3" customFormat="1" ht="15" customHeight="1" spans="10:14">
      <c r="J65" s="5"/>
      <c r="K65" s="5"/>
      <c r="L65" s="5"/>
      <c r="M65" s="6"/>
      <c r="N65" s="6"/>
    </row>
    <row r="66" s="3" customFormat="1" ht="15" customHeight="1" spans="10:14">
      <c r="J66" s="5"/>
      <c r="K66" s="5"/>
      <c r="L66" s="5"/>
      <c r="M66" s="6"/>
      <c r="N66" s="6"/>
    </row>
    <row r="67" s="3" customFormat="1" ht="15" customHeight="1" spans="10:14">
      <c r="J67" s="5"/>
      <c r="K67" s="5"/>
      <c r="L67" s="5"/>
      <c r="M67" s="6"/>
      <c r="N67" s="6"/>
    </row>
    <row r="68" s="3" customFormat="1" ht="15" customHeight="1" spans="10:14">
      <c r="J68" s="5"/>
      <c r="K68" s="5"/>
      <c r="L68" s="5"/>
      <c r="M68" s="6"/>
      <c r="N68" s="6"/>
    </row>
    <row r="69" s="3" customFormat="1" ht="15" customHeight="1" spans="10:14">
      <c r="J69" s="5"/>
      <c r="K69" s="5"/>
      <c r="L69" s="5"/>
      <c r="M69" s="6"/>
      <c r="N69" s="6"/>
    </row>
    <row r="70" s="3" customFormat="1" ht="15" customHeight="1" spans="10:14">
      <c r="J70" s="5"/>
      <c r="K70" s="5"/>
      <c r="L70" s="5"/>
      <c r="M70" s="6"/>
      <c r="N70" s="6"/>
    </row>
    <row r="71" s="3" customFormat="1" ht="15" customHeight="1" spans="10:14">
      <c r="J71" s="5"/>
      <c r="K71" s="5"/>
      <c r="L71" s="5"/>
      <c r="M71" s="6"/>
      <c r="N71" s="6"/>
    </row>
    <row r="72" s="3" customFormat="1" ht="15" customHeight="1" spans="10:14">
      <c r="J72" s="5"/>
      <c r="K72" s="5"/>
      <c r="L72" s="5"/>
      <c r="M72" s="6"/>
      <c r="N72" s="6"/>
    </row>
    <row r="73" s="3" customFormat="1" ht="15" customHeight="1" spans="10:14">
      <c r="J73" s="5"/>
      <c r="K73" s="5"/>
      <c r="L73" s="5"/>
      <c r="M73" s="6"/>
      <c r="N73" s="6"/>
    </row>
    <row r="74" s="3" customFormat="1" ht="15" customHeight="1" spans="10:14">
      <c r="J74" s="5"/>
      <c r="K74" s="5"/>
      <c r="L74" s="5"/>
      <c r="M74" s="6"/>
      <c r="N74" s="6"/>
    </row>
    <row r="75" s="3" customFormat="1" ht="15" customHeight="1" spans="10:14">
      <c r="J75" s="5"/>
      <c r="K75" s="5"/>
      <c r="L75" s="5"/>
      <c r="M75" s="6"/>
      <c r="N75" s="6"/>
    </row>
    <row r="76" s="3" customFormat="1" ht="15" customHeight="1" spans="10:14">
      <c r="J76" s="5"/>
      <c r="K76" s="5"/>
      <c r="L76" s="5"/>
      <c r="M76" s="6"/>
      <c r="N76" s="6"/>
    </row>
    <row r="77" s="3" customFormat="1" ht="15" customHeight="1" spans="10:14">
      <c r="J77" s="5"/>
      <c r="K77" s="5"/>
      <c r="L77" s="5"/>
      <c r="M77" s="6"/>
      <c r="N77" s="6"/>
    </row>
    <row r="78" s="3" customFormat="1" ht="15" customHeight="1" spans="10:14">
      <c r="J78" s="5"/>
      <c r="K78" s="5"/>
      <c r="L78" s="5"/>
      <c r="M78" s="6"/>
      <c r="N78" s="6"/>
    </row>
    <row r="79" s="3" customFormat="1" ht="15" customHeight="1" spans="10:14">
      <c r="J79" s="5"/>
      <c r="K79" s="5"/>
      <c r="L79" s="5"/>
      <c r="M79" s="6"/>
      <c r="N79" s="6"/>
    </row>
    <row r="80" s="3" customFormat="1" ht="15" customHeight="1" spans="10:14">
      <c r="J80" s="5"/>
      <c r="K80" s="5"/>
      <c r="L80" s="5"/>
      <c r="M80" s="6"/>
      <c r="N80" s="6"/>
    </row>
    <row r="81" s="3" customFormat="1" ht="15" customHeight="1" spans="10:14">
      <c r="J81" s="5"/>
      <c r="K81" s="5"/>
      <c r="L81" s="5"/>
      <c r="M81" s="6"/>
      <c r="N81" s="6"/>
    </row>
    <row r="82" s="3" customFormat="1" ht="15" customHeight="1" spans="10:14">
      <c r="J82" s="5"/>
      <c r="K82" s="5"/>
      <c r="L82" s="5"/>
      <c r="M82" s="6"/>
      <c r="N82" s="6"/>
    </row>
    <row r="83" s="3" customFormat="1" ht="15" customHeight="1" spans="10:14">
      <c r="J83" s="5"/>
      <c r="K83" s="5"/>
      <c r="L83" s="5"/>
      <c r="M83" s="6"/>
      <c r="N83" s="6"/>
    </row>
    <row r="84" s="3" customFormat="1" ht="15" customHeight="1" spans="10:14">
      <c r="J84" s="5"/>
      <c r="K84" s="5"/>
      <c r="L84" s="5"/>
      <c r="M84" s="6"/>
      <c r="N84" s="6"/>
    </row>
    <row r="85" s="3" customFormat="1" ht="15" customHeight="1" spans="10:14">
      <c r="J85" s="5"/>
      <c r="K85" s="5"/>
      <c r="L85" s="5"/>
      <c r="M85" s="6"/>
      <c r="N85" s="6"/>
    </row>
    <row r="86" s="3" customFormat="1" ht="15" customHeight="1" spans="10:14">
      <c r="J86" s="5"/>
      <c r="K86" s="5"/>
      <c r="L86" s="5"/>
      <c r="M86" s="6"/>
      <c r="N86" s="6"/>
    </row>
    <row r="87" s="3" customFormat="1" ht="15" customHeight="1" spans="10:14">
      <c r="J87" s="5"/>
      <c r="K87" s="5"/>
      <c r="L87" s="5"/>
      <c r="M87" s="6"/>
      <c r="N87" s="6"/>
    </row>
    <row r="88" s="3" customFormat="1" ht="15" customHeight="1" spans="10:14">
      <c r="J88" s="5"/>
      <c r="K88" s="5"/>
      <c r="L88" s="5"/>
      <c r="M88" s="6"/>
      <c r="N88" s="6"/>
    </row>
    <row r="89" s="3" customFormat="1" ht="15" customHeight="1" spans="10:14">
      <c r="J89" s="5"/>
      <c r="K89" s="5"/>
      <c r="L89" s="5"/>
      <c r="M89" s="6"/>
      <c r="N89" s="6"/>
    </row>
    <row r="90" s="3" customFormat="1" ht="15" customHeight="1" spans="10:14">
      <c r="J90" s="5"/>
      <c r="K90" s="5"/>
      <c r="L90" s="5"/>
      <c r="M90" s="6"/>
      <c r="N90" s="6"/>
    </row>
    <row r="91" s="3" customFormat="1" ht="15" customHeight="1" spans="10:14">
      <c r="J91" s="5"/>
      <c r="K91" s="5"/>
      <c r="L91" s="5"/>
      <c r="M91" s="6"/>
      <c r="N91" s="6"/>
    </row>
    <row r="92" s="3" customFormat="1" ht="15" customHeight="1" spans="10:14">
      <c r="J92" s="5"/>
      <c r="K92" s="5"/>
      <c r="L92" s="5"/>
      <c r="M92" s="6"/>
      <c r="N92" s="6"/>
    </row>
    <row r="93" s="3" customFormat="1" ht="15" customHeight="1" spans="10:14">
      <c r="J93" s="5"/>
      <c r="K93" s="5"/>
      <c r="L93" s="5"/>
      <c r="M93" s="6"/>
      <c r="N93" s="6"/>
    </row>
    <row r="94" s="3" customFormat="1" ht="15" customHeight="1" spans="10:14">
      <c r="J94" s="5"/>
      <c r="K94" s="5"/>
      <c r="L94" s="5"/>
      <c r="M94" s="6"/>
      <c r="N94" s="6"/>
    </row>
    <row r="95" s="3" customFormat="1" ht="15" customHeight="1" spans="10:14">
      <c r="J95" s="5"/>
      <c r="K95" s="5"/>
      <c r="L95" s="5"/>
      <c r="M95" s="6"/>
      <c r="N95" s="6"/>
    </row>
    <row r="96" s="3" customFormat="1" ht="15" customHeight="1" spans="10:14">
      <c r="J96" s="5"/>
      <c r="K96" s="5"/>
      <c r="L96" s="5"/>
      <c r="M96" s="6"/>
      <c r="N96" s="6"/>
    </row>
    <row r="97" s="3" customFormat="1" ht="15" customHeight="1" spans="10:14">
      <c r="J97" s="5"/>
      <c r="K97" s="5"/>
      <c r="L97" s="5"/>
      <c r="M97" s="6"/>
      <c r="N97" s="6"/>
    </row>
    <row r="98" s="3" customFormat="1" ht="15" customHeight="1" spans="10:14">
      <c r="J98" s="5"/>
      <c r="K98" s="5"/>
      <c r="L98" s="5"/>
      <c r="M98" s="6"/>
      <c r="N98" s="6"/>
    </row>
    <row r="99" s="3" customFormat="1" ht="15" customHeight="1" spans="10:14">
      <c r="J99" s="5"/>
      <c r="K99" s="5"/>
      <c r="L99" s="5"/>
      <c r="M99" s="6"/>
      <c r="N99" s="6"/>
    </row>
  </sheetData>
  <mergeCells count="27"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  <mergeCell ref="A4:B4"/>
    <mergeCell ref="C4:E4"/>
    <mergeCell ref="L4:M4"/>
    <mergeCell ref="N4:O4"/>
    <mergeCell ref="B6:O6"/>
    <mergeCell ref="A7:L7"/>
    <mergeCell ref="M7:O7"/>
    <mergeCell ref="C8:I8"/>
    <mergeCell ref="C13:I13"/>
    <mergeCell ref="J13:K13"/>
    <mergeCell ref="C15:I15"/>
    <mergeCell ref="J15:K15"/>
    <mergeCell ref="C17:I17"/>
    <mergeCell ref="J17:K17"/>
    <mergeCell ref="C19:I19"/>
    <mergeCell ref="J19:K19"/>
  </mergeCells>
  <dataValidations count="1">
    <dataValidation type="list" allowBlank="1" showInputMessage="1" showErrorMessage="1" sqref="D10 F10">
      <formula1>#REF!</formula1>
    </dataValidation>
  </dataValidations>
  <pageMargins left="0.75" right="0.75" top="1" bottom="1" header="0.511805555555556" footer="0.511805555555556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> < d o c u m e n t M a n a g e m e n t > < S t e l l a _ D o c u m e n t S e t W e i g h t   x m l n s = " h t t p : / / s c h e m a s . m i c r o s o f t . c o m / s h a r e p o i n t / v 3 " > 2 < / S t e l l a _ D o c u m e n t S e t W e i g h t > < S t e l l a _ D o c u m e n t T y p e   x m l n s = " h t t p : / / s c h e m a s . m i c r o s o f t . c o m / s h a r e p o i n t / v 3 " > 3 < / S t e l l a _ D o c u m e n t T y p e > < S t e l l a _ D o c u m e n t D e p a r t m e n t   x m l n s = " h t t p : / / s c h e m a s . m i c r o s o f t . c o m / s h a r e p o i n t / v 3 " > 8 < / S t e l l a _ D o c u m e n t D e p a r t m e n t > < S t e l l a _ D o c u m e n t C a t e g o r y   x m l n s = " h t t p : / / s c h e m a s . m i c r o s o f t . c o m / s h a r e p o i n t / v 3 "   x s i : n i l = " t r u e " / > < S t e l l a _ D o c u m e n t S e t C l a s s i f i c a t i o n   x m l n s = " h t t p : / / s c h e m a s . m i c r o s o f t . c o m / s h a r e p o i n t / v 3 " > P R O C < / S t e l l a _ D o c u m e n t S e t C l a s s i f i c a t i o n > < S t e l l a _ D o c u m e n t V e r s i o n   x m l n s = " h t t p : / / s c h e m a s . m i c r o s o f t . c o m / s h a r e p o i n t / v 3 " > 1 < / S t e l l a _ D o c u m e n t V e r s i o n > < S t e l l a _ D o c u m e n t W e i g h t   x m l n s = " h t t p : / / s c h e m a s . m i c r o s o f t . c o m / s h a r e p o i n t / v 3 " > 3 < / S t e l l a _ D o c u m e n t W e i g h t > < S t e l l a _ D o c u m e n t S T L   x m l n s = " h t t p : / / s c h e m a s . m i c r o s o f t . c o m / s h a r e p o i n t / v 3 " / > < S t e l l a _ D o c u m e n t N u m b e r   x m l n s = " h t t p : / / s c h e m a s . m i c r o s o f t . c o m / s h a r e p o i n t / v 3 " > A C N P R O C - S T L - 0 6 	 < / S t e l l a _ D o c u m e n t N u m b e r > < P u b l i s h i n g E x p i r a t i o n D a t e   x m l n s = " h t t p : / / s c h e m a s . m i c r o s o f t . c o m / s h a r e p o i n t / v 3 "   x s i : n i l = " t r u e " / > < P u b l i s h i n g S t a r t D a t e   x m l n s = " h t t p : / / s c h e m a s . m i c r o s o f t . c o m / s h a r e p o i n t / v 3 "   x s i : n i l = " t r u e " / > < S t e l l a _ D o c u m e n t F u n c t i o n   x m l n s = " h t t p : / / s c h e m a s . m i c r o s o f t . c o m / s h a r e p o i n t / v 3 "   x s i : n i l = " t r u e " / > < S t e l l a _ D o c u m e n t E f f e c t i v e D a t e   x m l n s = " h t t p : / / s c h e m a s . m i c r o s o f t . c o m / s h a r e p o i n t / v 3 " > 2 0 1 5 - 0 6 - 2 9 T 1 6 : 0 0 : 0 0 + 0 0 : 0 0 < / S t e l l a _ D o c u m e n t E f f e c t i v e D a t e > < / d o c u m e n t M a n a g e m e n t > < / p : p r o p e r t i e s > 
</file>

<file path=customXml/item3.xml>��< ? x m l   v e r s i o n = " 1 . 0 " ? > < c t : c o n t e n t T y p e S c h e m a   c t : _ = " "   m a : _ = " "   m a : c o n t e n t T y p e N a m e = " ĉ�z6R�^�ech"   m a : c o n t e n t T y p e I D = " 0 x 0 1 0 1 0 0 3 3 6 F 7 C D 4 0 9 A A 4 4 8 F 8 6 E 0 7 D B 2 8 2 4 3 D 9 6 A 0 0 E E 2 8 8 1 D 3 3 D 3 0 0 B 4 3 A A 8 F B 7 8 C B E B E 7 F 3 1 "   m a : c o n t e n t T y p e V e r s i o n = " 5 "   m a : c o n t e n t T y p e D e s c r i p t i o n = " (u�Nĉ�z6R�^�v�ech�Q�[{|�W"   m a : c o n t e n t T y p e S c o p e = " "   m a : v e r s i o n I D = " 8 2 c d e 9 6 f 2 6 0 4 5 9 1 9 b e 2 9 3 1 e 3 c 4 0 e c 1 c d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3 4 6 3 7 e c b 3 9 c 9 d 4 5 8 d 3 b 5 0 c 8 c 6 d e 2 7 b f 7 "   n s 1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1 = " h t t p : / / s c h e m a s . m i c r o s o f t . c o m / s h a r e p o i n t / v 3 " >  
 < x s d : i m p o r t   n a m e s p a c e = " h t t p : / / s c h e m a s . m i c r o s o f t . c o m / s h a r e p o i n t / v 3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1 : S t e l l a _ D o c u m e n t C a t e g o r y "   m i n O c c u r s = " 0 " / >  
 < x s d : e l e m e n t   r e f = " n s 1 : S t e l l a _ D o c u m e n t F u n c t i o n "   m i n O c c u r s = " 0 " / >  
 < x s d : e l e m e n t   r e f = " n s 1 : S t e l l a _ D o c u m e n t T y p e " / >  
 < x s d : e l e m e n t   r e f = " n s 1 : S t e l l a _ D o c u m e n t N u m b e r " / >  
 < x s d : e l e m e n t   r e f = " n s 1 : S t e l l a _ D o c u m e n t V e r s i o n " / >  
 < x s d : e l e m e n t   r e f = " n s 1 : S t e l l a _ D o c u m e n t S T L "   m i n O c c u r s = " 0 " / >  
 < x s d : e l e m e n t   r e f = " n s 1 : S t e l l a _ D o c u m e n t D e p a r t m e n t " / >  
 < x s d : e l e m e n t   r e f = " n s 1 : S t e l l a _ D o c u m e n t E f f e c t i v e D a t e "   m i n O c c u r s = " 0 " / >  
 < x s d : e l e m e n t   r e f = " n s 1 : P u b l i s h i n g S t a r t D a t e "   m i n O c c u r s = " 0 " / >  
 < x s d : e l e m e n t   r e f = " n s 1 : P u b l i s h i n g E x p i r a t i o n D a t e "   m i n O c c u r s = " 0 " / >  
 < x s d : e l e m e n t   r e f = " n s 1 : S t e l l a _ M a s t e r D o c u m e n t N u m b e r " / >  
 < x s d : e l e m e n t   r e f = " n s 1 : S t e l l a _ D o c u m e n t S e t C l a s s i f i c a t i o n "   m i n O c c u r s = " 0 " / >  
 < x s d : e l e m e n t   r e f = " n s 1 : S t e l l a _ D o c u m e n t W e i g h t "   m i n O c c u r s = " 0 " / >  
 < x s d : e l e m e n t   r e f = " n s 1 : S t e l l a _ D o c u m e n t S e t W e i g h t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m i c r o s o f t . c o m / s h a r e p o i n t / v 3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t e l l a _ D o c u m e n t C a t e g o r y "   m a : i n d e x = " 0 "   n i l l a b l e = " t r u e "   m a : d i s p l a y N a m e = " ĉz{|�W"   m a : d e f a u l t = " 1 ; # �~%�{|"   m a : l i s t = " { E 8 5 7 B D B 4 - B 6 5 0 - 4 F 3 F - 8 E 7 8 - 9 E 6 2 A 3 A 0 8 5 2 B } "   m a : i n t e r n a l N a m e = " S t e l l a _ D o c u m e n t C a t e g o r y "   m a : r e a d O n l y = " f a l s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F u n c t i o n "   m a : i n d e x = " 1 "   n i l l a b l e = " t r u e "   m a : d i s p l a y N a m e = " ĉzL���"   m a : d e f a u l t = " 3 ; # "��R�{t"   m a : l i s t = " { 0 F 2 6 4 2 9 8 - 8 6 2 2 - 4 1 5 7 - 9 F 1 E - F C 3 E 5 2 F 9 4 B 6 2 } "   m a : i n t e r n a l N a m e = " S t e l l a _ D o c u m e n t F u n c t i o n "   m a : r e a d O n l y = " f a l s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T y p e "   m a : i n d e x = " 2 "   m a : d i s p l a y N a m e = " ^\'`"   m a : l i s t = " { 0 C B C C A 7 B - C 2 9 3 - 4 B 0 0 - 8 4 4 F - C 1 9 6 F E 8 5 1 B 4 6 } "   m a : i n t e r n a l N a m e = " S t e l l a _ D o c u m e n t T y p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N u m b e r "   m a : i n d e x = " 3 "   m a : d i s p l a y N a m e = " �S"   m a : i n t e r n a l N a m e = " S t e l l a _ D o c u m e n t N u m b e r " >  
 < x s d : s i m p l e T y p e >  
 < x s d : r e s t r i c t i o n   b a s e = " d m s : T e x t " / >  
 < / x s d : s i m p l e T y p e >  
 < / x s d : e l e m e n t >  
 < x s d : e l e m e n t   n a m e = " S t e l l a _ D o c u m e n t V e r s i o n "   m a : i n d e x = " 4 "   m a : d i s p l a y N a m e = " Hr,g�S"   m a : d e c i m a l s = " 1 "   m a : i n t e r n a l N a m e = " S t e l l a _ D o c u m e n t V e r s i o n " >  
 < x s d : s i m p l e T y p e >  
 < x s d : r e s t r i c t i o n   b a s e = " d m s : N u m b e r " >  
 < x s d : m i n I n c l u s i v e   v a l u e = " 0 . 1 " / >  
 < / x s d : r e s t r i c t i o n >  
 < / x s d : s i m p l e T y p e >  
 < / x s d : e l e m e n t >  
 < x s d : e l e m e n t   n a m e = " S t e l l a _ D o c u m e n t S T L "   m a : i n d e x = " 6 "   n i l l a b l e = " t r u e "   m a : d i s p l a y N a m e = " D��NS T L �S"   m a : l i s t = " b 7 5 8 a 1 7 7 - 7 0 1 c - 4 d f 0 - 8 b e 8 - d 7 6 f 1 4 1 f c 2 9 c "   m a : i n t e r n a l N a m e = " S t e l l a _ D o c u m e n t S T L "   m a : s h o w F i e l d = " S t e l l a _ D o c u m e n t N u m b e r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S t e l l a _ D o c u m e n t D e p a r t m e n t "   m a : i n d e x = " 7 "   m a : d i s p l a y N a m e = " 6R�[��"   m a : l i s t = " { 3 B B F 2 5 3 8 - 0 3 C 6 - 4 2 6 5 - B 6 0 9 - 4 8 7 4 1 F 0 F B 7 8 5 } "   m a : i n t e r n a l N a m e = " S t e l l a _ D o c u m e n t D e p a r t m e n t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E f f e c t i v e D a t e "   m a : i n d e x = " 8 "   n i l l a b l e = " t r u e "   m a : d i s p l a y N a m e = " uHe�e��"   m a : f o r m a t = " D a t e O n l y "   m a : i n t e r n a l N a m e = " S t e l l a _ D o c u m e n t E f f e c t i v e D a t e " >  
 < x s d : s i m p l e T y p e >  
 < x s d : r e s t r i c t i o n   b a s e = " d m s : D a t e T i m e " / >  
 < / x s d : s i m p l e T y p e >  
 < / x s d : e l e m e n t >  
 < x s d : e l e m e n t   n a m e = " P u b l i s h i n g S t a r t D a t e "   m a : i n d e x = " 9 "   n i l l a b l e = " t r u e "   m a : d i s p l a y N a m e = " ��R _�Y�eg"   m a : d e s c r i p t i o n = "  ��R _�Y�eg /f1u �S^ �R��R�^�vQ�zh0�[(u�Nc�[,{ N!kTQ�z����>f:ydku�b��v�eg�T�e��0"   m a : i n t e r n a l N a m e = " P u b l i s h i n g S t a r t D a t e " >  
 < x s d : s i m p l e T y p e >  
 < x s d : r e s t r i c t i o n   b a s e = " d m s : U n k n o w n " / >  
 < / x s d : s i m p l e T y p e >  
 < / x s d : e l e m e n t >  
 < x s d : e l e m e n t   n a m e = " P u b l i s h i n g E x p i r a t i o n D a t e "   m a : i n d e x = " 1 0 "   n i l l a b l e = " t r u e "   m a : d i s p l a y N a m e = " ��R�~_g�eg"   m a : d e s c r i p t i o n = "  ��R�~_g�eg /f1u �S^ �R��R�^�vQ�zh0�[(u�Nc�[N�QTQ�z����>f:ydku�b��v�eg�T�e��0"   m a : i n t e r n a l N a m e = " P u b l i s h i n g E x p i r a t i o n D a t e " >  
 < x s d : s i m p l e T y p e >  
 < x s d : r e s t r i c t i o n   b a s e = " d m s : U n k n o w n " / >  
 < / x s d : s i m p l e T y p e >  
 < / x s d : e l e m e n t >  
 < x s d : e l e m e n t   n a m e = " S t e l l a _ M a s t e r D o c u m e n t N u m b e r "   m a : i n d e x = " 1 8 "   m a : d i s p l a y N a m e = " ;N�ech�S"   m a : i n t e r n a l N a m e = " S t e l l a _ M a s t e r D o c u m e n t N u m b e r "   m a : r e a d O n l y = " t r u e " >  
 < x s d : s i m p l e T y p e >  
 < x s d : r e s t r i c t i o n   b a s e = " d m s : T e x t " / >  
 < / x s d : s i m p l e T y p e >  
 < / x s d : e l e m e n t >  
 < x s d : e l e m e n t   n a m e = " S t e l l a _ D o c u m e n t S e t C l a s s i f i c a t i o n "   m a : i n d e x = " 1 9 "   n i l l a b l e = " t r u e "   m a : d i s p l a y N a m e = " �echƖR{|"   m a : d e f a u l t = " B U D "   m a : f o r m a t = " D r o p d o w n "   m a : i n t e r n a l N a m e = " S t e l l a _ D o c u m e n t S e t C l a s s i f i c a t i o n " >  
 < x s d : s i m p l e T y p e >  
 < x s d : r e s t r i c t i o n   b a s e = " d m s : C h o i c e " >  
 < x s d : e n u m e r a t i o n   v a l u e = " B U D " / >  
 < x s d : e n u m e r a t i o n   v a l u e = " A C C T " / >  
 < x s d : e n u m e r a t i o n   v a l u e = " P R O C " / >  
 < / x s d : r e s t r i c t i o n >  
 < / x s d : s i m p l e T y p e >  
 < / x s d : e l e m e n t >  
 < x s d : e l e m e n t   n a m e = " S t e l l a _ D o c u m e n t W e i g h t "   m a : i n d e x = " 2 0 "   n i l l a b l e = " t r u e "   m a : d i s p l a y N a m e = " �echCg͑"   m a : d e c i m a l s = " 0 "   m a : i n t e r n a l N a m e = " S t e l l a _ D o c u m e n t W e i g h t " >  
 < x s d : s i m p l e T y p e >  
 < x s d : r e s t r i c t i o n   b a s e = " d m s : N u m b e r " >  
 < x s d : m i n I n c l u s i v e   v a l u e = " 0 " / >  
 < / x s d : r e s t r i c t i o n >  
 < / x s d : s i m p l e T y p e >  
 < / x s d : e l e m e n t >  
 < x s d : e l e m e n t   n a m e = " S t e l l a _ D o c u m e n t S e t W e i g h t "   m a : i n d e x = " 2 1 "   n i l l a b l e = " t r u e "   m a : d i s p l a y N a m e = " �echƖCg͑"   m a : d e c i m a l s = " 0 "   m a : i n t e r n a l N a m e = " S t e l l a _ D o c u m e n t S e t W e i g h t " >  
 < x s d : s i m p l e T y p e >  
 < x s d : r e s t r i c t i o n   b a s e = " d m s : N u m b e r " >  
 < x s d : m i n I n c l u s i v e   v a l u e = " 0 " / >  
 < / x s d : r e s t r i c t i o n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1 5 "   m a : d i s p l a y N a m e = " �Q�[{|�W" / >  
 < x s d : e l e m e n t   r e f = " d c : t i t l e "   m i n O c c u r s = " 0 "   m a x O c c u r s = " 1 "   m a : d i s p l a y N a m e = " h��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Props1.xml><?xml version="1.0" encoding="utf-8"?>
<ds:datastoreItem xmlns:ds="http://schemas.openxmlformats.org/officeDocument/2006/customXml" ds:itemID="{35B44225-A5E0-4300-8F1F-D5B6F31F6DBB}">
  <ds:schemaRefs/>
</ds:datastoreItem>
</file>

<file path=customXml/itemProps2.xml><?xml version="1.0" encoding="utf-8"?>
<ds:datastoreItem xmlns:ds="http://schemas.openxmlformats.org/officeDocument/2006/customXml" ds:itemID="{77E10424-4921-4703-86F1-AC3F8E1851A4}">
  <ds:schemaRefs/>
</ds:datastoreItem>
</file>

<file path=customXml/itemProps3.xml><?xml version="1.0" encoding="utf-8"?>
<ds:datastoreItem xmlns:ds="http://schemas.openxmlformats.org/officeDocument/2006/customXml" ds:itemID="{7917E313-0CAB-4509-A422-FC58A00C3A7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结算单</vt:lpstr>
      <vt:lpstr>机票信息</vt:lpstr>
      <vt:lpstr>结算单-会议部分-华东</vt:lpstr>
      <vt:lpstr>结算单-差旅部分-签证费</vt:lpstr>
      <vt:lpstr>结算单-差旅部分-差旅费</vt:lpstr>
      <vt:lpstr>结算单-差旅部分-others</vt:lpstr>
      <vt:lpstr>结算单-会议部分-华西</vt:lpstr>
      <vt:lpstr>结算单-会议部分-东北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2018-12-13T07:19:34Z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0x010100336F7CD409AA448F86E07DB28243D96A00EE2881D33D300B43AA8FB78CBEBE7F31</vt:lpwstr>
  </property>
  <property fmtid="{D5CDD505-2E9C-101B-9397-08002B2CF9AE}" pid="3" name="_docset_NoMedatataSyncRequired">
    <vt:lpwstr>False</vt:lpwstr>
  </property>
  <property fmtid="{D5CDD505-2E9C-101B-9397-08002B2CF9AE}" pid="4" name="_NewReviewCycle">
    <vt:lpwstr/>
  </property>
  <property fmtid="{D5CDD505-2E9C-101B-9397-08002B2CF9AE}" pid="5" name="Stella_MasterDocumentNumber">
    <vt:lpwstr>ACNPROC-SOP-04</vt:lpwstr>
  </property>
  <property fmtid="{D5CDD505-2E9C-101B-9397-08002B2CF9AE}" pid="6" name="_AdHocReviewCycleID">
    <vt:i4>-1914848890</vt:i4>
  </property>
  <property fmtid="{D5CDD505-2E9C-101B-9397-08002B2CF9AE}" pid="7" name="_ReviewingToolsShownOnce">
    <vt:lpwstr/>
  </property>
  <property fmtid="{D5CDD505-2E9C-101B-9397-08002B2CF9AE}" pid="8" name="KSOProductBuildVer">
    <vt:lpwstr>2052-10.1.0.7670</vt:lpwstr>
  </property>
  <property fmtid="{D5CDD505-2E9C-101B-9397-08002B2CF9AE}" pid="9" name="KSORubyTemplateID" linkTarget="0">
    <vt:lpwstr>14</vt:lpwstr>
  </property>
  <property fmtid="{D5CDD505-2E9C-101B-9397-08002B2CF9AE}" pid="10" name="KSOReadingLayout">
    <vt:bool>true</vt:bool>
  </property>
</Properties>
</file>