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490" windowHeight="7785" tabRatio="924" activeTab="2"/>
  </bookViews>
  <sheets>
    <sheet name="总结算表" sheetId="45" r:id="rId1"/>
    <sheet name="总结算单" sheetId="44" r:id="rId2"/>
    <sheet name="华东大区" sheetId="47" r:id="rId3"/>
    <sheet name="华中大区" sheetId="48" r:id="rId4"/>
  </sheets>
  <definedNames>
    <definedName name="_xlnm.Print_Area" localSheetId="1">总结算单!$A$1:$O$57</definedName>
    <definedName name="_xlnm.Print_Titles" localSheetId="1">总结算单!$1:$7</definedName>
    <definedName name="Pro">#REF!</definedName>
    <definedName name="Proactive">#REF!</definedName>
    <definedName name="Pro" localSheetId="0">#REF!</definedName>
    <definedName name="Proactive" localSheetId="0">#REF!</definedName>
    <definedName name="好">#REF!</definedName>
    <definedName name="_xlnm.Print_Area" localSheetId="2">华东大区!$A$1:$O$54</definedName>
    <definedName name="_xlnm.Print_Titles" localSheetId="2">华东大区!$1:$7</definedName>
    <definedName name="_xlnm.Print_Area" localSheetId="3">华中大区!$A$1:$O$54</definedName>
    <definedName name="_xlnm.Print_Titles" localSheetId="3">华中大区!$1:$7</definedName>
  </definedNames>
  <calcPr calcId="144525"/>
</workbook>
</file>

<file path=xl/sharedStrings.xml><?xml version="1.0" encoding="utf-8"?>
<sst xmlns="http://schemas.openxmlformats.org/spreadsheetml/2006/main" count="674" uniqueCount="138">
  <si>
    <t>总账单</t>
  </si>
  <si>
    <t>华东大区</t>
  </si>
  <si>
    <t>华中大区</t>
  </si>
  <si>
    <t>房间</t>
  </si>
  <si>
    <t>餐饮</t>
  </si>
  <si>
    <t>交通</t>
  </si>
  <si>
    <t>其他</t>
  </si>
  <si>
    <t>工作人员</t>
  </si>
  <si>
    <t>服务费</t>
  </si>
  <si>
    <t>全陪</t>
  </si>
  <si>
    <t>机票</t>
  </si>
  <si>
    <t>税金</t>
  </si>
  <si>
    <t>总金额</t>
  </si>
  <si>
    <t>安斯泰来制药（中国）有限公司会议需求表（通用）</t>
  </si>
  <si>
    <t>会议名称：</t>
  </si>
  <si>
    <t>2019CUA第5次全国女性泌尿外科专题会议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</si>
  <si>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</si>
  <si>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长春</t>
  </si>
  <si>
    <t>供应商名称：</t>
  </si>
  <si>
    <t>康辉集团北京国际会议展览有限公司</t>
  </si>
  <si>
    <t>会议类型：</t>
  </si>
  <si>
    <t xml:space="preserve"> 参加人数：</t>
  </si>
  <si>
    <t>联系人/电话：</t>
  </si>
  <si>
    <t>宋净菲/18101055630</t>
  </si>
  <si>
    <t>会议时间：</t>
  </si>
  <si>
    <t>2019年7月5日-6日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</si>
  <si>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</si>
  <si>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</si>
  <si>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</si>
  <si>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</si>
  <si>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</si>
  <si>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</si>
  <si>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</si>
  <si>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</si>
  <si>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</si>
  <si>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</si>
  <si>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</si>
  <si>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</si>
  <si>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</si>
  <si>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</si>
  <si>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</si>
  <si>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</si>
  <si>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r>
      <rPr>
        <sz val="9"/>
        <color theme="1"/>
        <rFont val="宋体"/>
        <charset val="134"/>
      </rPr>
      <t xml:space="preserve">会议地酒店：
</t>
    </r>
    <r>
      <rPr>
        <b/>
        <sz val="9"/>
        <color rgb="FFFF0000"/>
        <rFont val="宋体"/>
        <charset val="134"/>
      </rPr>
      <t>长春净月潭益田喜来登酒店</t>
    </r>
  </si>
  <si>
    <t>普通大床房</t>
  </si>
  <si>
    <t>月</t>
  </si>
  <si>
    <t>日</t>
  </si>
  <si>
    <t>晚</t>
  </si>
  <si>
    <t>间</t>
  </si>
  <si>
    <t>包含服务费、早餐</t>
  </si>
  <si>
    <t>普通双床房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</si>
  <si>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</si>
  <si>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</si>
  <si>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</si>
  <si>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</si>
  <si>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</si>
  <si>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</si>
  <si>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</si>
  <si>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</si>
  <si>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餐</t>
  </si>
  <si>
    <t>人</t>
  </si>
  <si>
    <t>含服务费，酒店自助晚餐</t>
  </si>
  <si>
    <t>次</t>
  </si>
  <si>
    <t>C</t>
  </si>
  <si>
    <t>C-1</t>
  </si>
  <si>
    <t>境内或境外：
机场及市内接送机用车、集结</t>
  </si>
  <si>
    <t>Buick GL8商务车</t>
  </si>
  <si>
    <t>辆/趟</t>
  </si>
  <si>
    <t>长春机场-长春净月喜来登酒店单程接机</t>
  </si>
  <si>
    <t>4座帕萨特或别克</t>
  </si>
  <si>
    <t>长春净月喜来登酒店-长春站单程送站</t>
  </si>
  <si>
    <t>长春净月喜来登酒店-长春机场单程送机</t>
  </si>
  <si>
    <t>22座空调车（考斯特/其他品牌）</t>
  </si>
  <si>
    <t>长春净月喜来登酒店-长春机场单程送机，按GL8结算</t>
  </si>
  <si>
    <t>参会老师始发地用车报销</t>
  </si>
  <si>
    <t>D</t>
  </si>
  <si>
    <t>其他费用</t>
  </si>
  <si>
    <t>D-3</t>
  </si>
  <si>
    <t>会议注册费</t>
  </si>
  <si>
    <t>如有固定价格请填写</t>
  </si>
  <si>
    <t>2位大会VIP免注册</t>
  </si>
  <si>
    <t>D-10</t>
  </si>
  <si>
    <t>接机牌</t>
  </si>
  <si>
    <t>块</t>
  </si>
  <si>
    <t>A3大小KT板材质</t>
  </si>
  <si>
    <t>E</t>
  </si>
  <si>
    <t>工作人员费用</t>
  </si>
  <si>
    <t>E-1</t>
  </si>
  <si>
    <t>境内接送机人员</t>
  </si>
  <si>
    <t>人/天</t>
  </si>
  <si>
    <t>长春机场接机工作人员</t>
  </si>
  <si>
    <t>E-4</t>
  </si>
  <si>
    <t>当地工作人员</t>
  </si>
  <si>
    <t>会场支持及接待</t>
  </si>
  <si>
    <t>以上总计：</t>
  </si>
  <si>
    <t>F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</si>
  <si>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</si>
  <si>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</si>
  <si>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</si>
  <si>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</si>
  <si>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</si>
  <si>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</si>
  <si>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</si>
  <si>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</si>
  <si>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</si>
  <si>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</si>
  <si>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</si>
  <si>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</si>
  <si>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</si>
  <si>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张</t>
  </si>
  <si>
    <t>参会老师始发地-长春往返经济舱散客机票最终出票价格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</si>
  <si>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</si>
  <si>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</si>
  <si>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</si>
  <si>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</si>
  <si>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</si>
  <si>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</si>
  <si>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</si>
  <si>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</si>
  <si>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J-1</t>
  </si>
  <si>
    <t xml:space="preserve">供应商签字敲章确认/Sign and Chop by supplier:          </t>
  </si>
  <si>
    <t>午</t>
  </si>
  <si>
    <t>一等</t>
  </si>
  <si>
    <t>经济</t>
  </si>
  <si>
    <t>散客</t>
  </si>
  <si>
    <t>自助餐</t>
  </si>
  <si>
    <t>二等</t>
  </si>
  <si>
    <t>商务</t>
  </si>
  <si>
    <t>团体</t>
  </si>
  <si>
    <t>桌餐</t>
  </si>
  <si>
    <t>三等</t>
  </si>
  <si>
    <t>头等</t>
  </si>
  <si>
    <t>VIP桌餐</t>
  </si>
  <si>
    <t>A3大小KT板材质，单价拆分到参会人员</t>
  </si>
  <si>
    <t>长春机场接机工作人员，每天单价拆分到参会人员</t>
  </si>
  <si>
    <t>会场支持及接待，每天单价拆分到参会人员</t>
  </si>
  <si>
    <t>包含工作人员交通、住宿、用餐及劳务费，每天单价拆分到参会人员</t>
  </si>
  <si>
    <t>经济舱散客票，可退改不低于6折</t>
  </si>
  <si>
    <t>长春机场-长春净月喜来登酒店单程接送机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</si>
</sst>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;[Red]#,##0"/>
    <numFmt numFmtId="177" formatCode="_ * #,##0_ ;_ * \-#,##0_ ;_ * &quot;-&quot;??_ ;_ @_ "/>
    <numFmt numFmtId="178" formatCode="0.00_ "/>
    <numFmt numFmtId="179" formatCode="#,##0.00;[Red]#,##0.00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b/>
      <sz val="9"/>
      <color rgb="FFFF0000"/>
      <name val="宋体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rgb="FFFFFFFF"/>
      <name val="宋体"/>
      <charset val="0"/>
      <scheme val="minor"/>
    </font>
    <font>
      <sz val="12"/>
      <color theme="1"/>
      <name val="Meiryo UI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ＭＳ 明朝"/>
      <charset val="134"/>
    </font>
    <font>
      <b/>
      <u/>
      <sz val="9"/>
      <name val="宋体"/>
      <charset val="134"/>
    </font>
    <font>
      <sz val="9"/>
      <color rgb="FFC0000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9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16" borderId="8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0" fillId="11" borderId="85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88" applyNumberFormat="0" applyFill="0" applyAlignment="0" applyProtection="0">
      <alignment vertical="center"/>
    </xf>
    <xf numFmtId="0" fontId="27" fillId="0" borderId="8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0" borderId="90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3" fillId="20" borderId="92" applyNumberFormat="0" applyAlignment="0" applyProtection="0">
      <alignment vertical="center"/>
    </xf>
    <xf numFmtId="0" fontId="26" fillId="20" borderId="87" applyNumberFormat="0" applyAlignment="0" applyProtection="0">
      <alignment vertical="center"/>
    </xf>
    <xf numFmtId="0" fontId="13" fillId="12" borderId="86" applyNumberFormat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2" fillId="0" borderId="91" applyNumberFormat="0" applyFill="0" applyAlignment="0" applyProtection="0">
      <alignment vertical="center"/>
    </xf>
    <xf numFmtId="0" fontId="29" fillId="0" borderId="89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20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14" fillId="0" borderId="0">
      <alignment vertical="center"/>
    </xf>
    <xf numFmtId="0" fontId="0" fillId="0" borderId="0"/>
    <xf numFmtId="0" fontId="17" fillId="0" borderId="0">
      <alignment vertical="center"/>
    </xf>
  </cellStyleXfs>
  <cellXfs count="2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8" applyFont="1" applyBorder="1">
      <alignment vertical="center"/>
    </xf>
    <xf numFmtId="0" fontId="3" fillId="0" borderId="0" xfId="58" applyFont="1" applyFill="1" applyBorder="1">
      <alignment vertical="center"/>
    </xf>
    <xf numFmtId="0" fontId="3" fillId="0" borderId="0" xfId="58" applyFont="1" applyBorder="1">
      <alignment vertical="center"/>
    </xf>
    <xf numFmtId="0" fontId="3" fillId="0" borderId="0" xfId="58" applyFont="1" applyBorder="1" applyAlignment="1">
      <alignment horizontal="center" vertical="center"/>
    </xf>
    <xf numFmtId="178" fontId="3" fillId="0" borderId="0" xfId="58" applyNumberFormat="1" applyFont="1" applyBorder="1">
      <alignment vertical="center"/>
    </xf>
    <xf numFmtId="0" fontId="4" fillId="0" borderId="0" xfId="0" applyFont="1" applyAlignment="1">
      <alignment horizontal="center" vertical="top"/>
    </xf>
    <xf numFmtId="0" fontId="5" fillId="0" borderId="0" xfId="62" applyFont="1" applyFill="1" applyBorder="1" applyAlignment="1">
      <alignment horizontal="center" vertical="center"/>
    </xf>
    <xf numFmtId="0" fontId="6" fillId="2" borderId="0" xfId="58" applyFont="1" applyFill="1" applyBorder="1" applyAlignment="1">
      <alignment horizontal="left" vertical="center" wrapText="1"/>
    </xf>
    <xf numFmtId="0" fontId="5" fillId="0" borderId="0" xfId="62" applyFont="1" applyBorder="1" applyAlignment="1">
      <alignment horizontal="left" vertical="center"/>
    </xf>
    <xf numFmtId="0" fontId="7" fillId="0" borderId="0" xfId="58" applyFont="1" applyFill="1" applyBorder="1" applyAlignment="1">
      <alignment vertical="center"/>
    </xf>
    <xf numFmtId="0" fontId="6" fillId="2" borderId="0" xfId="58" applyFont="1" applyFill="1" applyBorder="1" applyAlignment="1">
      <alignment horizontal="left" vertical="center"/>
    </xf>
    <xf numFmtId="0" fontId="2" fillId="0" borderId="0" xfId="58" applyFont="1" applyBorder="1" applyAlignment="1">
      <alignment vertical="center"/>
    </xf>
    <xf numFmtId="0" fontId="2" fillId="0" borderId="0" xfId="58" applyFont="1" applyFill="1" applyBorder="1" applyAlignment="1">
      <alignment vertical="center"/>
    </xf>
    <xf numFmtId="0" fontId="3" fillId="0" borderId="0" xfId="58" applyFont="1" applyBorder="1" applyAlignment="1">
      <alignment vertical="center"/>
    </xf>
    <xf numFmtId="0" fontId="8" fillId="0" borderId="1" xfId="58" applyFont="1" applyBorder="1" applyAlignment="1">
      <alignment vertical="center"/>
    </xf>
    <xf numFmtId="0" fontId="8" fillId="0" borderId="2" xfId="58" applyFont="1" applyBorder="1" applyAlignment="1">
      <alignment horizontal="left" vertical="center" wrapText="1"/>
    </xf>
    <xf numFmtId="0" fontId="9" fillId="3" borderId="3" xfId="62" applyFont="1" applyFill="1" applyBorder="1" applyAlignment="1">
      <alignment horizontal="center" vertical="center"/>
    </xf>
    <xf numFmtId="0" fontId="9" fillId="3" borderId="4" xfId="62" applyFont="1" applyFill="1" applyBorder="1" applyAlignment="1">
      <alignment horizontal="center" vertical="center"/>
    </xf>
    <xf numFmtId="0" fontId="9" fillId="3" borderId="5" xfId="62" applyFont="1" applyFill="1" applyBorder="1" applyAlignment="1">
      <alignment horizontal="center" vertical="center"/>
    </xf>
    <xf numFmtId="0" fontId="9" fillId="3" borderId="6" xfId="62" applyFont="1" applyFill="1" applyBorder="1" applyAlignment="1">
      <alignment horizontal="center" vertical="center"/>
    </xf>
    <xf numFmtId="0" fontId="9" fillId="3" borderId="7" xfId="62" applyFont="1" applyFill="1" applyBorder="1" applyAlignment="1">
      <alignment horizontal="center" vertical="center"/>
    </xf>
    <xf numFmtId="0" fontId="3" fillId="0" borderId="8" xfId="58" applyFont="1" applyFill="1" applyBorder="1" applyAlignment="1">
      <alignment vertical="center"/>
    </xf>
    <xf numFmtId="0" fontId="3" fillId="0" borderId="9" xfId="58" applyFont="1" applyFill="1" applyBorder="1" applyAlignment="1">
      <alignment vertical="center"/>
    </xf>
    <xf numFmtId="0" fontId="3" fillId="0" borderId="10" xfId="58" applyFont="1" applyFill="1" applyBorder="1" applyAlignment="1">
      <alignment vertical="center"/>
    </xf>
    <xf numFmtId="0" fontId="3" fillId="0" borderId="0" xfId="58" applyFont="1" applyFill="1" applyBorder="1" applyAlignment="1">
      <alignment vertical="center"/>
    </xf>
    <xf numFmtId="0" fontId="3" fillId="0" borderId="11" xfId="58" applyFont="1" applyBorder="1" applyAlignment="1">
      <alignment horizontal="center" vertical="center"/>
    </xf>
    <xf numFmtId="0" fontId="3" fillId="4" borderId="12" xfId="58" applyFont="1" applyFill="1" applyBorder="1" applyAlignment="1">
      <alignment horizontal="left" vertical="center" wrapText="1"/>
    </xf>
    <xf numFmtId="0" fontId="3" fillId="0" borderId="12" xfId="58" applyFont="1" applyFill="1" applyBorder="1" applyAlignment="1">
      <alignment horizontal="center" vertical="center"/>
    </xf>
    <xf numFmtId="0" fontId="3" fillId="4" borderId="12" xfId="58" applyFont="1" applyFill="1" applyBorder="1" applyAlignment="1">
      <alignment horizontal="center" vertical="center"/>
    </xf>
    <xf numFmtId="0" fontId="3" fillId="0" borderId="13" xfId="58" applyFont="1" applyBorder="1" applyAlignment="1">
      <alignment horizontal="center" vertical="center"/>
    </xf>
    <xf numFmtId="0" fontId="3" fillId="4" borderId="14" xfId="58" applyFont="1" applyFill="1" applyBorder="1" applyAlignment="1">
      <alignment horizontal="left" vertical="center"/>
    </xf>
    <xf numFmtId="0" fontId="3" fillId="0" borderId="14" xfId="58" applyFont="1" applyFill="1" applyBorder="1" applyAlignment="1">
      <alignment horizontal="center" vertical="center"/>
    </xf>
    <xf numFmtId="0" fontId="3" fillId="4" borderId="14" xfId="58" applyFont="1" applyFill="1" applyBorder="1" applyAlignment="1">
      <alignment horizontal="center" vertical="center"/>
    </xf>
    <xf numFmtId="0" fontId="3" fillId="0" borderId="15" xfId="58" applyFont="1" applyBorder="1" applyAlignment="1">
      <alignment vertical="center"/>
    </xf>
    <xf numFmtId="0" fontId="3" fillId="0" borderId="16" xfId="58" applyFont="1" applyBorder="1" applyAlignment="1">
      <alignment vertical="center"/>
    </xf>
    <xf numFmtId="0" fontId="9" fillId="3" borderId="17" xfId="62" applyFont="1" applyFill="1" applyBorder="1" applyAlignment="1">
      <alignment horizontal="center" vertical="center"/>
    </xf>
    <xf numFmtId="0" fontId="9" fillId="3" borderId="18" xfId="62" applyFont="1" applyFill="1" applyBorder="1" applyAlignment="1">
      <alignment horizontal="center" vertical="center"/>
    </xf>
    <xf numFmtId="0" fontId="9" fillId="3" borderId="19" xfId="62" applyFont="1" applyFill="1" applyBorder="1" applyAlignment="1">
      <alignment horizontal="center" vertical="center"/>
    </xf>
    <xf numFmtId="0" fontId="3" fillId="0" borderId="20" xfId="58" applyFont="1" applyBorder="1" applyAlignment="1">
      <alignment vertical="center"/>
    </xf>
    <xf numFmtId="0" fontId="3" fillId="0" borderId="21" xfId="58" applyFont="1" applyBorder="1" applyAlignment="1">
      <alignment vertical="center"/>
    </xf>
    <xf numFmtId="0" fontId="9" fillId="0" borderId="6" xfId="62" applyFont="1" applyBorder="1" applyAlignment="1">
      <alignment horizontal="center" vertical="center"/>
    </xf>
    <xf numFmtId="0" fontId="9" fillId="0" borderId="6" xfId="62" applyFont="1" applyBorder="1" applyAlignment="1">
      <alignment horizontal="left" vertical="center"/>
    </xf>
    <xf numFmtId="0" fontId="3" fillId="2" borderId="6" xfId="58" applyFont="1" applyFill="1" applyBorder="1" applyAlignment="1">
      <alignment vertical="center"/>
    </xf>
    <xf numFmtId="0" fontId="3" fillId="4" borderId="6" xfId="58" applyFont="1" applyFill="1" applyBorder="1" applyAlignment="1">
      <alignment horizontal="center" vertical="center"/>
    </xf>
    <xf numFmtId="0" fontId="3" fillId="0" borderId="6" xfId="58" applyFont="1" applyFill="1" applyBorder="1" applyAlignment="1">
      <alignment horizontal="center" vertical="center"/>
    </xf>
    <xf numFmtId="0" fontId="3" fillId="0" borderId="6" xfId="58" applyFont="1" applyBorder="1" applyAlignment="1">
      <alignment vertical="center"/>
    </xf>
    <xf numFmtId="0" fontId="3" fillId="0" borderId="5" xfId="58" applyFont="1" applyBorder="1" applyAlignment="1">
      <alignment vertical="center"/>
    </xf>
    <xf numFmtId="0" fontId="3" fillId="0" borderId="10" xfId="58" applyFont="1" applyBorder="1" applyAlignment="1">
      <alignment vertical="center"/>
    </xf>
    <xf numFmtId="0" fontId="9" fillId="0" borderId="22" xfId="62" applyFont="1" applyBorder="1" applyAlignment="1">
      <alignment horizontal="center" vertical="center"/>
    </xf>
    <xf numFmtId="0" fontId="9" fillId="0" borderId="22" xfId="62" applyFont="1" applyBorder="1" applyAlignment="1">
      <alignment horizontal="left" vertical="center" wrapText="1"/>
    </xf>
    <xf numFmtId="0" fontId="3" fillId="0" borderId="6" xfId="58" applyFont="1" applyFill="1" applyBorder="1" applyAlignment="1">
      <alignment horizontal="left" vertical="center"/>
    </xf>
    <xf numFmtId="0" fontId="9" fillId="0" borderId="23" xfId="62" applyFont="1" applyBorder="1" applyAlignment="1">
      <alignment horizontal="center" vertical="center"/>
    </xf>
    <xf numFmtId="0" fontId="9" fillId="0" borderId="23" xfId="62" applyFont="1" applyBorder="1" applyAlignment="1">
      <alignment horizontal="left" vertical="center" wrapText="1"/>
    </xf>
    <xf numFmtId="0" fontId="9" fillId="0" borderId="18" xfId="62" applyFont="1" applyBorder="1" applyAlignment="1">
      <alignment horizontal="center" vertical="center"/>
    </xf>
    <xf numFmtId="0" fontId="9" fillId="0" borderId="18" xfId="62" applyFont="1" applyBorder="1" applyAlignment="1">
      <alignment horizontal="left" vertical="center" wrapText="1"/>
    </xf>
    <xf numFmtId="0" fontId="3" fillId="0" borderId="24" xfId="58" applyFont="1" applyBorder="1" applyAlignment="1">
      <alignment horizontal="center" vertical="center" wrapText="1"/>
    </xf>
    <xf numFmtId="0" fontId="3" fillId="0" borderId="10" xfId="58" applyFont="1" applyBorder="1" applyAlignment="1">
      <alignment horizontal="center" vertical="center" wrapText="1"/>
    </xf>
    <xf numFmtId="0" fontId="3" fillId="0" borderId="13" xfId="58" applyFont="1" applyBorder="1" applyAlignment="1">
      <alignment vertical="center"/>
    </xf>
    <xf numFmtId="0" fontId="9" fillId="0" borderId="14" xfId="62" applyFont="1" applyBorder="1" applyAlignment="1">
      <alignment horizontal="left" vertical="center"/>
    </xf>
    <xf numFmtId="0" fontId="9" fillId="2" borderId="25" xfId="62" applyFont="1" applyFill="1" applyBorder="1" applyAlignment="1">
      <alignment horizontal="left" vertical="center"/>
    </xf>
    <xf numFmtId="0" fontId="9" fillId="2" borderId="26" xfId="62" applyFont="1" applyFill="1" applyBorder="1" applyAlignment="1">
      <alignment horizontal="left" vertical="center"/>
    </xf>
    <xf numFmtId="0" fontId="3" fillId="0" borderId="27" xfId="58" applyFont="1" applyBorder="1" applyAlignment="1">
      <alignment vertical="center"/>
    </xf>
    <xf numFmtId="0" fontId="3" fillId="0" borderId="28" xfId="58" applyFont="1" applyBorder="1" applyAlignment="1">
      <alignment vertical="center"/>
    </xf>
    <xf numFmtId="0" fontId="9" fillId="3" borderId="29" xfId="62" applyFont="1" applyFill="1" applyBorder="1" applyAlignment="1">
      <alignment horizontal="center" vertical="center"/>
    </xf>
    <xf numFmtId="0" fontId="9" fillId="3" borderId="30" xfId="62" applyFont="1" applyFill="1" applyBorder="1" applyAlignment="1">
      <alignment horizontal="center" vertical="center"/>
    </xf>
    <xf numFmtId="0" fontId="9" fillId="0" borderId="31" xfId="62" applyFont="1" applyBorder="1" applyAlignment="1">
      <alignment horizontal="center" vertical="center"/>
    </xf>
    <xf numFmtId="0" fontId="9" fillId="0" borderId="22" xfId="62" applyFont="1" applyFill="1" applyBorder="1" applyAlignment="1">
      <alignment horizontal="left" vertical="center"/>
    </xf>
    <xf numFmtId="0" fontId="3" fillId="2" borderId="32" xfId="58" applyFont="1" applyFill="1" applyBorder="1" applyAlignment="1">
      <alignment horizontal="center" vertical="center"/>
    </xf>
    <xf numFmtId="0" fontId="3" fillId="2" borderId="33" xfId="58" applyFont="1" applyFill="1" applyBorder="1" applyAlignment="1">
      <alignment horizontal="center" vertical="center"/>
    </xf>
    <xf numFmtId="0" fontId="9" fillId="0" borderId="34" xfId="62" applyFont="1" applyBorder="1" applyAlignment="1">
      <alignment horizontal="center" vertical="center"/>
    </xf>
    <xf numFmtId="0" fontId="9" fillId="0" borderId="35" xfId="62" applyFont="1" applyFill="1" applyBorder="1" applyAlignment="1">
      <alignment horizontal="left" vertical="center"/>
    </xf>
    <xf numFmtId="0" fontId="3" fillId="2" borderId="36" xfId="58" applyFont="1" applyFill="1" applyBorder="1" applyAlignment="1">
      <alignment horizontal="center" vertical="center"/>
    </xf>
    <xf numFmtId="0" fontId="3" fillId="2" borderId="37" xfId="58" applyFont="1" applyFill="1" applyBorder="1" applyAlignment="1">
      <alignment horizontal="center" vertical="center"/>
    </xf>
    <xf numFmtId="0" fontId="3" fillId="5" borderId="8" xfId="58" applyFont="1" applyFill="1" applyBorder="1" applyAlignment="1">
      <alignment vertical="center"/>
    </xf>
    <xf numFmtId="0" fontId="3" fillId="5" borderId="0" xfId="58" applyFont="1" applyFill="1" applyBorder="1" applyAlignment="1">
      <alignment vertical="center"/>
    </xf>
    <xf numFmtId="0" fontId="3" fillId="0" borderId="20" xfId="58" applyFont="1" applyBorder="1" applyAlignment="1">
      <alignment horizontal="left" vertical="center"/>
    </xf>
    <xf numFmtId="0" fontId="9" fillId="0" borderId="38" xfId="62" applyFont="1" applyBorder="1" applyAlignment="1">
      <alignment horizontal="center" vertical="center"/>
    </xf>
    <xf numFmtId="0" fontId="9" fillId="0" borderId="6" xfId="62" applyFont="1" applyFill="1" applyBorder="1" applyAlignment="1">
      <alignment horizontal="left" vertical="center"/>
    </xf>
    <xf numFmtId="0" fontId="3" fillId="2" borderId="24" xfId="58" applyFont="1" applyFill="1" applyBorder="1" applyAlignment="1">
      <alignment horizontal="left" vertical="center"/>
    </xf>
    <xf numFmtId="0" fontId="3" fillId="2" borderId="10" xfId="58" applyFont="1" applyFill="1" applyBorder="1" applyAlignment="1">
      <alignment horizontal="left" vertical="center"/>
    </xf>
    <xf numFmtId="0" fontId="3" fillId="5" borderId="27" xfId="58" applyFont="1" applyFill="1" applyBorder="1" applyAlignment="1">
      <alignment vertical="center"/>
    </xf>
    <xf numFmtId="0" fontId="3" fillId="5" borderId="28" xfId="58" applyFont="1" applyFill="1" applyBorder="1" applyAlignment="1">
      <alignment vertical="center"/>
    </xf>
    <xf numFmtId="0" fontId="9" fillId="3" borderId="39" xfId="62" applyFont="1" applyFill="1" applyBorder="1" applyAlignment="1">
      <alignment horizontal="center" vertical="center"/>
    </xf>
    <xf numFmtId="0" fontId="9" fillId="3" borderId="40" xfId="62" applyFont="1" applyFill="1" applyBorder="1" applyAlignment="1">
      <alignment horizontal="center" vertical="center"/>
    </xf>
    <xf numFmtId="0" fontId="9" fillId="0" borderId="11" xfId="62" applyFont="1" applyBorder="1" applyAlignment="1">
      <alignment horizontal="center" vertical="center"/>
    </xf>
    <xf numFmtId="0" fontId="9" fillId="0" borderId="12" xfId="62" applyFont="1" applyFill="1" applyBorder="1" applyAlignment="1">
      <alignment horizontal="left" vertical="center"/>
    </xf>
    <xf numFmtId="0" fontId="3" fillId="2" borderId="12" xfId="58" applyFont="1" applyFill="1" applyBorder="1" applyAlignment="1">
      <alignment horizontal="left" vertical="center"/>
    </xf>
    <xf numFmtId="0" fontId="3" fillId="2" borderId="12" xfId="58" applyFont="1" applyFill="1" applyBorder="1" applyAlignment="1">
      <alignment vertical="center"/>
    </xf>
    <xf numFmtId="0" fontId="9" fillId="0" borderId="13" xfId="62" applyFont="1" applyBorder="1" applyAlignment="1">
      <alignment horizontal="center" vertical="center"/>
    </xf>
    <xf numFmtId="0" fontId="9" fillId="0" borderId="14" xfId="62" applyFont="1" applyFill="1" applyBorder="1" applyAlignment="1">
      <alignment horizontal="left" vertical="center"/>
    </xf>
    <xf numFmtId="0" fontId="3" fillId="2" borderId="14" xfId="58" applyFont="1" applyFill="1" applyBorder="1" applyAlignment="1">
      <alignment horizontal="left" vertical="center"/>
    </xf>
    <xf numFmtId="0" fontId="3" fillId="2" borderId="14" xfId="58" applyFont="1" applyFill="1" applyBorder="1" applyAlignment="1">
      <alignment vertical="center"/>
    </xf>
    <xf numFmtId="0" fontId="9" fillId="0" borderId="41" xfId="62" applyFont="1" applyBorder="1" applyAlignment="1">
      <alignment horizontal="center" vertical="center"/>
    </xf>
    <xf numFmtId="0" fontId="9" fillId="0" borderId="36" xfId="62" applyFont="1" applyFill="1" applyBorder="1" applyAlignment="1">
      <alignment horizontal="left" vertical="center"/>
    </xf>
    <xf numFmtId="0" fontId="3" fillId="0" borderId="37" xfId="58" applyFont="1" applyBorder="1" applyAlignment="1">
      <alignment horizontal="left" vertical="center"/>
    </xf>
    <xf numFmtId="0" fontId="3" fillId="0" borderId="24" xfId="58" applyFont="1" applyBorder="1" applyAlignment="1">
      <alignment horizontal="left" vertical="center"/>
    </xf>
    <xf numFmtId="0" fontId="3" fillId="0" borderId="10" xfId="58" applyFont="1" applyBorder="1" applyAlignment="1">
      <alignment horizontal="left" vertical="center"/>
    </xf>
    <xf numFmtId="178" fontId="4" fillId="0" borderId="0" xfId="0" applyNumberFormat="1" applyFont="1" applyAlignment="1">
      <alignment horizontal="center" vertical="top"/>
    </xf>
    <xf numFmtId="0" fontId="7" fillId="2" borderId="0" xfId="58" applyFont="1" applyFill="1" applyBorder="1" applyAlignment="1">
      <alignment horizontal="left" vertical="center"/>
    </xf>
    <xf numFmtId="0" fontId="2" fillId="0" borderId="0" xfId="58" applyFont="1" applyBorder="1" applyAlignment="1">
      <alignment horizontal="center" vertical="center"/>
    </xf>
    <xf numFmtId="0" fontId="2" fillId="0" borderId="0" xfId="58" applyFont="1" applyBorder="1" applyAlignment="1">
      <alignment horizontal="left" vertical="center"/>
    </xf>
    <xf numFmtId="178" fontId="7" fillId="6" borderId="0" xfId="58" applyNumberFormat="1" applyFont="1" applyFill="1" applyBorder="1" applyAlignment="1">
      <alignment horizontal="left" vertical="center"/>
    </xf>
    <xf numFmtId="0" fontId="7" fillId="6" borderId="0" xfId="58" applyFont="1" applyFill="1" applyBorder="1" applyAlignment="1">
      <alignment horizontal="left" vertical="center"/>
    </xf>
    <xf numFmtId="178" fontId="3" fillId="0" borderId="0" xfId="58" applyNumberFormat="1" applyFont="1" applyBorder="1" applyAlignment="1">
      <alignment vertical="center"/>
    </xf>
    <xf numFmtId="178" fontId="8" fillId="0" borderId="2" xfId="58" applyNumberFormat="1" applyFont="1" applyBorder="1" applyAlignment="1">
      <alignment horizontal="left" vertical="center" wrapText="1"/>
    </xf>
    <xf numFmtId="0" fontId="8" fillId="0" borderId="42" xfId="58" applyFont="1" applyBorder="1" applyAlignment="1">
      <alignment horizontal="left" vertical="center" wrapText="1"/>
    </xf>
    <xf numFmtId="178" fontId="9" fillId="3" borderId="4" xfId="62" applyNumberFormat="1" applyFont="1" applyFill="1" applyBorder="1" applyAlignment="1">
      <alignment horizontal="center" vertical="center"/>
    </xf>
    <xf numFmtId="0" fontId="9" fillId="3" borderId="43" xfId="62" applyFont="1" applyFill="1" applyBorder="1" applyAlignment="1">
      <alignment horizontal="center" vertical="center"/>
    </xf>
    <xf numFmtId="178" fontId="9" fillId="3" borderId="6" xfId="62" applyNumberFormat="1" applyFont="1" applyFill="1" applyBorder="1" applyAlignment="1">
      <alignment horizontal="center" vertical="center"/>
    </xf>
    <xf numFmtId="0" fontId="9" fillId="3" borderId="44" xfId="62" applyFont="1" applyFill="1" applyBorder="1" applyAlignment="1">
      <alignment horizontal="center" vertical="center"/>
    </xf>
    <xf numFmtId="178" fontId="3" fillId="0" borderId="0" xfId="58" applyNumberFormat="1" applyFont="1" applyFill="1" applyBorder="1" applyAlignment="1">
      <alignment vertical="center"/>
    </xf>
    <xf numFmtId="0" fontId="3" fillId="0" borderId="45" xfId="58" applyFont="1" applyFill="1" applyBorder="1" applyAlignment="1">
      <alignment vertical="center"/>
    </xf>
    <xf numFmtId="177" fontId="3" fillId="4" borderId="12" xfId="59" applyNumberFormat="1" applyFont="1" applyFill="1" applyBorder="1" applyAlignment="1">
      <alignment horizontal="center" vertical="center"/>
    </xf>
    <xf numFmtId="0" fontId="3" fillId="0" borderId="32" xfId="58" applyFont="1" applyBorder="1" applyAlignment="1">
      <alignment horizontal="center" vertical="center"/>
    </xf>
    <xf numFmtId="176" fontId="3" fillId="6" borderId="46" xfId="59" applyNumberFormat="1" applyFont="1" applyFill="1" applyBorder="1" applyAlignment="1">
      <alignment vertical="center"/>
    </xf>
    <xf numFmtId="178" fontId="3" fillId="0" borderId="47" xfId="58" applyNumberFormat="1" applyFont="1" applyBorder="1" applyAlignment="1">
      <alignment vertical="center"/>
    </xf>
    <xf numFmtId="0" fontId="3" fillId="0" borderId="48" xfId="58" applyFont="1" applyBorder="1" applyAlignment="1">
      <alignment vertical="center" wrapText="1"/>
    </xf>
    <xf numFmtId="0" fontId="3" fillId="0" borderId="25" xfId="58" applyFont="1" applyBorder="1" applyAlignment="1">
      <alignment horizontal="center" vertical="center"/>
    </xf>
    <xf numFmtId="178" fontId="3" fillId="0" borderId="14" xfId="58" applyNumberFormat="1" applyFont="1" applyBorder="1" applyAlignment="1">
      <alignment vertical="center"/>
    </xf>
    <xf numFmtId="0" fontId="3" fillId="0" borderId="16" xfId="58" applyFont="1" applyBorder="1" applyAlignment="1">
      <alignment horizontal="center" vertical="center"/>
    </xf>
    <xf numFmtId="0" fontId="3" fillId="0" borderId="49" xfId="58" applyFont="1" applyBorder="1" applyAlignment="1">
      <alignment vertical="center"/>
    </xf>
    <xf numFmtId="178" fontId="3" fillId="0" borderId="16" xfId="58" applyNumberFormat="1" applyFont="1" applyBorder="1" applyAlignment="1">
      <alignment vertical="center"/>
    </xf>
    <xf numFmtId="0" fontId="3" fillId="0" borderId="50" xfId="58" applyFont="1" applyBorder="1" applyAlignment="1">
      <alignment vertical="center"/>
    </xf>
    <xf numFmtId="0" fontId="9" fillId="3" borderId="51" xfId="62" applyFont="1" applyFill="1" applyBorder="1" applyAlignment="1">
      <alignment horizontal="center" vertical="center"/>
    </xf>
    <xf numFmtId="0" fontId="9" fillId="3" borderId="52" xfId="62" applyFont="1" applyFill="1" applyBorder="1" applyAlignment="1">
      <alignment horizontal="center" vertical="center"/>
    </xf>
    <xf numFmtId="178" fontId="9" fillId="3" borderId="18" xfId="62" applyNumberFormat="1" applyFont="1" applyFill="1" applyBorder="1" applyAlignment="1">
      <alignment horizontal="center" vertical="center"/>
    </xf>
    <xf numFmtId="0" fontId="9" fillId="3" borderId="53" xfId="62" applyFont="1" applyFill="1" applyBorder="1" applyAlignment="1">
      <alignment horizontal="center" vertical="center"/>
    </xf>
    <xf numFmtId="0" fontId="3" fillId="0" borderId="21" xfId="58" applyFont="1" applyBorder="1" applyAlignment="1">
      <alignment horizontal="center" vertical="center"/>
    </xf>
    <xf numFmtId="0" fontId="3" fillId="0" borderId="54" xfId="58" applyFont="1" applyBorder="1" applyAlignment="1">
      <alignment vertical="center"/>
    </xf>
    <xf numFmtId="178" fontId="3" fillId="0" borderId="21" xfId="58" applyNumberFormat="1" applyFont="1" applyBorder="1" applyAlignment="1">
      <alignment vertical="center"/>
    </xf>
    <xf numFmtId="0" fontId="3" fillId="0" borderId="55" xfId="58" applyFont="1" applyBorder="1" applyAlignment="1">
      <alignment vertical="center"/>
    </xf>
    <xf numFmtId="0" fontId="3" fillId="2" borderId="6" xfId="58" applyFont="1" applyFill="1" applyBorder="1" applyAlignment="1">
      <alignment horizontal="center" vertical="center"/>
    </xf>
    <xf numFmtId="0" fontId="3" fillId="0" borderId="6" xfId="58" applyFont="1" applyBorder="1" applyAlignment="1">
      <alignment horizontal="center" vertical="center"/>
    </xf>
    <xf numFmtId="176" fontId="9" fillId="6" borderId="6" xfId="59" applyNumberFormat="1" applyFont="1" applyFill="1" applyBorder="1" applyAlignment="1">
      <alignment vertical="center"/>
    </xf>
    <xf numFmtId="178" fontId="3" fillId="0" borderId="6" xfId="58" applyNumberFormat="1" applyFont="1" applyBorder="1" applyAlignment="1">
      <alignment vertical="center"/>
    </xf>
    <xf numFmtId="0" fontId="3" fillId="6" borderId="6" xfId="58" applyFont="1" applyFill="1" applyBorder="1" applyAlignment="1">
      <alignment vertical="center"/>
    </xf>
    <xf numFmtId="0" fontId="3" fillId="0" borderId="10" xfId="58" applyFont="1" applyBorder="1" applyAlignment="1">
      <alignment horizontal="center" vertical="center"/>
    </xf>
    <xf numFmtId="0" fontId="3" fillId="0" borderId="56" xfId="58" applyFont="1" applyBorder="1" applyAlignment="1">
      <alignment vertical="center"/>
    </xf>
    <xf numFmtId="178" fontId="3" fillId="0" borderId="10" xfId="58" applyNumberFormat="1" applyFont="1" applyBorder="1" applyAlignment="1">
      <alignment vertical="center"/>
    </xf>
    <xf numFmtId="0" fontId="3" fillId="0" borderId="57" xfId="58" applyFont="1" applyBorder="1" applyAlignment="1">
      <alignment vertical="center"/>
    </xf>
    <xf numFmtId="176" fontId="3" fillId="6" borderId="6" xfId="59" applyNumberFormat="1" applyFont="1" applyFill="1" applyBorder="1" applyAlignment="1">
      <alignment vertical="center"/>
    </xf>
    <xf numFmtId="0" fontId="3" fillId="6" borderId="6" xfId="58" applyFont="1" applyFill="1" applyBorder="1" applyAlignment="1">
      <alignment vertical="center" wrapText="1"/>
    </xf>
    <xf numFmtId="0" fontId="3" fillId="0" borderId="7" xfId="58" applyFont="1" applyBorder="1" applyAlignment="1">
      <alignment horizontal="center" vertical="center" wrapText="1"/>
    </xf>
    <xf numFmtId="0" fontId="9" fillId="2" borderId="58" xfId="62" applyFont="1" applyFill="1" applyBorder="1" applyAlignment="1">
      <alignment horizontal="left" vertical="center"/>
    </xf>
    <xf numFmtId="0" fontId="3" fillId="2" borderId="25" xfId="58" applyFont="1" applyFill="1" applyBorder="1" applyAlignment="1">
      <alignment horizontal="center" vertical="center"/>
    </xf>
    <xf numFmtId="0" fontId="3" fillId="2" borderId="58" xfId="58" applyFont="1" applyFill="1" applyBorder="1" applyAlignment="1">
      <alignment horizontal="center" vertical="center"/>
    </xf>
    <xf numFmtId="0" fontId="9" fillId="0" borderId="25" xfId="62" applyFont="1" applyBorder="1" applyAlignment="1">
      <alignment horizontal="center" vertical="center"/>
    </xf>
    <xf numFmtId="176" fontId="9" fillId="6" borderId="59" xfId="59" applyNumberFormat="1" applyFont="1" applyFill="1" applyBorder="1" applyAlignment="1">
      <alignment vertical="center"/>
    </xf>
    <xf numFmtId="178" fontId="3" fillId="0" borderId="22" xfId="58" applyNumberFormat="1" applyFont="1" applyBorder="1" applyAlignment="1">
      <alignment vertical="center"/>
    </xf>
    <xf numFmtId="0" fontId="3" fillId="6" borderId="60" xfId="58" applyFont="1" applyFill="1" applyBorder="1" applyAlignment="1">
      <alignment vertical="center"/>
    </xf>
    <xf numFmtId="176" fontId="3" fillId="6" borderId="59" xfId="59" applyNumberFormat="1" applyFont="1" applyFill="1" applyBorder="1" applyAlignment="1">
      <alignment vertical="center"/>
    </xf>
    <xf numFmtId="0" fontId="3" fillId="6" borderId="60" xfId="58" applyFont="1" applyFill="1" applyBorder="1" applyAlignment="1">
      <alignment vertical="center" wrapText="1"/>
    </xf>
    <xf numFmtId="0" fontId="3" fillId="0" borderId="28" xfId="58" applyFont="1" applyBorder="1" applyAlignment="1">
      <alignment horizontal="center" vertical="center"/>
    </xf>
    <xf numFmtId="0" fontId="3" fillId="0" borderId="61" xfId="58" applyFont="1" applyBorder="1" applyAlignment="1">
      <alignment vertical="center"/>
    </xf>
    <xf numFmtId="0" fontId="3" fillId="0" borderId="62" xfId="58" applyFont="1" applyBorder="1" applyAlignment="1">
      <alignment vertical="center"/>
    </xf>
    <xf numFmtId="0" fontId="9" fillId="3" borderId="63" xfId="62" applyFont="1" applyFill="1" applyBorder="1" applyAlignment="1">
      <alignment horizontal="center" vertical="center"/>
    </xf>
    <xf numFmtId="0" fontId="9" fillId="3" borderId="64" xfId="62" applyFont="1" applyFill="1" applyBorder="1" applyAlignment="1">
      <alignment horizontal="center" vertical="center"/>
    </xf>
    <xf numFmtId="0" fontId="3" fillId="2" borderId="65" xfId="58" applyFont="1" applyFill="1" applyBorder="1" applyAlignment="1">
      <alignment horizontal="center" vertical="center"/>
    </xf>
    <xf numFmtId="0" fontId="3" fillId="2" borderId="22" xfId="58" applyFont="1" applyFill="1" applyBorder="1" applyAlignment="1">
      <alignment horizontal="center" vertical="center"/>
    </xf>
    <xf numFmtId="0" fontId="3" fillId="0" borderId="66" xfId="58" applyFont="1" applyBorder="1" applyAlignment="1">
      <alignment horizontal="center" vertical="center"/>
    </xf>
    <xf numFmtId="176" fontId="3" fillId="6" borderId="67" xfId="59" applyNumberFormat="1" applyFont="1" applyFill="1" applyBorder="1" applyAlignment="1">
      <alignment vertical="center"/>
    </xf>
    <xf numFmtId="0" fontId="3" fillId="6" borderId="68" xfId="58" applyFont="1" applyFill="1" applyBorder="1" applyAlignment="1">
      <alignment vertical="center" wrapText="1"/>
    </xf>
    <xf numFmtId="0" fontId="3" fillId="2" borderId="69" xfId="58" applyFont="1" applyFill="1" applyBorder="1" applyAlignment="1">
      <alignment horizontal="center" vertical="center"/>
    </xf>
    <xf numFmtId="0" fontId="3" fillId="2" borderId="35" xfId="58" applyFont="1" applyFill="1" applyBorder="1" applyAlignment="1">
      <alignment horizontal="center" vertical="center"/>
    </xf>
    <xf numFmtId="0" fontId="3" fillId="0" borderId="36" xfId="58" applyFont="1" applyBorder="1" applyAlignment="1">
      <alignment horizontal="center" vertical="center"/>
    </xf>
    <xf numFmtId="176" fontId="3" fillId="6" borderId="70" xfId="59" applyNumberFormat="1" applyFont="1" applyFill="1" applyBorder="1" applyAlignment="1">
      <alignment vertical="center"/>
    </xf>
    <xf numFmtId="178" fontId="3" fillId="0" borderId="35" xfId="58" applyNumberFormat="1" applyFont="1" applyBorder="1" applyAlignment="1">
      <alignment vertical="center"/>
    </xf>
    <xf numFmtId="0" fontId="3" fillId="6" borderId="71" xfId="58" applyFont="1" applyFill="1" applyBorder="1" applyAlignment="1">
      <alignment vertical="center" wrapText="1"/>
    </xf>
    <xf numFmtId="0" fontId="3" fillId="5" borderId="0" xfId="58" applyFont="1" applyFill="1" applyBorder="1" applyAlignment="1">
      <alignment horizontal="center" vertical="center"/>
    </xf>
    <xf numFmtId="0" fontId="3" fillId="5" borderId="72" xfId="58" applyFont="1" applyFill="1" applyBorder="1" applyAlignment="1">
      <alignment vertical="center"/>
    </xf>
    <xf numFmtId="178" fontId="3" fillId="5" borderId="0" xfId="58" applyNumberFormat="1" applyFont="1" applyFill="1" applyBorder="1" applyAlignment="1">
      <alignment vertical="center"/>
    </xf>
    <xf numFmtId="0" fontId="3" fillId="5" borderId="73" xfId="58" applyFont="1" applyFill="1" applyBorder="1" applyAlignment="1">
      <alignment vertical="center"/>
    </xf>
    <xf numFmtId="0" fontId="3" fillId="2" borderId="7" xfId="58" applyFont="1" applyFill="1" applyBorder="1" applyAlignment="1">
      <alignment horizontal="left" vertical="center"/>
    </xf>
    <xf numFmtId="179" fontId="3" fillId="0" borderId="24" xfId="55" applyNumberFormat="1" applyFont="1" applyBorder="1" applyAlignment="1">
      <alignment horizontal="center" vertical="center"/>
    </xf>
    <xf numFmtId="179" fontId="3" fillId="0" borderId="7" xfId="55" applyNumberFormat="1" applyFont="1" applyBorder="1" applyAlignment="1">
      <alignment horizontal="center" vertical="center"/>
    </xf>
    <xf numFmtId="0" fontId="3" fillId="0" borderId="24" xfId="58" applyFont="1" applyBorder="1" applyAlignment="1">
      <alignment horizontal="center" vertical="center"/>
    </xf>
    <xf numFmtId="9" fontId="3" fillId="6" borderId="74" xfId="55" applyFont="1" applyFill="1" applyBorder="1" applyAlignment="1">
      <alignment horizontal="center" vertical="center"/>
    </xf>
    <xf numFmtId="0" fontId="3" fillId="6" borderId="75" xfId="58" applyFont="1" applyFill="1" applyBorder="1" applyAlignment="1">
      <alignment vertical="center"/>
    </xf>
    <xf numFmtId="0" fontId="3" fillId="5" borderId="28" xfId="58" applyFont="1" applyFill="1" applyBorder="1" applyAlignment="1">
      <alignment horizontal="center" vertical="center"/>
    </xf>
    <xf numFmtId="0" fontId="3" fillId="5" borderId="61" xfId="58" applyFont="1" applyFill="1" applyBorder="1" applyAlignment="1">
      <alignment vertical="center"/>
    </xf>
    <xf numFmtId="178" fontId="3" fillId="5" borderId="28" xfId="58" applyNumberFormat="1" applyFont="1" applyFill="1" applyBorder="1" applyAlignment="1">
      <alignment vertical="center"/>
    </xf>
    <xf numFmtId="0" fontId="3" fillId="5" borderId="62" xfId="58" applyFont="1" applyFill="1" applyBorder="1" applyAlignment="1">
      <alignment vertical="center"/>
    </xf>
    <xf numFmtId="176" fontId="3" fillId="6" borderId="74" xfId="59" applyNumberFormat="1" applyFont="1" applyFill="1" applyBorder="1" applyAlignment="1">
      <alignment vertical="center"/>
    </xf>
    <xf numFmtId="0" fontId="3" fillId="6" borderId="75" xfId="58" applyFont="1" applyFill="1" applyBorder="1" applyAlignment="1">
      <alignment vertical="center" wrapText="1"/>
    </xf>
    <xf numFmtId="0" fontId="3" fillId="2" borderId="12" xfId="58" applyFont="1" applyFill="1" applyBorder="1" applyAlignment="1">
      <alignment horizontal="center" vertical="center"/>
    </xf>
    <xf numFmtId="176" fontId="10" fillId="6" borderId="76" xfId="59" applyNumberFormat="1" applyFont="1" applyFill="1" applyBorder="1" applyAlignment="1">
      <alignment vertical="center"/>
    </xf>
    <xf numFmtId="178" fontId="3" fillId="0" borderId="12" xfId="58" applyNumberFormat="1" applyFont="1" applyBorder="1" applyAlignment="1">
      <alignment vertical="center"/>
    </xf>
    <xf numFmtId="0" fontId="3" fillId="6" borderId="77" xfId="58" applyFont="1" applyFill="1" applyBorder="1" applyAlignment="1">
      <alignment vertical="center" wrapText="1"/>
    </xf>
    <xf numFmtId="0" fontId="3" fillId="2" borderId="14" xfId="58" applyFont="1" applyFill="1" applyBorder="1" applyAlignment="1">
      <alignment horizontal="center" vertical="center"/>
    </xf>
    <xf numFmtId="9" fontId="3" fillId="6" borderId="52" xfId="55" applyFont="1" applyFill="1" applyBorder="1" applyAlignment="1">
      <alignment horizontal="center" vertical="center"/>
    </xf>
    <xf numFmtId="178" fontId="3" fillId="0" borderId="18" xfId="58" applyNumberFormat="1" applyFont="1" applyBorder="1" applyAlignment="1">
      <alignment vertical="center"/>
    </xf>
    <xf numFmtId="0" fontId="3" fillId="6" borderId="53" xfId="58" applyFont="1" applyFill="1" applyBorder="1" applyAlignment="1">
      <alignment vertical="center"/>
    </xf>
    <xf numFmtId="0" fontId="3" fillId="0" borderId="7" xfId="58" applyFont="1" applyBorder="1" applyAlignment="1">
      <alignment horizontal="left" vertical="center"/>
    </xf>
    <xf numFmtId="0" fontId="3" fillId="0" borderId="78" xfId="58" applyFont="1" applyBorder="1" applyAlignment="1">
      <alignment vertical="center"/>
    </xf>
    <xf numFmtId="178" fontId="3" fillId="0" borderId="79" xfId="58" applyNumberFormat="1" applyFont="1" applyBorder="1" applyAlignment="1">
      <alignment vertical="center"/>
    </xf>
    <xf numFmtId="0" fontId="3" fillId="0" borderId="80" xfId="58" applyFont="1" applyBorder="1" applyAlignment="1">
      <alignment vertical="center"/>
    </xf>
    <xf numFmtId="0" fontId="3" fillId="7" borderId="81" xfId="58" applyFont="1" applyFill="1" applyBorder="1">
      <alignment vertical="center"/>
    </xf>
    <xf numFmtId="0" fontId="3" fillId="5" borderId="0" xfId="58" applyFont="1" applyFill="1" applyBorder="1">
      <alignment vertical="center"/>
    </xf>
    <xf numFmtId="0" fontId="3" fillId="8" borderId="0" xfId="58" applyFont="1" applyFill="1" applyBorder="1">
      <alignment vertical="center"/>
    </xf>
    <xf numFmtId="0" fontId="3" fillId="0" borderId="24" xfId="58" applyFont="1" applyFill="1" applyBorder="1" applyAlignment="1">
      <alignment horizontal="left" vertical="center"/>
    </xf>
    <xf numFmtId="0" fontId="3" fillId="0" borderId="10" xfId="58" applyFont="1" applyFill="1" applyBorder="1" applyAlignment="1">
      <alignment horizontal="left" vertical="center"/>
    </xf>
    <xf numFmtId="0" fontId="3" fillId="0" borderId="7" xfId="58" applyFont="1" applyFill="1" applyBorder="1" applyAlignment="1">
      <alignment horizontal="left" vertical="center"/>
    </xf>
    <xf numFmtId="179" fontId="3" fillId="6" borderId="6" xfId="59" applyNumberFormat="1" applyFont="1" applyFill="1" applyBorder="1" applyAlignment="1">
      <alignment vertical="center"/>
    </xf>
    <xf numFmtId="0" fontId="9" fillId="0" borderId="6" xfId="62" applyFont="1" applyBorder="1" applyAlignment="1">
      <alignment horizontal="left" vertical="center" wrapText="1"/>
    </xf>
    <xf numFmtId="0" fontId="3" fillId="6" borderId="68" xfId="58" applyFont="1" applyFill="1" applyBorder="1" applyAlignment="1">
      <alignment vertical="center"/>
    </xf>
    <xf numFmtId="0" fontId="3" fillId="6" borderId="71" xfId="58" applyFont="1" applyFill="1" applyBorder="1" applyAlignment="1">
      <alignment vertical="center"/>
    </xf>
    <xf numFmtId="0" fontId="0" fillId="0" borderId="0" xfId="0" applyFill="1" applyAlignment="1">
      <alignment vertical="center"/>
    </xf>
    <xf numFmtId="178" fontId="0" fillId="0" borderId="0" xfId="0" applyNumberFormat="1" applyFill="1" applyAlignment="1">
      <alignment vertical="center"/>
    </xf>
    <xf numFmtId="0" fontId="0" fillId="0" borderId="28" xfId="0" applyFill="1" applyBorder="1" applyAlignment="1">
      <alignment horizontal="center" vertical="center"/>
    </xf>
    <xf numFmtId="178" fontId="0" fillId="0" borderId="28" xfId="0" applyNumberForma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178" fontId="12" fillId="9" borderId="4" xfId="0" applyNumberFormat="1" applyFont="1" applyFill="1" applyBorder="1" applyAlignment="1">
      <alignment horizontal="center" vertical="center"/>
    </xf>
    <xf numFmtId="0" fontId="11" fillId="6" borderId="38" xfId="0" applyFont="1" applyFill="1" applyBorder="1" applyAlignment="1">
      <alignment horizontal="center" vertical="center"/>
    </xf>
    <xf numFmtId="178" fontId="11" fillId="10" borderId="6" xfId="0" applyNumberFormat="1" applyFont="1" applyFill="1" applyBorder="1" applyAlignment="1">
      <alignment horizontal="right" vertical="center"/>
    </xf>
    <xf numFmtId="178" fontId="11" fillId="0" borderId="6" xfId="0" applyNumberFormat="1" applyFont="1" applyFill="1" applyBorder="1" applyAlignment="1">
      <alignment horizontal="right" vertical="center"/>
    </xf>
    <xf numFmtId="0" fontId="11" fillId="6" borderId="82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178" fontId="11" fillId="10" borderId="22" xfId="0" applyNumberFormat="1" applyFont="1" applyFill="1" applyBorder="1" applyAlignment="1">
      <alignment horizontal="right" vertical="center"/>
    </xf>
    <xf numFmtId="178" fontId="11" fillId="0" borderId="22" xfId="0" applyNumberFormat="1" applyFont="1" applyFill="1" applyBorder="1" applyAlignment="1">
      <alignment horizontal="right" vertical="center"/>
    </xf>
    <xf numFmtId="0" fontId="11" fillId="6" borderId="83" xfId="0" applyFont="1" applyFill="1" applyBorder="1" applyAlignment="1">
      <alignment horizontal="center" vertical="center"/>
    </xf>
    <xf numFmtId="178" fontId="11" fillId="10" borderId="84" xfId="0" applyNumberFormat="1" applyFont="1" applyFill="1" applyBorder="1" applyAlignment="1">
      <alignment horizontal="right" vertical="center"/>
    </xf>
    <xf numFmtId="178" fontId="11" fillId="0" borderId="84" xfId="0" applyNumberFormat="1" applyFont="1" applyFill="1" applyBorder="1" applyAlignment="1">
      <alignment horizontal="right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標準 8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桁区切り 3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千位分隔[0] 2" xfId="42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常规 3 3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百分比 3" xfId="55"/>
    <cellStyle name="標準 2 3" xfId="56"/>
    <cellStyle name="常规 2" xfId="57"/>
    <cellStyle name="常规 3" xfId="58"/>
    <cellStyle name="千位分隔 2" xfId="59"/>
    <cellStyle name="常规 4" xfId="60"/>
    <cellStyle name="常规 5" xfId="61"/>
    <cellStyle name="常规_Sheet1 3" xfId="6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438150</xdr:colOff>
      <xdr:row>0</xdr:row>
      <xdr:rowOff>398980</xdr:rowOff>
    </xdr:to>
    <xdr:pic>
      <xdr:nvPicPr>
        <xdr:cNvPr id="297" name="图片 2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85725" y="0"/>
          <a:ext cx="711200" cy="398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0" name="图片 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2" name="图片 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6" name="图片 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1" name="图片 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45" name="图片 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114301</xdr:rowOff>
    </xdr:to>
    <xdr:pic>
      <xdr:nvPicPr>
        <xdr:cNvPr id="52" name="图片 51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" name="图片 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7" name="图片 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8" name="图片 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9" name="图片 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62" name="图片 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3" name="图片 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64" name="图片 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5" name="图片 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66" name="图片 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67" name="图片 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0" name="图片 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1" name="图片 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2" name="图片 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3" name="图片 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4" name="图片 7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75" name="图片 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8" name="图片 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9" name="图片 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0" name="图片 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1" name="图片 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2" name="图片 8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83" name="图片 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6" name="图片 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7" name="图片 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8" name="图片 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9" name="图片 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90" name="图片 8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91" name="图片 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94" name="图片 9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5" name="图片 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96" name="图片 9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7" name="图片 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1" name="图片 1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5" name="图片 1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455931</xdr:rowOff>
    </xdr:to>
    <xdr:pic>
      <xdr:nvPicPr>
        <xdr:cNvPr id="109" name="图片 1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5" name="图片 1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455931</xdr:rowOff>
    </xdr:to>
    <xdr:pic>
      <xdr:nvPicPr>
        <xdr:cNvPr id="119" name="图片 118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120" name="图片 11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24" name="图片 1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25" name="图片 12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26" name="图片 1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29" name="图片 12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0" name="图片 1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1" name="图片 13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2" name="图片 1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3" name="图片 13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34" name="图片 1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7" name="图片 13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8" name="图片 1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9" name="图片 13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0" name="图片 1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1" name="图片 14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42" name="图片 1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5" name="图片 14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6" name="图片 1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7" name="图片 1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8" name="图片 1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9" name="图片 1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50" name="图片 1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53" name="图片 1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4" name="图片 1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55" name="图片 1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6" name="图片 1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57" name="图片 1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58" name="图片 1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1" name="图片 1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2" name="图片 1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3" name="图片 1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4" name="图片 1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5" name="图片 1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66" name="图片 1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9" name="图片 1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0" name="图片 1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71" name="图片 1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73" name="图片 1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2" name="图片 1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6" name="图片 1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0" name="图片 1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4" name="图片 1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9" name="图片 1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3" name="图片 2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7" name="图片 2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1" name="图片 2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5" name="图片 2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189231</xdr:rowOff>
    </xdr:to>
    <xdr:pic>
      <xdr:nvPicPr>
        <xdr:cNvPr id="219" name="图片 218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0" name="图片 2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4" name="图片 2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8" name="图片 2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455931</xdr:rowOff>
    </xdr:to>
    <xdr:pic>
      <xdr:nvPicPr>
        <xdr:cNvPr id="232" name="图片 2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8" name="图片 2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455931</xdr:rowOff>
    </xdr:to>
    <xdr:pic>
      <xdr:nvPicPr>
        <xdr:cNvPr id="242" name="图片 24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243" name="图片 24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47" name="图片 2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48" name="图片 2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49" name="图片 2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52" name="图片 2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3" name="图片 2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54" name="图片 2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5" name="图片 2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56" name="图片 2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57" name="图片 2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0" name="图片 2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1" name="图片 2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2" name="图片 2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3" name="图片 2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4" name="图片 2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65" name="图片 2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8" name="图片 26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9" name="图片 2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0" name="图片 2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1" name="图片 2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2" name="图片 2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73" name="图片 2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6" name="图片 27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7" name="图片 2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8" name="图片 2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9" name="图片 2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0" name="图片 2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81" name="图片 2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4" name="图片 28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5" name="图片 2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6" name="图片 2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7" name="图片 2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8" name="图片 2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89" name="图片 2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92" name="图片 29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3" name="图片 2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432117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438150</xdr:colOff>
      <xdr:row>0</xdr:row>
      <xdr:rowOff>398780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85725" y="0"/>
          <a:ext cx="711200" cy="3987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0" name="图片 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2" name="图片 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6" name="图片 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1" name="图片 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45" name="图片 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114301</xdr:rowOff>
    </xdr:to>
    <xdr:pic>
      <xdr:nvPicPr>
        <xdr:cNvPr id="52" name="图片 51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" name="图片 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7" name="图片 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8" name="图片 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9" name="图片 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62" name="图片 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3" name="图片 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64" name="图片 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5" name="图片 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66" name="图片 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67" name="图片 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0" name="图片 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1" name="图片 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2" name="图片 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3" name="图片 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4" name="图片 7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75" name="图片 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8" name="图片 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9" name="图片 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0" name="图片 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1" name="图片 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2" name="图片 8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83" name="图片 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6" name="图片 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7" name="图片 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8" name="图片 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9" name="图片 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90" name="图片 8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91" name="图片 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94" name="图片 9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5" name="图片 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96" name="图片 9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7" name="图片 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1" name="图片 1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5" name="图片 1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455931</xdr:rowOff>
    </xdr:to>
    <xdr:pic>
      <xdr:nvPicPr>
        <xdr:cNvPr id="109" name="图片 1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5" name="图片 1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455931</xdr:rowOff>
    </xdr:to>
    <xdr:pic>
      <xdr:nvPicPr>
        <xdr:cNvPr id="119" name="图片 118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120" name="图片 11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24" name="图片 1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25" name="图片 12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26" name="图片 1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29" name="图片 12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0" name="图片 1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1" name="图片 13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2" name="图片 1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3" name="图片 13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34" name="图片 1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7" name="图片 13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8" name="图片 1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9" name="图片 13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0" name="图片 1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1" name="图片 14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42" name="图片 1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5" name="图片 14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6" name="图片 1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7" name="图片 1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8" name="图片 1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9" name="图片 1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50" name="图片 1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53" name="图片 1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4" name="图片 1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55" name="图片 1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6" name="图片 1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57" name="图片 1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58" name="图片 1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1" name="图片 1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2" name="图片 1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3" name="图片 1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4" name="图片 1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5" name="图片 1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66" name="图片 1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9" name="图片 1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0" name="图片 1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71" name="图片 1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73" name="图片 1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2" name="图片 1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6" name="图片 1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0" name="图片 1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4" name="图片 1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9" name="图片 1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3" name="图片 2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7" name="图片 2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1" name="图片 2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5" name="图片 2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189231</xdr:rowOff>
    </xdr:to>
    <xdr:pic>
      <xdr:nvPicPr>
        <xdr:cNvPr id="219" name="图片 218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0" name="图片 2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4" name="图片 2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8" name="图片 2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455931</xdr:rowOff>
    </xdr:to>
    <xdr:pic>
      <xdr:nvPicPr>
        <xdr:cNvPr id="232" name="图片 2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8" name="图片 2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455931</xdr:rowOff>
    </xdr:to>
    <xdr:pic>
      <xdr:nvPicPr>
        <xdr:cNvPr id="242" name="图片 24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243" name="图片 24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47" name="图片 2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48" name="图片 2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49" name="图片 2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52" name="图片 2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3" name="图片 2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54" name="图片 2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5" name="图片 2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56" name="图片 2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57" name="图片 2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0" name="图片 2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1" name="图片 2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2" name="图片 2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3" name="图片 2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4" name="图片 2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65" name="图片 2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8" name="图片 26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9" name="图片 2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0" name="图片 2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1" name="图片 2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2" name="图片 2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73" name="图片 2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6" name="图片 27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7" name="图片 2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8" name="图片 2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9" name="图片 2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0" name="图片 2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81" name="图片 2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4" name="图片 28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5" name="图片 2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6" name="图片 2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7" name="图片 2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8" name="图片 2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89" name="图片 2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92" name="图片 29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3" name="图片 2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432117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438150</xdr:colOff>
      <xdr:row>0</xdr:row>
      <xdr:rowOff>398780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85725" y="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opLeftCell="A7" workbookViewId="0">
      <selection activeCell="E11" sqref="E11"/>
    </sheetView>
  </sheetViews>
  <sheetFormatPr defaultColWidth="15.6916666666667" defaultRowHeight="25" customHeight="1" outlineLevelCol="3"/>
  <cols>
    <col min="1" max="1" width="15.6916666666667" style="208"/>
    <col min="2" max="4" width="15.6916666666667" style="209"/>
    <col min="5" max="16381" width="15.6916666666667" style="208"/>
  </cols>
  <sheetData>
    <row r="1" customHeight="1" spans="1:4">
      <c r="A1" s="210"/>
      <c r="B1" s="211"/>
      <c r="C1" s="211"/>
      <c r="D1" s="211"/>
    </row>
    <row r="2" ht="30" customHeight="1" spans="1:4">
      <c r="A2" s="212"/>
      <c r="B2" s="213" t="s">
        <v>0</v>
      </c>
      <c r="C2" s="213" t="s">
        <v>1</v>
      </c>
      <c r="D2" s="213" t="s">
        <v>2</v>
      </c>
    </row>
    <row r="3" ht="30" customHeight="1" spans="1:4">
      <c r="A3" s="214" t="s">
        <v>3</v>
      </c>
      <c r="B3" s="215">
        <f>总结算单!N12</f>
        <v>8800</v>
      </c>
      <c r="C3" s="216">
        <f>华东大区!N12</f>
        <v>5000</v>
      </c>
      <c r="D3" s="216">
        <f>华中大区!N12</f>
        <v>3800</v>
      </c>
    </row>
    <row r="4" ht="30" customHeight="1" spans="1:4">
      <c r="A4" s="214" t="s">
        <v>4</v>
      </c>
      <c r="B4" s="215">
        <f>总结算单!N16</f>
        <v>536</v>
      </c>
      <c r="C4" s="216">
        <f>华东大区!N16</f>
        <v>268</v>
      </c>
      <c r="D4" s="216">
        <f>华中大区!N16</f>
        <v>268</v>
      </c>
    </row>
    <row r="5" ht="30" customHeight="1" spans="1:4">
      <c r="A5" s="214" t="s">
        <v>5</v>
      </c>
      <c r="B5" s="215">
        <f>总结算单!N25</f>
        <v>4811.62</v>
      </c>
      <c r="C5" s="216">
        <f>华东大区!N22</f>
        <v>2781.62</v>
      </c>
      <c r="D5" s="216">
        <f>华中大区!N22</f>
        <v>2030</v>
      </c>
    </row>
    <row r="6" ht="30" customHeight="1" spans="1:4">
      <c r="A6" s="214" t="s">
        <v>6</v>
      </c>
      <c r="B6" s="215">
        <f>总结算单!N30</f>
        <v>6500</v>
      </c>
      <c r="C6" s="216">
        <f>华东大区!N27</f>
        <v>4050</v>
      </c>
      <c r="D6" s="216">
        <f>华中大区!N27</f>
        <v>2450</v>
      </c>
    </row>
    <row r="7" ht="30" customHeight="1" spans="1:4">
      <c r="A7" s="217" t="s">
        <v>7</v>
      </c>
      <c r="B7" s="215">
        <f>总结算单!N35</f>
        <v>2000</v>
      </c>
      <c r="C7" s="216">
        <f>华东大区!N32</f>
        <v>1000</v>
      </c>
      <c r="D7" s="216">
        <f>华中大区!N32</f>
        <v>1000</v>
      </c>
    </row>
    <row r="8" ht="30" customHeight="1" spans="1:4">
      <c r="A8" s="214" t="s">
        <v>8</v>
      </c>
      <c r="B8" s="215">
        <f>总结算单!N39</f>
        <v>1811.8096</v>
      </c>
      <c r="C8" s="216">
        <f>华东大区!N36</f>
        <v>1047.9696</v>
      </c>
      <c r="D8" s="216">
        <f>华中大区!N36</f>
        <v>763.84</v>
      </c>
    </row>
    <row r="9" ht="30" customHeight="1" spans="1:4">
      <c r="A9" s="214" t="s">
        <v>9</v>
      </c>
      <c r="B9" s="215">
        <f>总结算单!N44</f>
        <v>4700</v>
      </c>
      <c r="C9" s="216">
        <f>华东大区!N40</f>
        <v>2350</v>
      </c>
      <c r="D9" s="216">
        <f>华中大区!N40</f>
        <v>2350</v>
      </c>
    </row>
    <row r="10" ht="30" customHeight="1" spans="1:4">
      <c r="A10" s="214" t="s">
        <v>10</v>
      </c>
      <c r="B10" s="215">
        <f>总结算单!N52</f>
        <v>30910.3</v>
      </c>
      <c r="C10" s="216">
        <f>华东大区!N49</f>
        <v>14141.9</v>
      </c>
      <c r="D10" s="216">
        <f>华中大区!N49</f>
        <v>16768.4</v>
      </c>
    </row>
    <row r="11" ht="30" customHeight="1" spans="1:4">
      <c r="A11" s="218" t="s">
        <v>11</v>
      </c>
      <c r="B11" s="219">
        <f>总结算单!N55</f>
        <v>3604.183776</v>
      </c>
      <c r="C11" s="220">
        <f>华东大区!N52</f>
        <v>1838.369376</v>
      </c>
      <c r="D11" s="220">
        <f>华中大区!N52</f>
        <v>1765.8144</v>
      </c>
    </row>
    <row r="12" ht="30" customHeight="1" spans="1:4">
      <c r="A12" s="221" t="s">
        <v>12</v>
      </c>
      <c r="B12" s="222">
        <f>SUM(B3:B11)</f>
        <v>63673.913376</v>
      </c>
      <c r="C12" s="223">
        <f>SUM(C3:C11)</f>
        <v>32477.858976</v>
      </c>
      <c r="D12" s="223">
        <f>SUM(D3:D11)</f>
        <v>31196.0544</v>
      </c>
    </row>
  </sheetData>
  <mergeCells count="1">
    <mergeCell ref="A1:D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O171"/>
  <sheetViews>
    <sheetView showGridLines="0" workbookViewId="0">
      <pane ySplit="8" topLeftCell="A9" activePane="bottomLeft" state="frozen"/>
      <selection/>
      <selection pane="bottomLeft" activeCell="O47" sqref="O47"/>
    </sheetView>
  </sheetViews>
  <sheetFormatPr defaultColWidth="9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4" width="4.28333333333333" style="4" customWidth="1"/>
    <col min="5" max="5" width="4.875" style="4" customWidth="1"/>
    <col min="6" max="9" width="4.28333333333333" style="4" customWidth="1"/>
    <col min="10" max="11" width="5.28333333333333" style="5" customWidth="1"/>
    <col min="12" max="12" width="5.70833333333333" style="5" customWidth="1"/>
    <col min="13" max="13" width="6.70833333333333" style="4" customWidth="1"/>
    <col min="14" max="14" width="10.7083333333333" style="6" customWidth="1"/>
    <col min="15" max="15" width="17.7083333333333" style="4" customWidth="1"/>
    <col min="16" max="16384" width="9.14166666666667" style="4"/>
  </cols>
  <sheetData>
    <row r="1" s="1" customFormat="1" ht="42.75" customHeight="1" spans="1:15">
      <c r="A1" s="7" t="s">
        <v>13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99"/>
      <c r="O1" s="7"/>
    </row>
    <row r="2" s="2" customFormat="1" ht="27" customHeight="1" spans="1:15">
      <c r="A2" s="8" t="s">
        <v>14</v>
      </c>
      <c r="B2" s="8"/>
      <c r="C2" s="9" t="s">
        <v>15</v>
      </c>
      <c r="D2" s="9"/>
      <c r="E2" s="9"/>
      <c r="F2" s="10" t="s">
        <v>16</v>
      </c>
      <c r="G2" s="11"/>
      <c r="H2" s="11"/>
      <c r="I2" s="100" t="s">
        <v>17</v>
      </c>
      <c r="J2" s="100"/>
      <c r="K2" s="101"/>
      <c r="L2" s="102" t="s">
        <v>18</v>
      </c>
      <c r="M2" s="102"/>
      <c r="N2" s="103" t="s">
        <v>19</v>
      </c>
      <c r="O2" s="104"/>
    </row>
    <row r="3" s="2" customFormat="1" ht="15" customHeight="1" spans="1:15">
      <c r="A3" s="8" t="s">
        <v>20</v>
      </c>
      <c r="B3" s="8"/>
      <c r="C3" s="12"/>
      <c r="D3" s="12"/>
      <c r="E3" s="12"/>
      <c r="F3" s="10" t="s">
        <v>21</v>
      </c>
      <c r="G3" s="11"/>
      <c r="H3" s="11"/>
      <c r="I3" s="100">
        <v>12</v>
      </c>
      <c r="J3" s="100"/>
      <c r="K3" s="101"/>
      <c r="L3" s="102" t="s">
        <v>22</v>
      </c>
      <c r="M3" s="102"/>
      <c r="N3" s="103" t="s">
        <v>23</v>
      </c>
      <c r="O3" s="104"/>
    </row>
    <row r="4" s="2" customFormat="1" ht="15" customHeight="1" spans="1:15">
      <c r="A4" s="8" t="s">
        <v>24</v>
      </c>
      <c r="B4" s="8"/>
      <c r="C4" s="12" t="s">
        <v>25</v>
      </c>
      <c r="D4" s="12"/>
      <c r="E4" s="12"/>
      <c r="F4" s="13"/>
      <c r="G4" s="11"/>
      <c r="H4" s="14"/>
      <c r="I4" s="14"/>
      <c r="J4" s="14"/>
      <c r="K4" s="14"/>
      <c r="L4" s="102" t="s">
        <v>26</v>
      </c>
      <c r="M4" s="102"/>
      <c r="N4" s="103"/>
      <c r="O4" s="104"/>
    </row>
    <row r="5" ht="9.95" customHeight="1" spans="1:15">
      <c r="A5" s="15"/>
      <c r="B5" s="15"/>
      <c r="C5" s="15"/>
      <c r="D5" s="15"/>
      <c r="E5" s="15"/>
      <c r="F5" s="15"/>
      <c r="G5" s="15"/>
      <c r="H5" s="15"/>
      <c r="I5" s="15"/>
      <c r="M5" s="15"/>
      <c r="N5" s="105"/>
      <c r="O5" s="15"/>
    </row>
    <row r="6" ht="48" customHeight="1" spans="1:15">
      <c r="A6" s="16" t="s">
        <v>27</v>
      </c>
      <c r="B6" s="17" t="s">
        <v>28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06"/>
      <c r="O6" s="107"/>
    </row>
    <row r="7" ht="15.95" customHeight="1" spans="1:15">
      <c r="A7" s="18" t="s">
        <v>29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 t="s">
        <v>30</v>
      </c>
      <c r="N7" s="108"/>
      <c r="O7" s="109"/>
    </row>
    <row r="8" ht="15.95" customHeight="1" spans="1:15">
      <c r="A8" s="20" t="s">
        <v>31</v>
      </c>
      <c r="B8" s="21" t="s">
        <v>29</v>
      </c>
      <c r="C8" s="22" t="s">
        <v>32</v>
      </c>
      <c r="D8" s="21"/>
      <c r="E8" s="21"/>
      <c r="F8" s="21"/>
      <c r="G8" s="21"/>
      <c r="H8" s="21"/>
      <c r="I8" s="21"/>
      <c r="J8" s="21" t="s">
        <v>33</v>
      </c>
      <c r="K8" s="21" t="s">
        <v>34</v>
      </c>
      <c r="L8" s="21" t="s">
        <v>35</v>
      </c>
      <c r="M8" s="21" t="s">
        <v>36</v>
      </c>
      <c r="N8" s="110" t="s">
        <v>37</v>
      </c>
      <c r="O8" s="111" t="s">
        <v>38</v>
      </c>
    </row>
    <row r="9" s="3" customFormat="1" ht="15.95" customHeight="1" spans="1:15">
      <c r="A9" s="23" t="s">
        <v>39</v>
      </c>
      <c r="B9" s="24" t="s">
        <v>40</v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112"/>
      <c r="O9" s="113"/>
    </row>
    <row r="10" ht="55" customHeight="1" spans="1:15">
      <c r="A10" s="27" t="s">
        <v>41</v>
      </c>
      <c r="B10" s="28" t="s">
        <v>42</v>
      </c>
      <c r="C10" s="29" t="s">
        <v>43</v>
      </c>
      <c r="D10" s="30">
        <v>7</v>
      </c>
      <c r="E10" s="29" t="s">
        <v>44</v>
      </c>
      <c r="F10" s="30">
        <v>5</v>
      </c>
      <c r="G10" s="29" t="s">
        <v>45</v>
      </c>
      <c r="H10" s="30">
        <v>2</v>
      </c>
      <c r="I10" s="29" t="s">
        <v>46</v>
      </c>
      <c r="J10" s="114">
        <v>3</v>
      </c>
      <c r="K10" s="29">
        <v>2</v>
      </c>
      <c r="L10" s="115" t="s">
        <v>47</v>
      </c>
      <c r="M10" s="116">
        <v>600</v>
      </c>
      <c r="N10" s="117">
        <f>J10*K10*M10</f>
        <v>3600</v>
      </c>
      <c r="O10" s="118" t="s">
        <v>48</v>
      </c>
    </row>
    <row r="11" ht="56" customHeight="1" spans="1:15">
      <c r="A11" s="31"/>
      <c r="B11" s="32"/>
      <c r="C11" s="33" t="s">
        <v>49</v>
      </c>
      <c r="D11" s="34">
        <v>7</v>
      </c>
      <c r="E11" s="33" t="s">
        <v>44</v>
      </c>
      <c r="F11" s="34">
        <v>5</v>
      </c>
      <c r="G11" s="33" t="s">
        <v>45</v>
      </c>
      <c r="H11" s="30">
        <v>2</v>
      </c>
      <c r="I11" s="33" t="s">
        <v>46</v>
      </c>
      <c r="J11" s="114">
        <v>4</v>
      </c>
      <c r="K11" s="33">
        <v>2</v>
      </c>
      <c r="L11" s="119" t="s">
        <v>47</v>
      </c>
      <c r="M11" s="116">
        <v>650</v>
      </c>
      <c r="N11" s="120">
        <f>J11*K11*M11</f>
        <v>5200</v>
      </c>
      <c r="O11" s="118" t="s">
        <v>48</v>
      </c>
    </row>
    <row r="12" ht="15.95" customHeight="1" spans="1:15">
      <c r="A12" s="35" t="s">
        <v>50</v>
      </c>
      <c r="B12" s="36"/>
      <c r="C12" s="36"/>
      <c r="D12" s="36"/>
      <c r="E12" s="36"/>
      <c r="F12" s="36"/>
      <c r="G12" s="36"/>
      <c r="H12" s="36"/>
      <c r="I12" s="36"/>
      <c r="J12" s="121"/>
      <c r="K12" s="121"/>
      <c r="L12" s="121"/>
      <c r="M12" s="122"/>
      <c r="N12" s="123">
        <f>SUM(N10:N11)</f>
        <v>8800</v>
      </c>
      <c r="O12" s="124"/>
    </row>
    <row r="13" ht="15.95" customHeight="1" spans="1:15">
      <c r="A13" s="37" t="s">
        <v>31</v>
      </c>
      <c r="B13" s="38" t="s">
        <v>29</v>
      </c>
      <c r="C13" s="39" t="s">
        <v>32</v>
      </c>
      <c r="D13" s="38"/>
      <c r="E13" s="38"/>
      <c r="F13" s="38"/>
      <c r="G13" s="38"/>
      <c r="H13" s="38"/>
      <c r="I13" s="38"/>
      <c r="J13" s="38" t="s">
        <v>51</v>
      </c>
      <c r="K13" s="38" t="s">
        <v>52</v>
      </c>
      <c r="L13" s="125" t="s">
        <v>35</v>
      </c>
      <c r="M13" s="126" t="s">
        <v>36</v>
      </c>
      <c r="N13" s="127" t="s">
        <v>53</v>
      </c>
      <c r="O13" s="128" t="s">
        <v>38</v>
      </c>
    </row>
    <row r="14" ht="15.95" customHeight="1" spans="1:15">
      <c r="A14" s="40" t="s">
        <v>54</v>
      </c>
      <c r="B14" s="41" t="s">
        <v>55</v>
      </c>
      <c r="C14" s="41"/>
      <c r="D14" s="41"/>
      <c r="E14" s="41"/>
      <c r="F14" s="41"/>
      <c r="G14" s="41"/>
      <c r="H14" s="41"/>
      <c r="I14" s="41"/>
      <c r="J14" s="129"/>
      <c r="K14" s="129"/>
      <c r="L14" s="129"/>
      <c r="M14" s="130"/>
      <c r="N14" s="131"/>
      <c r="O14" s="132"/>
    </row>
    <row r="15" ht="15.95" customHeight="1" spans="1:15">
      <c r="A15" s="42" t="s">
        <v>56</v>
      </c>
      <c r="B15" s="43" t="s">
        <v>57</v>
      </c>
      <c r="C15" s="44"/>
      <c r="D15" s="45">
        <v>7</v>
      </c>
      <c r="E15" s="46" t="s">
        <v>44</v>
      </c>
      <c r="F15" s="45">
        <v>5</v>
      </c>
      <c r="G15" s="46" t="s">
        <v>45</v>
      </c>
      <c r="H15" s="45" t="s">
        <v>46</v>
      </c>
      <c r="I15" s="46" t="s">
        <v>58</v>
      </c>
      <c r="J15" s="133">
        <v>2</v>
      </c>
      <c r="K15" s="133">
        <v>1</v>
      </c>
      <c r="L15" s="134" t="s">
        <v>59</v>
      </c>
      <c r="M15" s="135">
        <v>268</v>
      </c>
      <c r="N15" s="136">
        <f>J15*K15*M15</f>
        <v>536</v>
      </c>
      <c r="O15" s="137" t="s">
        <v>60</v>
      </c>
    </row>
    <row r="16" ht="15.95" customHeight="1" spans="1:15">
      <c r="A16" s="47" t="s">
        <v>50</v>
      </c>
      <c r="B16" s="47"/>
      <c r="C16" s="47"/>
      <c r="D16" s="47"/>
      <c r="E16" s="47"/>
      <c r="F16" s="47"/>
      <c r="G16" s="47"/>
      <c r="H16" s="47"/>
      <c r="I16" s="47"/>
      <c r="J16" s="134"/>
      <c r="K16" s="134"/>
      <c r="L16" s="134"/>
      <c r="M16" s="47"/>
      <c r="N16" s="136">
        <f>SUM(N15:N15)</f>
        <v>536</v>
      </c>
      <c r="O16" s="47"/>
    </row>
    <row r="17" ht="15.95" customHeight="1" spans="1:15">
      <c r="A17" s="37" t="s">
        <v>31</v>
      </c>
      <c r="B17" s="38" t="s">
        <v>29</v>
      </c>
      <c r="C17" s="39" t="s">
        <v>32</v>
      </c>
      <c r="D17" s="38"/>
      <c r="E17" s="38"/>
      <c r="F17" s="38"/>
      <c r="G17" s="38"/>
      <c r="H17" s="38"/>
      <c r="I17" s="38"/>
      <c r="J17" s="38" t="s">
        <v>51</v>
      </c>
      <c r="K17" s="38" t="s">
        <v>61</v>
      </c>
      <c r="L17" s="125" t="s">
        <v>35</v>
      </c>
      <c r="M17" s="126" t="s">
        <v>36</v>
      </c>
      <c r="N17" s="127" t="s">
        <v>53</v>
      </c>
      <c r="O17" s="128" t="s">
        <v>38</v>
      </c>
    </row>
    <row r="18" ht="15.95" customHeight="1" spans="1:15">
      <c r="A18" s="48" t="s">
        <v>62</v>
      </c>
      <c r="B18" s="49" t="s">
        <v>5</v>
      </c>
      <c r="C18" s="49"/>
      <c r="D18" s="49"/>
      <c r="E18" s="49"/>
      <c r="F18" s="49"/>
      <c r="G18" s="49"/>
      <c r="H18" s="49"/>
      <c r="I18" s="49"/>
      <c r="J18" s="138"/>
      <c r="K18" s="138"/>
      <c r="L18" s="138"/>
      <c r="M18" s="139"/>
      <c r="N18" s="140"/>
      <c r="O18" s="141"/>
    </row>
    <row r="19" ht="44" customHeight="1" spans="1:15">
      <c r="A19" s="42" t="s">
        <v>63</v>
      </c>
      <c r="B19" s="205" t="s">
        <v>64</v>
      </c>
      <c r="C19" s="52" t="s">
        <v>65</v>
      </c>
      <c r="D19" s="52"/>
      <c r="E19" s="52"/>
      <c r="F19" s="52"/>
      <c r="G19" s="52"/>
      <c r="H19" s="52"/>
      <c r="I19" s="52"/>
      <c r="J19" s="133">
        <v>2</v>
      </c>
      <c r="K19" s="133">
        <v>1</v>
      </c>
      <c r="L19" s="42" t="s">
        <v>66</v>
      </c>
      <c r="M19" s="142">
        <v>380</v>
      </c>
      <c r="N19" s="136">
        <f t="shared" ref="N19:N24" si="0">J19*K19*M19</f>
        <v>760</v>
      </c>
      <c r="O19" s="143" t="s">
        <v>67</v>
      </c>
    </row>
    <row r="20" ht="26" customHeight="1" spans="1:15">
      <c r="A20" s="42"/>
      <c r="B20" s="205"/>
      <c r="C20" s="52" t="s">
        <v>68</v>
      </c>
      <c r="D20" s="52"/>
      <c r="E20" s="52"/>
      <c r="F20" s="52"/>
      <c r="G20" s="52"/>
      <c r="H20" s="52"/>
      <c r="I20" s="52"/>
      <c r="J20" s="133">
        <v>6</v>
      </c>
      <c r="K20" s="133">
        <v>1</v>
      </c>
      <c r="L20" s="42" t="s">
        <v>66</v>
      </c>
      <c r="M20" s="135">
        <v>280</v>
      </c>
      <c r="N20" s="136">
        <f t="shared" si="0"/>
        <v>1680</v>
      </c>
      <c r="O20" s="143" t="s">
        <v>67</v>
      </c>
    </row>
    <row r="21" ht="24" customHeight="1" spans="1:15">
      <c r="A21" s="42"/>
      <c r="B21" s="205"/>
      <c r="C21" s="52" t="s">
        <v>65</v>
      </c>
      <c r="D21" s="52"/>
      <c r="E21" s="52"/>
      <c r="F21" s="52"/>
      <c r="G21" s="52"/>
      <c r="H21" s="52"/>
      <c r="I21" s="52"/>
      <c r="J21" s="133">
        <v>1</v>
      </c>
      <c r="K21" s="133">
        <v>1</v>
      </c>
      <c r="L21" s="42" t="s">
        <v>66</v>
      </c>
      <c r="M21" s="142">
        <v>330</v>
      </c>
      <c r="N21" s="136">
        <f t="shared" si="0"/>
        <v>330</v>
      </c>
      <c r="O21" s="143" t="s">
        <v>69</v>
      </c>
    </row>
    <row r="22" ht="25" customHeight="1" spans="1:15">
      <c r="A22" s="42"/>
      <c r="B22" s="205"/>
      <c r="C22" s="52" t="s">
        <v>68</v>
      </c>
      <c r="D22" s="52"/>
      <c r="E22" s="52"/>
      <c r="F22" s="52"/>
      <c r="G22" s="52"/>
      <c r="H22" s="52"/>
      <c r="I22" s="52"/>
      <c r="J22" s="133">
        <v>3</v>
      </c>
      <c r="K22" s="133">
        <v>1</v>
      </c>
      <c r="L22" s="42" t="s">
        <v>66</v>
      </c>
      <c r="M22" s="135">
        <v>280</v>
      </c>
      <c r="N22" s="136">
        <f t="shared" si="0"/>
        <v>840</v>
      </c>
      <c r="O22" s="143" t="s">
        <v>70</v>
      </c>
    </row>
    <row r="23" ht="37" customHeight="1" spans="1:15">
      <c r="A23" s="42"/>
      <c r="B23" s="205"/>
      <c r="C23" s="52" t="s">
        <v>71</v>
      </c>
      <c r="D23" s="52"/>
      <c r="E23" s="52"/>
      <c r="F23" s="52"/>
      <c r="G23" s="52"/>
      <c r="H23" s="52"/>
      <c r="I23" s="52"/>
      <c r="J23" s="133">
        <v>1</v>
      </c>
      <c r="K23" s="133">
        <v>1</v>
      </c>
      <c r="L23" s="42" t="s">
        <v>66</v>
      </c>
      <c r="M23" s="142">
        <v>380</v>
      </c>
      <c r="N23" s="136">
        <f t="shared" si="0"/>
        <v>380</v>
      </c>
      <c r="O23" s="143" t="s">
        <v>72</v>
      </c>
    </row>
    <row r="24" ht="15.95" customHeight="1" spans="1:15">
      <c r="A24" s="42"/>
      <c r="B24" s="205"/>
      <c r="C24" s="201" t="s">
        <v>68</v>
      </c>
      <c r="D24" s="202"/>
      <c r="E24" s="202"/>
      <c r="F24" s="202"/>
      <c r="G24" s="202"/>
      <c r="H24" s="202"/>
      <c r="I24" s="203"/>
      <c r="J24" s="133">
        <v>1</v>
      </c>
      <c r="K24" s="133">
        <v>1</v>
      </c>
      <c r="L24" s="42" t="s">
        <v>66</v>
      </c>
      <c r="M24" s="204">
        <v>821.62</v>
      </c>
      <c r="N24" s="136">
        <f t="shared" si="0"/>
        <v>821.62</v>
      </c>
      <c r="O24" s="137" t="s">
        <v>73</v>
      </c>
    </row>
    <row r="25" ht="15.95" customHeight="1" spans="1:15">
      <c r="A25" s="47" t="s">
        <v>50</v>
      </c>
      <c r="B25" s="47"/>
      <c r="C25" s="57"/>
      <c r="D25" s="58"/>
      <c r="E25" s="58"/>
      <c r="F25" s="58"/>
      <c r="G25" s="58"/>
      <c r="H25" s="58"/>
      <c r="I25" s="144"/>
      <c r="J25" s="134"/>
      <c r="K25" s="134"/>
      <c r="L25" s="134"/>
      <c r="M25" s="47"/>
      <c r="N25" s="136">
        <f>SUM(N19:N24)</f>
        <v>4811.62</v>
      </c>
      <c r="O25" s="47"/>
    </row>
    <row r="26" ht="15.95" customHeight="1" spans="1:15">
      <c r="A26" s="37" t="s">
        <v>31</v>
      </c>
      <c r="B26" s="38" t="s">
        <v>29</v>
      </c>
      <c r="C26" s="39" t="s">
        <v>32</v>
      </c>
      <c r="D26" s="38"/>
      <c r="E26" s="38"/>
      <c r="F26" s="38"/>
      <c r="G26" s="38"/>
      <c r="H26" s="38"/>
      <c r="I26" s="38"/>
      <c r="J26" s="125" t="s">
        <v>33</v>
      </c>
      <c r="K26" s="39"/>
      <c r="L26" s="125" t="s">
        <v>35</v>
      </c>
      <c r="M26" s="126" t="s">
        <v>36</v>
      </c>
      <c r="N26" s="127" t="s">
        <v>53</v>
      </c>
      <c r="O26" s="128" t="s">
        <v>38</v>
      </c>
    </row>
    <row r="27" ht="15.95" customHeight="1" spans="1:15">
      <c r="A27" s="48" t="s">
        <v>74</v>
      </c>
      <c r="B27" s="49" t="s">
        <v>75</v>
      </c>
      <c r="C27" s="49"/>
      <c r="D27" s="49"/>
      <c r="E27" s="49"/>
      <c r="F27" s="49"/>
      <c r="G27" s="49"/>
      <c r="H27" s="49"/>
      <c r="I27" s="49"/>
      <c r="J27" s="138"/>
      <c r="K27" s="138"/>
      <c r="L27" s="138"/>
      <c r="M27" s="139"/>
      <c r="N27" s="140"/>
      <c r="O27" s="141"/>
    </row>
    <row r="28" ht="15.95" customHeight="1" spans="1:15">
      <c r="A28" s="59" t="s">
        <v>76</v>
      </c>
      <c r="B28" s="60" t="s">
        <v>77</v>
      </c>
      <c r="C28" s="61" t="s">
        <v>78</v>
      </c>
      <c r="D28" s="62"/>
      <c r="E28" s="62"/>
      <c r="F28" s="62"/>
      <c r="G28" s="62"/>
      <c r="H28" s="62"/>
      <c r="I28" s="145"/>
      <c r="J28" s="146">
        <v>8</v>
      </c>
      <c r="K28" s="147"/>
      <c r="L28" s="148" t="s">
        <v>59</v>
      </c>
      <c r="M28" s="149">
        <v>800</v>
      </c>
      <c r="N28" s="150">
        <f>J28*M28</f>
        <v>6400</v>
      </c>
      <c r="O28" s="151" t="s">
        <v>79</v>
      </c>
    </row>
    <row r="29" ht="15.95" customHeight="1" spans="1:15">
      <c r="A29" s="59" t="s">
        <v>80</v>
      </c>
      <c r="B29" s="60" t="s">
        <v>81</v>
      </c>
      <c r="C29" s="61"/>
      <c r="D29" s="62"/>
      <c r="E29" s="62"/>
      <c r="F29" s="62"/>
      <c r="G29" s="62"/>
      <c r="H29" s="62"/>
      <c r="I29" s="145"/>
      <c r="J29" s="146">
        <v>2</v>
      </c>
      <c r="K29" s="147"/>
      <c r="L29" s="148" t="s">
        <v>82</v>
      </c>
      <c r="M29" s="152">
        <v>50</v>
      </c>
      <c r="N29" s="150">
        <f>J29*M29</f>
        <v>100</v>
      </c>
      <c r="O29" s="151" t="s">
        <v>83</v>
      </c>
    </row>
    <row r="30" ht="15.95" customHeight="1" spans="1:15">
      <c r="A30" s="63" t="s">
        <v>50</v>
      </c>
      <c r="B30" s="64"/>
      <c r="C30" s="64"/>
      <c r="D30" s="64"/>
      <c r="E30" s="64"/>
      <c r="F30" s="64"/>
      <c r="G30" s="64"/>
      <c r="H30" s="64"/>
      <c r="I30" s="64"/>
      <c r="J30" s="154"/>
      <c r="K30" s="154"/>
      <c r="L30" s="154"/>
      <c r="M30" s="155"/>
      <c r="N30" s="136">
        <f>SUM(N28:N29)</f>
        <v>6500</v>
      </c>
      <c r="O30" s="156"/>
    </row>
    <row r="31" ht="15.95" customHeight="1" spans="1:15">
      <c r="A31" s="65" t="s">
        <v>31</v>
      </c>
      <c r="B31" s="19" t="s">
        <v>29</v>
      </c>
      <c r="C31" s="66" t="s">
        <v>32</v>
      </c>
      <c r="D31" s="19"/>
      <c r="E31" s="19"/>
      <c r="F31" s="19"/>
      <c r="G31" s="19"/>
      <c r="H31" s="19"/>
      <c r="I31" s="19"/>
      <c r="J31" s="19" t="s">
        <v>51</v>
      </c>
      <c r="K31" s="19" t="s">
        <v>34</v>
      </c>
      <c r="L31" s="84" t="s">
        <v>35</v>
      </c>
      <c r="M31" s="157" t="s">
        <v>36</v>
      </c>
      <c r="N31" s="127" t="s">
        <v>53</v>
      </c>
      <c r="O31" s="158" t="s">
        <v>38</v>
      </c>
    </row>
    <row r="32" ht="15.95" customHeight="1" spans="1:15">
      <c r="A32" s="40" t="s">
        <v>84</v>
      </c>
      <c r="B32" s="41" t="s">
        <v>85</v>
      </c>
      <c r="C32" s="41"/>
      <c r="D32" s="41"/>
      <c r="E32" s="41"/>
      <c r="F32" s="41"/>
      <c r="G32" s="41"/>
      <c r="H32" s="41"/>
      <c r="I32" s="41"/>
      <c r="J32" s="129"/>
      <c r="K32" s="129"/>
      <c r="L32" s="129"/>
      <c r="M32" s="130"/>
      <c r="N32" s="131"/>
      <c r="O32" s="132"/>
    </row>
    <row r="33" ht="15.95" customHeight="1" spans="1:15">
      <c r="A33" s="67" t="s">
        <v>86</v>
      </c>
      <c r="B33" s="68" t="s">
        <v>87</v>
      </c>
      <c r="C33" s="69"/>
      <c r="D33" s="70"/>
      <c r="E33" s="70"/>
      <c r="F33" s="70"/>
      <c r="G33" s="70"/>
      <c r="H33" s="70"/>
      <c r="I33" s="159"/>
      <c r="J33" s="160">
        <v>2</v>
      </c>
      <c r="K33" s="160">
        <v>1</v>
      </c>
      <c r="L33" s="161" t="s">
        <v>88</v>
      </c>
      <c r="M33" s="162">
        <v>500</v>
      </c>
      <c r="N33" s="150">
        <f>J33*K33*M33</f>
        <v>1000</v>
      </c>
      <c r="O33" s="206" t="s">
        <v>89</v>
      </c>
    </row>
    <row r="34" ht="15.95" customHeight="1" spans="1:15">
      <c r="A34" s="71" t="s">
        <v>90</v>
      </c>
      <c r="B34" s="72" t="s">
        <v>91</v>
      </c>
      <c r="C34" s="73"/>
      <c r="D34" s="74"/>
      <c r="E34" s="74"/>
      <c r="F34" s="74"/>
      <c r="G34" s="74"/>
      <c r="H34" s="74"/>
      <c r="I34" s="164"/>
      <c r="J34" s="165">
        <v>2</v>
      </c>
      <c r="K34" s="165">
        <v>1</v>
      </c>
      <c r="L34" s="166" t="s">
        <v>88</v>
      </c>
      <c r="M34" s="167">
        <v>500</v>
      </c>
      <c r="N34" s="168">
        <f>J34*K34*M34</f>
        <v>1000</v>
      </c>
      <c r="O34" s="207" t="s">
        <v>92</v>
      </c>
    </row>
    <row r="35" ht="15.95" customHeight="1" spans="1:15">
      <c r="A35" s="48" t="s">
        <v>50</v>
      </c>
      <c r="B35" s="49"/>
      <c r="C35" s="49"/>
      <c r="D35" s="49"/>
      <c r="E35" s="49"/>
      <c r="F35" s="49"/>
      <c r="G35" s="49"/>
      <c r="H35" s="49"/>
      <c r="I35" s="49"/>
      <c r="J35" s="138"/>
      <c r="K35" s="138"/>
      <c r="L35" s="138"/>
      <c r="M35" s="139"/>
      <c r="N35" s="140">
        <f>SUM(N33:N34)</f>
        <v>2000</v>
      </c>
      <c r="O35" s="141"/>
    </row>
    <row r="36" ht="15.95" customHeight="1" spans="1:15">
      <c r="A36" s="75" t="s">
        <v>93</v>
      </c>
      <c r="B36" s="76"/>
      <c r="C36" s="76"/>
      <c r="D36" s="76"/>
      <c r="E36" s="76"/>
      <c r="F36" s="76"/>
      <c r="G36" s="76"/>
      <c r="H36" s="76"/>
      <c r="I36" s="76"/>
      <c r="J36" s="170"/>
      <c r="K36" s="170"/>
      <c r="L36" s="170"/>
      <c r="M36" s="171"/>
      <c r="N36" s="172">
        <f>SUM(N12,N16,N25,N30,N35)</f>
        <v>22647.62</v>
      </c>
      <c r="O36" s="173"/>
    </row>
    <row r="37" ht="15.95" customHeight="1" spans="1:15">
      <c r="A37" s="65" t="s">
        <v>31</v>
      </c>
      <c r="B37" s="19" t="s">
        <v>29</v>
      </c>
      <c r="C37" s="66" t="s">
        <v>32</v>
      </c>
      <c r="D37" s="19"/>
      <c r="E37" s="19"/>
      <c r="F37" s="19"/>
      <c r="G37" s="19"/>
      <c r="H37" s="19"/>
      <c r="I37" s="19"/>
      <c r="J37" s="84" t="s">
        <v>33</v>
      </c>
      <c r="K37" s="66"/>
      <c r="L37" s="84" t="s">
        <v>35</v>
      </c>
      <c r="M37" s="157" t="s">
        <v>36</v>
      </c>
      <c r="N37" s="108" t="s">
        <v>53</v>
      </c>
      <c r="O37" s="158" t="s">
        <v>38</v>
      </c>
    </row>
    <row r="38" ht="15.95" customHeight="1" spans="1:15">
      <c r="A38" s="77" t="s">
        <v>94</v>
      </c>
      <c r="B38" s="41" t="s">
        <v>8</v>
      </c>
      <c r="C38" s="41"/>
      <c r="D38" s="41"/>
      <c r="E38" s="41"/>
      <c r="F38" s="41"/>
      <c r="G38" s="41"/>
      <c r="H38" s="41"/>
      <c r="I38" s="41"/>
      <c r="J38" s="129"/>
      <c r="K38" s="129"/>
      <c r="L38" s="129"/>
      <c r="M38" s="130"/>
      <c r="N38" s="131"/>
      <c r="O38" s="132"/>
    </row>
    <row r="39" ht="15.95" customHeight="1" spans="1:15">
      <c r="A39" s="78" t="s">
        <v>95</v>
      </c>
      <c r="B39" s="79" t="s">
        <v>8</v>
      </c>
      <c r="C39" s="80" t="s">
        <v>96</v>
      </c>
      <c r="D39" s="81"/>
      <c r="E39" s="81"/>
      <c r="F39" s="81"/>
      <c r="G39" s="81"/>
      <c r="H39" s="81"/>
      <c r="I39" s="174"/>
      <c r="J39" s="175">
        <f>N36</f>
        <v>22647.62</v>
      </c>
      <c r="K39" s="176"/>
      <c r="L39" s="177"/>
      <c r="M39" s="178">
        <v>0.08</v>
      </c>
      <c r="N39" s="136">
        <f>J39*M39</f>
        <v>1811.8096</v>
      </c>
      <c r="O39" s="179"/>
    </row>
    <row r="40" ht="15.95" customHeight="1" spans="1:15">
      <c r="A40" s="82" t="s">
        <v>50</v>
      </c>
      <c r="B40" s="83"/>
      <c r="C40" s="83"/>
      <c r="D40" s="83"/>
      <c r="E40" s="83"/>
      <c r="F40" s="83"/>
      <c r="G40" s="83"/>
      <c r="H40" s="83"/>
      <c r="I40" s="83"/>
      <c r="J40" s="180"/>
      <c r="K40" s="180"/>
      <c r="L40" s="180"/>
      <c r="M40" s="181"/>
      <c r="N40" s="182">
        <f>SUM(N39:N39)</f>
        <v>1811.8096</v>
      </c>
      <c r="O40" s="183"/>
    </row>
    <row r="41" ht="15.95" customHeight="1" spans="1:15">
      <c r="A41" s="65" t="s">
        <v>31</v>
      </c>
      <c r="B41" s="19" t="s">
        <v>29</v>
      </c>
      <c r="C41" s="66" t="s">
        <v>32</v>
      </c>
      <c r="D41" s="19"/>
      <c r="E41" s="19"/>
      <c r="F41" s="19"/>
      <c r="G41" s="19"/>
      <c r="H41" s="19"/>
      <c r="I41" s="19"/>
      <c r="J41" s="19" t="s">
        <v>51</v>
      </c>
      <c r="K41" s="19" t="s">
        <v>34</v>
      </c>
      <c r="L41" s="84" t="s">
        <v>35</v>
      </c>
      <c r="M41" s="157" t="s">
        <v>36</v>
      </c>
      <c r="N41" s="108" t="s">
        <v>53</v>
      </c>
      <c r="O41" s="158" t="s">
        <v>38</v>
      </c>
    </row>
    <row r="42" ht="15.95" customHeight="1" spans="1:15">
      <c r="A42" s="77" t="s">
        <v>97</v>
      </c>
      <c r="B42" s="41" t="s">
        <v>98</v>
      </c>
      <c r="C42" s="41"/>
      <c r="D42" s="41"/>
      <c r="E42" s="41"/>
      <c r="F42" s="41"/>
      <c r="G42" s="41"/>
      <c r="H42" s="41"/>
      <c r="I42" s="41"/>
      <c r="J42" s="129"/>
      <c r="K42" s="129"/>
      <c r="L42" s="129"/>
      <c r="M42" s="130"/>
      <c r="N42" s="131"/>
      <c r="O42" s="132"/>
    </row>
    <row r="43" ht="15.95" customHeight="1" spans="1:15">
      <c r="A43" s="78" t="s">
        <v>99</v>
      </c>
      <c r="B43" s="79" t="s">
        <v>100</v>
      </c>
      <c r="C43" s="80" t="s">
        <v>101</v>
      </c>
      <c r="D43" s="81"/>
      <c r="E43" s="81"/>
      <c r="F43" s="81"/>
      <c r="G43" s="81"/>
      <c r="H43" s="81"/>
      <c r="I43" s="174"/>
      <c r="J43" s="133">
        <v>1</v>
      </c>
      <c r="K43" s="133">
        <v>2</v>
      </c>
      <c r="L43" s="177" t="s">
        <v>88</v>
      </c>
      <c r="M43" s="184">
        <v>2350</v>
      </c>
      <c r="N43" s="136">
        <f>J43*K43*M43</f>
        <v>4700</v>
      </c>
      <c r="O43" s="179"/>
    </row>
    <row r="44" ht="15.95" customHeight="1" spans="1:15">
      <c r="A44" s="82" t="s">
        <v>50</v>
      </c>
      <c r="B44" s="83"/>
      <c r="C44" s="83"/>
      <c r="D44" s="83"/>
      <c r="E44" s="83"/>
      <c r="F44" s="83"/>
      <c r="G44" s="83"/>
      <c r="H44" s="83"/>
      <c r="I44" s="83"/>
      <c r="J44" s="180"/>
      <c r="K44" s="180"/>
      <c r="L44" s="180"/>
      <c r="M44" s="181"/>
      <c r="N44" s="182">
        <f>SUM(N43:N43)</f>
        <v>4700</v>
      </c>
      <c r="O44" s="183"/>
    </row>
    <row r="45" ht="15.95" customHeight="1" spans="1:15">
      <c r="A45" s="65" t="s">
        <v>31</v>
      </c>
      <c r="B45" s="19" t="s">
        <v>29</v>
      </c>
      <c r="C45" s="84" t="s">
        <v>32</v>
      </c>
      <c r="D45" s="85"/>
      <c r="E45" s="85"/>
      <c r="F45" s="85"/>
      <c r="G45" s="66"/>
      <c r="H45" s="19" t="s">
        <v>102</v>
      </c>
      <c r="I45" s="19" t="s">
        <v>103</v>
      </c>
      <c r="J45" s="84" t="s">
        <v>51</v>
      </c>
      <c r="K45" s="66"/>
      <c r="L45" s="84" t="s">
        <v>35</v>
      </c>
      <c r="M45" s="157" t="s">
        <v>36</v>
      </c>
      <c r="N45" s="108" t="s">
        <v>53</v>
      </c>
      <c r="O45" s="158" t="s">
        <v>38</v>
      </c>
    </row>
    <row r="46" ht="15.95" customHeight="1" spans="1:15">
      <c r="A46" s="40" t="s">
        <v>104</v>
      </c>
      <c r="B46" s="41" t="s">
        <v>10</v>
      </c>
      <c r="C46" s="41"/>
      <c r="D46" s="41"/>
      <c r="E46" s="41"/>
      <c r="F46" s="41"/>
      <c r="G46" s="41"/>
      <c r="H46" s="41"/>
      <c r="I46" s="41"/>
      <c r="J46" s="129"/>
      <c r="K46" s="129"/>
      <c r="L46" s="129"/>
      <c r="M46" s="130"/>
      <c r="N46" s="131"/>
      <c r="O46" s="132"/>
    </row>
    <row r="47" ht="42" customHeight="1" spans="1:15">
      <c r="A47" s="86" t="s">
        <v>105</v>
      </c>
      <c r="B47" s="87" t="s">
        <v>106</v>
      </c>
      <c r="C47" s="88" t="s">
        <v>107</v>
      </c>
      <c r="D47" s="88"/>
      <c r="E47" s="88"/>
      <c r="F47" s="88"/>
      <c r="G47" s="88"/>
      <c r="H47" s="89"/>
      <c r="I47" s="89"/>
      <c r="J47" s="186">
        <v>1</v>
      </c>
      <c r="K47" s="186"/>
      <c r="L47" s="115" t="s">
        <v>108</v>
      </c>
      <c r="M47" s="187">
        <v>30010</v>
      </c>
      <c r="N47" s="188">
        <f>J47*M47</f>
        <v>30010</v>
      </c>
      <c r="O47" s="189" t="s">
        <v>109</v>
      </c>
    </row>
    <row r="48" ht="15.95" customHeight="1" spans="1:15">
      <c r="A48" s="90" t="s">
        <v>110</v>
      </c>
      <c r="B48" s="91" t="s">
        <v>111</v>
      </c>
      <c r="C48" s="92" t="s">
        <v>107</v>
      </c>
      <c r="D48" s="92"/>
      <c r="E48" s="92"/>
      <c r="F48" s="92"/>
      <c r="G48" s="92"/>
      <c r="H48" s="93"/>
      <c r="I48" s="93"/>
      <c r="J48" s="190"/>
      <c r="K48" s="190"/>
      <c r="L48" s="119" t="s">
        <v>108</v>
      </c>
      <c r="M48" s="152"/>
      <c r="N48" s="120">
        <f t="shared" ref="N48:N50" si="1">J48*M48</f>
        <v>0</v>
      </c>
      <c r="O48" s="151"/>
    </row>
    <row r="49" ht="15.95" customHeight="1" spans="1:15">
      <c r="A49" s="90" t="s">
        <v>112</v>
      </c>
      <c r="B49" s="91" t="s">
        <v>113</v>
      </c>
      <c r="C49" s="92" t="s">
        <v>107</v>
      </c>
      <c r="D49" s="92"/>
      <c r="E49" s="92"/>
      <c r="F49" s="92"/>
      <c r="G49" s="92"/>
      <c r="H49" s="93"/>
      <c r="I49" s="93"/>
      <c r="J49" s="190"/>
      <c r="K49" s="190"/>
      <c r="L49" s="119" t="s">
        <v>108</v>
      </c>
      <c r="M49" s="152"/>
      <c r="N49" s="120">
        <f t="shared" si="1"/>
        <v>0</v>
      </c>
      <c r="O49" s="151"/>
    </row>
    <row r="50" ht="15.95" customHeight="1" spans="1:15">
      <c r="A50" s="90" t="s">
        <v>114</v>
      </c>
      <c r="B50" s="91" t="s">
        <v>115</v>
      </c>
      <c r="C50" s="92" t="s">
        <v>107</v>
      </c>
      <c r="D50" s="92"/>
      <c r="E50" s="92"/>
      <c r="F50" s="92"/>
      <c r="G50" s="92"/>
      <c r="H50" s="93"/>
      <c r="I50" s="93"/>
      <c r="J50" s="190"/>
      <c r="K50" s="190"/>
      <c r="L50" s="119" t="s">
        <v>108</v>
      </c>
      <c r="M50" s="152"/>
      <c r="N50" s="120">
        <f t="shared" si="1"/>
        <v>0</v>
      </c>
      <c r="O50" s="151"/>
    </row>
    <row r="51" ht="15.95" customHeight="1" spans="1:15">
      <c r="A51" s="94"/>
      <c r="B51" s="95" t="s">
        <v>8</v>
      </c>
      <c r="C51" s="96" t="s">
        <v>116</v>
      </c>
      <c r="D51" s="96"/>
      <c r="E51" s="96"/>
      <c r="F51" s="96"/>
      <c r="G51" s="96"/>
      <c r="H51" s="96"/>
      <c r="I51" s="96"/>
      <c r="J51" s="96"/>
      <c r="K51" s="96"/>
      <c r="L51" s="96"/>
      <c r="M51" s="191">
        <v>0.03</v>
      </c>
      <c r="N51" s="192">
        <f>SUM(N47,N50)*M51</f>
        <v>900.3</v>
      </c>
      <c r="O51" s="193"/>
    </row>
    <row r="52" ht="15.95" customHeight="1" spans="1:15">
      <c r="A52" s="82" t="s">
        <v>50</v>
      </c>
      <c r="B52" s="83"/>
      <c r="C52" s="83"/>
      <c r="D52" s="83"/>
      <c r="E52" s="83"/>
      <c r="F52" s="83"/>
      <c r="G52" s="83"/>
      <c r="H52" s="83"/>
      <c r="I52" s="83"/>
      <c r="J52" s="180"/>
      <c r="K52" s="180"/>
      <c r="L52" s="180"/>
      <c r="M52" s="181"/>
      <c r="N52" s="182">
        <f>SUM(N47:N51)</f>
        <v>30910.3</v>
      </c>
      <c r="O52" s="183"/>
    </row>
    <row r="53" ht="15.95" customHeight="1" spans="1:15">
      <c r="A53" s="65" t="s">
        <v>31</v>
      </c>
      <c r="B53" s="19" t="s">
        <v>29</v>
      </c>
      <c r="C53" s="66" t="s">
        <v>32</v>
      </c>
      <c r="D53" s="19"/>
      <c r="E53" s="19"/>
      <c r="F53" s="19"/>
      <c r="G53" s="19"/>
      <c r="H53" s="19"/>
      <c r="I53" s="19"/>
      <c r="J53" s="84" t="s">
        <v>33</v>
      </c>
      <c r="K53" s="66"/>
      <c r="L53" s="84" t="s">
        <v>35</v>
      </c>
      <c r="M53" s="157" t="s">
        <v>36</v>
      </c>
      <c r="N53" s="108" t="s">
        <v>53</v>
      </c>
      <c r="O53" s="158" t="s">
        <v>38</v>
      </c>
    </row>
    <row r="54" ht="15.95" customHeight="1" spans="1:15">
      <c r="A54" s="77" t="s">
        <v>117</v>
      </c>
      <c r="B54" s="41" t="s">
        <v>11</v>
      </c>
      <c r="C54" s="41"/>
      <c r="D54" s="41"/>
      <c r="E54" s="41"/>
      <c r="F54" s="41"/>
      <c r="G54" s="41"/>
      <c r="H54" s="41"/>
      <c r="I54" s="41"/>
      <c r="J54" s="129"/>
      <c r="K54" s="129"/>
      <c r="L54" s="129"/>
      <c r="M54" s="130"/>
      <c r="N54" s="131"/>
      <c r="O54" s="132"/>
    </row>
    <row r="55" ht="15.95" customHeight="1" spans="1:15">
      <c r="A55" s="78" t="s">
        <v>118</v>
      </c>
      <c r="B55" s="79" t="s">
        <v>11</v>
      </c>
      <c r="C55" s="97"/>
      <c r="D55" s="98"/>
      <c r="E55" s="98"/>
      <c r="F55" s="98"/>
      <c r="G55" s="98"/>
      <c r="H55" s="98"/>
      <c r="I55" s="194"/>
      <c r="J55" s="175">
        <f>SUM(N36,N40,N44,N52)</f>
        <v>60069.7296</v>
      </c>
      <c r="K55" s="176"/>
      <c r="L55" s="177"/>
      <c r="M55" s="178">
        <v>0.06</v>
      </c>
      <c r="N55" s="136">
        <f>J55*M55</f>
        <v>3604.183776</v>
      </c>
      <c r="O55" s="179"/>
    </row>
    <row r="56" ht="15.95" customHeight="1" spans="1:15">
      <c r="A56" s="75" t="s">
        <v>50</v>
      </c>
      <c r="B56" s="76"/>
      <c r="C56" s="76"/>
      <c r="D56" s="76"/>
      <c r="E56" s="76"/>
      <c r="F56" s="76"/>
      <c r="G56" s="76"/>
      <c r="H56" s="76"/>
      <c r="I56" s="76"/>
      <c r="J56" s="170"/>
      <c r="K56" s="170"/>
      <c r="L56" s="170"/>
      <c r="M56" s="171"/>
      <c r="N56" s="172">
        <f>SUM(N55,J55)</f>
        <v>63673.913376</v>
      </c>
      <c r="O56" s="173"/>
    </row>
    <row r="57" ht="15.95" customHeight="1" spans="1:15">
      <c r="A57" s="35"/>
      <c r="B57" s="36" t="s">
        <v>119</v>
      </c>
      <c r="C57" s="36"/>
      <c r="D57" s="36"/>
      <c r="E57" s="36"/>
      <c r="F57" s="36"/>
      <c r="G57" s="36"/>
      <c r="H57" s="36"/>
      <c r="I57" s="36"/>
      <c r="J57" s="121"/>
      <c r="K57" s="121"/>
      <c r="L57" s="121"/>
      <c r="M57" s="195"/>
      <c r="N57" s="196"/>
      <c r="O57" s="197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 spans="1:5">
      <c r="A81" s="198"/>
      <c r="B81" s="198"/>
      <c r="C81" s="198"/>
      <c r="D81" s="199"/>
      <c r="E81" s="200"/>
    </row>
    <row r="82" ht="15" customHeight="1" spans="1:5">
      <c r="A82" s="198" t="s">
        <v>120</v>
      </c>
      <c r="B82" s="198" t="s">
        <v>121</v>
      </c>
      <c r="C82" s="198" t="s">
        <v>122</v>
      </c>
      <c r="D82" s="199" t="s">
        <v>123</v>
      </c>
      <c r="E82" s="200" t="s">
        <v>124</v>
      </c>
    </row>
    <row r="83" ht="15" customHeight="1" spans="1:5">
      <c r="A83" s="198" t="s">
        <v>46</v>
      </c>
      <c r="B83" s="198" t="s">
        <v>125</v>
      </c>
      <c r="C83" s="198" t="s">
        <v>126</v>
      </c>
      <c r="D83" s="199" t="s">
        <v>127</v>
      </c>
      <c r="E83" s="200" t="s">
        <v>128</v>
      </c>
    </row>
    <row r="84" ht="15" customHeight="1" spans="1:5">
      <c r="A84" s="198"/>
      <c r="B84" s="198" t="s">
        <v>129</v>
      </c>
      <c r="C84" s="198" t="s">
        <v>130</v>
      </c>
      <c r="D84" s="199"/>
      <c r="E84" s="200" t="s">
        <v>131</v>
      </c>
    </row>
    <row r="85" ht="15" customHeight="1" spans="1:2">
      <c r="A85" s="198">
        <v>1</v>
      </c>
      <c r="B85" s="198"/>
    </row>
    <row r="86" ht="15" customHeight="1" spans="1:2">
      <c r="A86" s="198">
        <f>A85+1</f>
        <v>2</v>
      </c>
      <c r="B86" s="198"/>
    </row>
    <row r="87" ht="15" customHeight="1" spans="1:2">
      <c r="A87" s="198">
        <f t="shared" ref="A87:A115" si="2">A86+1</f>
        <v>3</v>
      </c>
      <c r="B87" s="198"/>
    </row>
    <row r="88" ht="15" customHeight="1" spans="1:2">
      <c r="A88" s="198">
        <f t="shared" si="2"/>
        <v>4</v>
      </c>
      <c r="B88" s="198"/>
    </row>
    <row r="89" ht="15" customHeight="1" spans="1:2">
      <c r="A89" s="198">
        <f t="shared" si="2"/>
        <v>5</v>
      </c>
      <c r="B89" s="198"/>
    </row>
    <row r="90" ht="15" customHeight="1" spans="1:2">
      <c r="A90" s="198">
        <f t="shared" si="2"/>
        <v>6</v>
      </c>
      <c r="B90" s="198"/>
    </row>
    <row r="91" ht="15" customHeight="1" spans="1:2">
      <c r="A91" s="198">
        <f t="shared" si="2"/>
        <v>7</v>
      </c>
      <c r="B91" s="198"/>
    </row>
    <row r="92" ht="15" customHeight="1" spans="1:2">
      <c r="A92" s="198">
        <f t="shared" si="2"/>
        <v>8</v>
      </c>
      <c r="B92" s="198"/>
    </row>
    <row r="93" ht="15" customHeight="1" spans="1:2">
      <c r="A93" s="198">
        <f t="shared" si="2"/>
        <v>9</v>
      </c>
      <c r="B93" s="198"/>
    </row>
    <row r="94" ht="15" customHeight="1" spans="1:2">
      <c r="A94" s="198">
        <f t="shared" si="2"/>
        <v>10</v>
      </c>
      <c r="B94" s="198"/>
    </row>
    <row r="95" ht="15" customHeight="1" spans="1:2">
      <c r="A95" s="198">
        <f t="shared" si="2"/>
        <v>11</v>
      </c>
      <c r="B95" s="198"/>
    </row>
    <row r="96" ht="15" customHeight="1" spans="1:2">
      <c r="A96" s="198">
        <f t="shared" si="2"/>
        <v>12</v>
      </c>
      <c r="B96" s="198"/>
    </row>
    <row r="97" ht="15" customHeight="1" spans="1:2">
      <c r="A97" s="198">
        <f t="shared" si="2"/>
        <v>13</v>
      </c>
      <c r="B97" s="198"/>
    </row>
    <row r="98" ht="15" customHeight="1" spans="1:2">
      <c r="A98" s="198">
        <f t="shared" si="2"/>
        <v>14</v>
      </c>
      <c r="B98" s="198"/>
    </row>
    <row r="99" ht="15" customHeight="1" spans="1:2">
      <c r="A99" s="198">
        <f t="shared" si="2"/>
        <v>15</v>
      </c>
      <c r="B99" s="198"/>
    </row>
    <row r="100" ht="15" customHeight="1" spans="1:2">
      <c r="A100" s="198">
        <f t="shared" si="2"/>
        <v>16</v>
      </c>
      <c r="B100" s="198"/>
    </row>
    <row r="101" ht="15" customHeight="1" spans="1:2">
      <c r="A101" s="198">
        <f t="shared" si="2"/>
        <v>17</v>
      </c>
      <c r="B101" s="198"/>
    </row>
    <row r="102" ht="15" customHeight="1" spans="1:2">
      <c r="A102" s="198">
        <f t="shared" si="2"/>
        <v>18</v>
      </c>
      <c r="B102" s="198"/>
    </row>
    <row r="103" ht="15" customHeight="1" spans="1:2">
      <c r="A103" s="198">
        <f t="shared" si="2"/>
        <v>19</v>
      </c>
      <c r="B103" s="198"/>
    </row>
    <row r="104" ht="15" customHeight="1" spans="1:2">
      <c r="A104" s="198">
        <f t="shared" si="2"/>
        <v>20</v>
      </c>
      <c r="B104" s="198"/>
    </row>
    <row r="105" ht="15" customHeight="1" spans="1:2">
      <c r="A105" s="198">
        <f t="shared" si="2"/>
        <v>21</v>
      </c>
      <c r="B105" s="198"/>
    </row>
    <row r="106" ht="15" customHeight="1" spans="1:2">
      <c r="A106" s="198">
        <f t="shared" si="2"/>
        <v>22</v>
      </c>
      <c r="B106" s="198"/>
    </row>
    <row r="107" ht="15" customHeight="1" spans="1:2">
      <c r="A107" s="198">
        <f t="shared" si="2"/>
        <v>23</v>
      </c>
      <c r="B107" s="198"/>
    </row>
    <row r="108" ht="15" customHeight="1" spans="1:2">
      <c r="A108" s="198">
        <f t="shared" si="2"/>
        <v>24</v>
      </c>
      <c r="B108" s="198"/>
    </row>
    <row r="109" ht="15" customHeight="1" spans="1:2">
      <c r="A109" s="198">
        <f t="shared" si="2"/>
        <v>25</v>
      </c>
      <c r="B109" s="198"/>
    </row>
    <row r="110" ht="15" customHeight="1" spans="1:2">
      <c r="A110" s="198">
        <f t="shared" si="2"/>
        <v>26</v>
      </c>
      <c r="B110" s="198"/>
    </row>
    <row r="111" ht="15" customHeight="1" spans="1:2">
      <c r="A111" s="198">
        <f t="shared" si="2"/>
        <v>27</v>
      </c>
      <c r="B111" s="198"/>
    </row>
    <row r="112" ht="15" customHeight="1" spans="1:2">
      <c r="A112" s="198">
        <f t="shared" si="2"/>
        <v>28</v>
      </c>
      <c r="B112" s="198"/>
    </row>
    <row r="113" ht="15" customHeight="1" spans="1:2">
      <c r="A113" s="198">
        <f t="shared" si="2"/>
        <v>29</v>
      </c>
      <c r="B113" s="198"/>
    </row>
    <row r="114" ht="15" customHeight="1" spans="1:2">
      <c r="A114" s="198">
        <f t="shared" si="2"/>
        <v>30</v>
      </c>
      <c r="B114" s="198"/>
    </row>
    <row r="115" ht="15" customHeight="1" spans="1:2">
      <c r="A115" s="198">
        <f t="shared" si="2"/>
        <v>31</v>
      </c>
      <c r="B115" s="198"/>
    </row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</sheetData>
  <mergeCells count="62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13:I13"/>
    <mergeCell ref="C17:I17"/>
    <mergeCell ref="C19:I19"/>
    <mergeCell ref="C20:I20"/>
    <mergeCell ref="C21:I21"/>
    <mergeCell ref="C22:I22"/>
    <mergeCell ref="C23:I23"/>
    <mergeCell ref="C24:I24"/>
    <mergeCell ref="C25:I25"/>
    <mergeCell ref="C26:I26"/>
    <mergeCell ref="J26:K26"/>
    <mergeCell ref="C28:I28"/>
    <mergeCell ref="J28:K28"/>
    <mergeCell ref="C29:I29"/>
    <mergeCell ref="J29:K29"/>
    <mergeCell ref="C31:I31"/>
    <mergeCell ref="C33:I33"/>
    <mergeCell ref="C34:I34"/>
    <mergeCell ref="C37:I37"/>
    <mergeCell ref="J37:K37"/>
    <mergeCell ref="C39:I39"/>
    <mergeCell ref="J39:K39"/>
    <mergeCell ref="C41:I41"/>
    <mergeCell ref="C43:I43"/>
    <mergeCell ref="C45:G45"/>
    <mergeCell ref="J45:K45"/>
    <mergeCell ref="C47:G47"/>
    <mergeCell ref="J47:K47"/>
    <mergeCell ref="C48:G48"/>
    <mergeCell ref="J48:K48"/>
    <mergeCell ref="C49:G49"/>
    <mergeCell ref="J49:K49"/>
    <mergeCell ref="C50:G50"/>
    <mergeCell ref="J50:K50"/>
    <mergeCell ref="C51:L51"/>
    <mergeCell ref="C53:I53"/>
    <mergeCell ref="J53:K53"/>
    <mergeCell ref="C55:I55"/>
    <mergeCell ref="J55:K55"/>
    <mergeCell ref="A10:A11"/>
    <mergeCell ref="A19:A24"/>
    <mergeCell ref="B10:B11"/>
    <mergeCell ref="B19:B24"/>
  </mergeCells>
  <dataValidations count="6">
    <dataValidation type="list" allowBlank="1" showInputMessage="1" showErrorMessage="1" sqref="F15 F10:F11">
      <formula1>$A$84:$A$115</formula1>
    </dataValidation>
    <dataValidation type="list" allowBlank="1" showInputMessage="1" showErrorMessage="1" sqref="C15">
      <formula1>$E$81:$E$84</formula1>
    </dataValidation>
    <dataValidation type="list" allowBlank="1" showInputMessage="1" showErrorMessage="1" sqref="I47:I50">
      <formula1>$D$81:$D$83</formula1>
    </dataValidation>
    <dataValidation type="list" allowBlank="1" showInputMessage="1" showErrorMessage="1" sqref="D15 D10:D11">
      <formula1>$A$84:$A$96</formula1>
    </dataValidation>
    <dataValidation type="list" allowBlank="1" showInputMessage="1" showErrorMessage="1" sqref="H15">
      <formula1>$A$82:$A$83</formula1>
    </dataValidation>
    <dataValidation type="list" allowBlank="1" showInputMessage="1" showErrorMessage="1" sqref="H47:H50">
      <formula1>$C$81:$C$84</formula1>
    </dataValidation>
  </dataValidations>
  <printOptions horizontalCentered="1"/>
  <pageMargins left="0.511811023622047" right="0.511811023622047" top="0.748031496062992" bottom="0.551181102362205" header="0.31496062992126" footer="0.31496062992126"/>
  <pageSetup paperSize="9" scale="83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168"/>
  <sheetViews>
    <sheetView showGridLines="0" tabSelected="1" workbookViewId="0">
      <pane ySplit="8" topLeftCell="A9" activePane="bottomLeft" state="frozen"/>
      <selection/>
      <selection pane="bottomLeft" activeCell="O44" sqref="O44"/>
    </sheetView>
  </sheetViews>
  <sheetFormatPr defaultColWidth="9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4" width="4.28333333333333" style="4" customWidth="1"/>
    <col min="5" max="5" width="4.875" style="4" customWidth="1"/>
    <col min="6" max="9" width="4.28333333333333" style="4" customWidth="1"/>
    <col min="10" max="11" width="5.28333333333333" style="5" customWidth="1"/>
    <col min="12" max="12" width="5.70833333333333" style="5" customWidth="1"/>
    <col min="13" max="13" width="6.70833333333333" style="4" customWidth="1"/>
    <col min="14" max="14" width="10.7083333333333" style="6" customWidth="1"/>
    <col min="15" max="15" width="17.7083333333333" style="4" customWidth="1"/>
    <col min="16" max="16384" width="9.14166666666667" style="4"/>
  </cols>
  <sheetData>
    <row r="1" s="1" customFormat="1" ht="42.75" customHeight="1" spans="1:15">
      <c r="A1" s="7" t="s">
        <v>13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99"/>
      <c r="O1" s="7"/>
    </row>
    <row r="2" s="2" customFormat="1" ht="27" customHeight="1" spans="1:15">
      <c r="A2" s="8" t="s">
        <v>14</v>
      </c>
      <c r="B2" s="8"/>
      <c r="C2" s="9" t="s">
        <v>15</v>
      </c>
      <c r="D2" s="9"/>
      <c r="E2" s="9"/>
      <c r="F2" s="10" t="s">
        <v>16</v>
      </c>
      <c r="G2" s="11"/>
      <c r="H2" s="11"/>
      <c r="I2" s="100" t="s">
        <v>17</v>
      </c>
      <c r="J2" s="100"/>
      <c r="K2" s="101"/>
      <c r="L2" s="102" t="s">
        <v>18</v>
      </c>
      <c r="M2" s="102"/>
      <c r="N2" s="103" t="s">
        <v>19</v>
      </c>
      <c r="O2" s="104"/>
    </row>
    <row r="3" s="2" customFormat="1" ht="15" customHeight="1" spans="1:15">
      <c r="A3" s="8" t="s">
        <v>20</v>
      </c>
      <c r="B3" s="8"/>
      <c r="C3" s="12"/>
      <c r="D3" s="12"/>
      <c r="E3" s="12"/>
      <c r="F3" s="10" t="s">
        <v>21</v>
      </c>
      <c r="G3" s="11"/>
      <c r="H3" s="11"/>
      <c r="I3" s="100">
        <v>12</v>
      </c>
      <c r="J3" s="100"/>
      <c r="K3" s="101"/>
      <c r="L3" s="102" t="s">
        <v>22</v>
      </c>
      <c r="M3" s="102"/>
      <c r="N3" s="103" t="s">
        <v>23</v>
      </c>
      <c r="O3" s="104"/>
    </row>
    <row r="4" s="2" customFormat="1" ht="15" customHeight="1" spans="1:15">
      <c r="A4" s="8" t="s">
        <v>24</v>
      </c>
      <c r="B4" s="8"/>
      <c r="C4" s="12" t="s">
        <v>25</v>
      </c>
      <c r="D4" s="12"/>
      <c r="E4" s="12"/>
      <c r="F4" s="13"/>
      <c r="G4" s="11"/>
      <c r="H4" s="14"/>
      <c r="I4" s="14"/>
      <c r="J4" s="14"/>
      <c r="K4" s="14"/>
      <c r="L4" s="102" t="s">
        <v>26</v>
      </c>
      <c r="M4" s="102"/>
      <c r="N4" s="103"/>
      <c r="O4" s="104"/>
    </row>
    <row r="5" ht="9.95" customHeight="1" spans="1:15">
      <c r="A5" s="15"/>
      <c r="B5" s="15"/>
      <c r="C5" s="15"/>
      <c r="D5" s="15"/>
      <c r="E5" s="15"/>
      <c r="F5" s="15"/>
      <c r="G5" s="15"/>
      <c r="H5" s="15"/>
      <c r="I5" s="15"/>
      <c r="M5" s="15"/>
      <c r="N5" s="105"/>
      <c r="O5" s="15"/>
    </row>
    <row r="6" ht="48" customHeight="1" spans="1:15">
      <c r="A6" s="16" t="s">
        <v>27</v>
      </c>
      <c r="B6" s="17" t="s">
        <v>28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06"/>
      <c r="O6" s="107"/>
    </row>
    <row r="7" ht="15.95" customHeight="1" spans="1:15">
      <c r="A7" s="18" t="s">
        <v>29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 t="s">
        <v>30</v>
      </c>
      <c r="N7" s="108"/>
      <c r="O7" s="109"/>
    </row>
    <row r="8" ht="15.95" customHeight="1" spans="1:15">
      <c r="A8" s="20" t="s">
        <v>31</v>
      </c>
      <c r="B8" s="21" t="s">
        <v>29</v>
      </c>
      <c r="C8" s="22" t="s">
        <v>32</v>
      </c>
      <c r="D8" s="21"/>
      <c r="E8" s="21"/>
      <c r="F8" s="21"/>
      <c r="G8" s="21"/>
      <c r="H8" s="21"/>
      <c r="I8" s="21"/>
      <c r="J8" s="21" t="s">
        <v>33</v>
      </c>
      <c r="K8" s="21" t="s">
        <v>34</v>
      </c>
      <c r="L8" s="21" t="s">
        <v>35</v>
      </c>
      <c r="M8" s="21" t="s">
        <v>36</v>
      </c>
      <c r="N8" s="110" t="s">
        <v>37</v>
      </c>
      <c r="O8" s="111" t="s">
        <v>38</v>
      </c>
    </row>
    <row r="9" s="3" customFormat="1" ht="15.95" customHeight="1" spans="1:15">
      <c r="A9" s="23" t="s">
        <v>39</v>
      </c>
      <c r="B9" s="24" t="s">
        <v>40</v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112"/>
      <c r="O9" s="113"/>
    </row>
    <row r="10" ht="55" customHeight="1" spans="1:15">
      <c r="A10" s="27" t="s">
        <v>41</v>
      </c>
      <c r="B10" s="28" t="s">
        <v>42</v>
      </c>
      <c r="C10" s="29" t="s">
        <v>43</v>
      </c>
      <c r="D10" s="30">
        <v>7</v>
      </c>
      <c r="E10" s="29" t="s">
        <v>44</v>
      </c>
      <c r="F10" s="30">
        <v>5</v>
      </c>
      <c r="G10" s="29" t="s">
        <v>45</v>
      </c>
      <c r="H10" s="30">
        <v>2</v>
      </c>
      <c r="I10" s="29" t="s">
        <v>46</v>
      </c>
      <c r="J10" s="114">
        <v>2</v>
      </c>
      <c r="K10" s="29">
        <v>2</v>
      </c>
      <c r="L10" s="115" t="s">
        <v>47</v>
      </c>
      <c r="M10" s="116">
        <v>600</v>
      </c>
      <c r="N10" s="117">
        <f>J10*K10*M10</f>
        <v>2400</v>
      </c>
      <c r="O10" s="118" t="s">
        <v>48</v>
      </c>
    </row>
    <row r="11" ht="56" customHeight="1" spans="1:15">
      <c r="A11" s="31"/>
      <c r="B11" s="32"/>
      <c r="C11" s="33" t="s">
        <v>49</v>
      </c>
      <c r="D11" s="34">
        <v>7</v>
      </c>
      <c r="E11" s="33" t="s">
        <v>44</v>
      </c>
      <c r="F11" s="34">
        <v>5</v>
      </c>
      <c r="G11" s="33" t="s">
        <v>45</v>
      </c>
      <c r="H11" s="30">
        <v>2</v>
      </c>
      <c r="I11" s="33" t="s">
        <v>46</v>
      </c>
      <c r="J11" s="114">
        <v>2</v>
      </c>
      <c r="K11" s="33">
        <v>2</v>
      </c>
      <c r="L11" s="119" t="s">
        <v>47</v>
      </c>
      <c r="M11" s="116">
        <v>650</v>
      </c>
      <c r="N11" s="120">
        <f>J11*K11*M11</f>
        <v>2600</v>
      </c>
      <c r="O11" s="118" t="s">
        <v>48</v>
      </c>
    </row>
    <row r="12" ht="15.95" customHeight="1" spans="1:15">
      <c r="A12" s="35" t="s">
        <v>50</v>
      </c>
      <c r="B12" s="36"/>
      <c r="C12" s="36"/>
      <c r="D12" s="36"/>
      <c r="E12" s="36"/>
      <c r="F12" s="36"/>
      <c r="G12" s="36"/>
      <c r="H12" s="36"/>
      <c r="I12" s="36"/>
      <c r="J12" s="121"/>
      <c r="K12" s="121"/>
      <c r="L12" s="121"/>
      <c r="M12" s="122"/>
      <c r="N12" s="123">
        <f>SUM(N10:N11)</f>
        <v>5000</v>
      </c>
      <c r="O12" s="124"/>
    </row>
    <row r="13" ht="15.95" customHeight="1" spans="1:15">
      <c r="A13" s="37" t="s">
        <v>31</v>
      </c>
      <c r="B13" s="38" t="s">
        <v>29</v>
      </c>
      <c r="C13" s="39" t="s">
        <v>32</v>
      </c>
      <c r="D13" s="38"/>
      <c r="E13" s="38"/>
      <c r="F13" s="38"/>
      <c r="G13" s="38"/>
      <c r="H13" s="38"/>
      <c r="I13" s="38"/>
      <c r="J13" s="38" t="s">
        <v>51</v>
      </c>
      <c r="K13" s="38" t="s">
        <v>52</v>
      </c>
      <c r="L13" s="125" t="s">
        <v>35</v>
      </c>
      <c r="M13" s="126" t="s">
        <v>36</v>
      </c>
      <c r="N13" s="127" t="s">
        <v>53</v>
      </c>
      <c r="O13" s="128" t="s">
        <v>38</v>
      </c>
    </row>
    <row r="14" ht="15.95" customHeight="1" spans="1:15">
      <c r="A14" s="40" t="s">
        <v>54</v>
      </c>
      <c r="B14" s="41" t="s">
        <v>55</v>
      </c>
      <c r="C14" s="41"/>
      <c r="D14" s="41"/>
      <c r="E14" s="41"/>
      <c r="F14" s="41"/>
      <c r="G14" s="41"/>
      <c r="H14" s="41"/>
      <c r="I14" s="41"/>
      <c r="J14" s="129"/>
      <c r="K14" s="129"/>
      <c r="L14" s="129"/>
      <c r="M14" s="130"/>
      <c r="N14" s="131"/>
      <c r="O14" s="132"/>
    </row>
    <row r="15" ht="15.95" customHeight="1" spans="1:15">
      <c r="A15" s="42" t="s">
        <v>56</v>
      </c>
      <c r="B15" s="43" t="s">
        <v>57</v>
      </c>
      <c r="C15" s="44"/>
      <c r="D15" s="45">
        <v>7</v>
      </c>
      <c r="E15" s="46" t="s">
        <v>44</v>
      </c>
      <c r="F15" s="45">
        <v>5</v>
      </c>
      <c r="G15" s="46" t="s">
        <v>45</v>
      </c>
      <c r="H15" s="45" t="s">
        <v>46</v>
      </c>
      <c r="I15" s="46" t="s">
        <v>58</v>
      </c>
      <c r="J15" s="133">
        <v>1</v>
      </c>
      <c r="K15" s="133">
        <v>1</v>
      </c>
      <c r="L15" s="134" t="s">
        <v>59</v>
      </c>
      <c r="M15" s="135">
        <v>268</v>
      </c>
      <c r="N15" s="136">
        <f>J15*K15*M15</f>
        <v>268</v>
      </c>
      <c r="O15" s="137" t="s">
        <v>60</v>
      </c>
    </row>
    <row r="16" ht="15.95" customHeight="1" spans="1:15">
      <c r="A16" s="47" t="s">
        <v>50</v>
      </c>
      <c r="B16" s="47"/>
      <c r="C16" s="47"/>
      <c r="D16" s="47"/>
      <c r="E16" s="47"/>
      <c r="F16" s="47"/>
      <c r="G16" s="47"/>
      <c r="H16" s="47"/>
      <c r="I16" s="47"/>
      <c r="J16" s="134"/>
      <c r="K16" s="134"/>
      <c r="L16" s="134"/>
      <c r="M16" s="47"/>
      <c r="N16" s="136">
        <f>SUM(N15:N15)</f>
        <v>268</v>
      </c>
      <c r="O16" s="47"/>
    </row>
    <row r="17" ht="15.95" customHeight="1" spans="1:15">
      <c r="A17" s="37" t="s">
        <v>31</v>
      </c>
      <c r="B17" s="38" t="s">
        <v>29</v>
      </c>
      <c r="C17" s="39" t="s">
        <v>32</v>
      </c>
      <c r="D17" s="38"/>
      <c r="E17" s="38"/>
      <c r="F17" s="38"/>
      <c r="G17" s="38"/>
      <c r="H17" s="38"/>
      <c r="I17" s="38"/>
      <c r="J17" s="38" t="s">
        <v>51</v>
      </c>
      <c r="K17" s="38" t="s">
        <v>61</v>
      </c>
      <c r="L17" s="125" t="s">
        <v>35</v>
      </c>
      <c r="M17" s="126" t="s">
        <v>36</v>
      </c>
      <c r="N17" s="127" t="s">
        <v>53</v>
      </c>
      <c r="O17" s="128" t="s">
        <v>38</v>
      </c>
    </row>
    <row r="18" ht="15.95" customHeight="1" spans="1:15">
      <c r="A18" s="48" t="s">
        <v>62</v>
      </c>
      <c r="B18" s="49" t="s">
        <v>5</v>
      </c>
      <c r="C18" s="49"/>
      <c r="D18" s="49"/>
      <c r="E18" s="49"/>
      <c r="F18" s="49"/>
      <c r="G18" s="49"/>
      <c r="H18" s="49"/>
      <c r="I18" s="49"/>
      <c r="J18" s="138"/>
      <c r="K18" s="138"/>
      <c r="L18" s="138"/>
      <c r="M18" s="139"/>
      <c r="N18" s="140"/>
      <c r="O18" s="141"/>
    </row>
    <row r="19" ht="28" customHeight="1" spans="1:15">
      <c r="A19" s="50" t="s">
        <v>63</v>
      </c>
      <c r="B19" s="51" t="s">
        <v>64</v>
      </c>
      <c r="C19" s="52" t="s">
        <v>68</v>
      </c>
      <c r="D19" s="52"/>
      <c r="E19" s="52"/>
      <c r="F19" s="52"/>
      <c r="G19" s="52"/>
      <c r="H19" s="52"/>
      <c r="I19" s="52"/>
      <c r="J19" s="133">
        <v>4</v>
      </c>
      <c r="K19" s="133">
        <v>1</v>
      </c>
      <c r="L19" s="42" t="s">
        <v>66</v>
      </c>
      <c r="M19" s="135">
        <v>280</v>
      </c>
      <c r="N19" s="136">
        <f>J19*K19*M19</f>
        <v>1120</v>
      </c>
      <c r="O19" s="143" t="s">
        <v>67</v>
      </c>
    </row>
    <row r="20" ht="33" customHeight="1" spans="1:15">
      <c r="A20" s="53"/>
      <c r="B20" s="54"/>
      <c r="C20" s="52" t="s">
        <v>68</v>
      </c>
      <c r="D20" s="52"/>
      <c r="E20" s="52"/>
      <c r="F20" s="52"/>
      <c r="G20" s="52"/>
      <c r="H20" s="52"/>
      <c r="I20" s="52"/>
      <c r="J20" s="133">
        <v>3</v>
      </c>
      <c r="K20" s="133">
        <v>1</v>
      </c>
      <c r="L20" s="42" t="s">
        <v>66</v>
      </c>
      <c r="M20" s="135">
        <v>280</v>
      </c>
      <c r="N20" s="136">
        <f>J20*K20*M20</f>
        <v>840</v>
      </c>
      <c r="O20" s="143" t="s">
        <v>70</v>
      </c>
    </row>
    <row r="21" ht="24" customHeight="1" spans="1:15">
      <c r="A21" s="55"/>
      <c r="B21" s="56"/>
      <c r="C21" s="201" t="s">
        <v>68</v>
      </c>
      <c r="D21" s="202"/>
      <c r="E21" s="202"/>
      <c r="F21" s="202"/>
      <c r="G21" s="202"/>
      <c r="H21" s="202"/>
      <c r="I21" s="203"/>
      <c r="J21" s="133">
        <v>1</v>
      </c>
      <c r="K21" s="133">
        <v>1</v>
      </c>
      <c r="L21" s="42" t="s">
        <v>66</v>
      </c>
      <c r="M21" s="204">
        <v>821.62</v>
      </c>
      <c r="N21" s="136">
        <f>J21*K21*M21</f>
        <v>821.62</v>
      </c>
      <c r="O21" s="137" t="s">
        <v>73</v>
      </c>
    </row>
    <row r="22" ht="15.95" customHeight="1" spans="1:15">
      <c r="A22" s="47" t="s">
        <v>50</v>
      </c>
      <c r="B22" s="47"/>
      <c r="C22" s="57"/>
      <c r="D22" s="58"/>
      <c r="E22" s="58"/>
      <c r="F22" s="58"/>
      <c r="G22" s="58"/>
      <c r="H22" s="58"/>
      <c r="I22" s="144"/>
      <c r="J22" s="134"/>
      <c r="K22" s="134"/>
      <c r="L22" s="134"/>
      <c r="M22" s="47"/>
      <c r="N22" s="136">
        <f>SUM(N19:N21)</f>
        <v>2781.62</v>
      </c>
      <c r="O22" s="47"/>
    </row>
    <row r="23" ht="15.95" customHeight="1" spans="1:15">
      <c r="A23" s="37" t="s">
        <v>31</v>
      </c>
      <c r="B23" s="38" t="s">
        <v>29</v>
      </c>
      <c r="C23" s="39" t="s">
        <v>32</v>
      </c>
      <c r="D23" s="38"/>
      <c r="E23" s="38"/>
      <c r="F23" s="38"/>
      <c r="G23" s="38"/>
      <c r="H23" s="38"/>
      <c r="I23" s="38"/>
      <c r="J23" s="125" t="s">
        <v>33</v>
      </c>
      <c r="K23" s="39"/>
      <c r="L23" s="125" t="s">
        <v>35</v>
      </c>
      <c r="M23" s="126" t="s">
        <v>36</v>
      </c>
      <c r="N23" s="127" t="s">
        <v>53</v>
      </c>
      <c r="O23" s="128" t="s">
        <v>38</v>
      </c>
    </row>
    <row r="24" ht="15.95" customHeight="1" spans="1:15">
      <c r="A24" s="48" t="s">
        <v>74</v>
      </c>
      <c r="B24" s="49" t="s">
        <v>75</v>
      </c>
      <c r="C24" s="49"/>
      <c r="D24" s="49"/>
      <c r="E24" s="49"/>
      <c r="F24" s="49"/>
      <c r="G24" s="49"/>
      <c r="H24" s="49"/>
      <c r="I24" s="49"/>
      <c r="J24" s="138"/>
      <c r="K24" s="138"/>
      <c r="L24" s="138"/>
      <c r="M24" s="139"/>
      <c r="N24" s="140"/>
      <c r="O24" s="141"/>
    </row>
    <row r="25" ht="15.95" customHeight="1" spans="1:15">
      <c r="A25" s="59" t="s">
        <v>76</v>
      </c>
      <c r="B25" s="60" t="s">
        <v>77</v>
      </c>
      <c r="C25" s="61" t="s">
        <v>78</v>
      </c>
      <c r="D25" s="62"/>
      <c r="E25" s="62"/>
      <c r="F25" s="62"/>
      <c r="G25" s="62"/>
      <c r="H25" s="62"/>
      <c r="I25" s="145"/>
      <c r="J25" s="146">
        <v>5</v>
      </c>
      <c r="K25" s="147"/>
      <c r="L25" s="148" t="s">
        <v>59</v>
      </c>
      <c r="M25" s="149">
        <v>800</v>
      </c>
      <c r="N25" s="150">
        <f>J25*M25</f>
        <v>4000</v>
      </c>
      <c r="O25" s="151"/>
    </row>
    <row r="26" ht="25" customHeight="1" spans="1:15">
      <c r="A26" s="59" t="s">
        <v>80</v>
      </c>
      <c r="B26" s="60" t="s">
        <v>81</v>
      </c>
      <c r="C26" s="61"/>
      <c r="D26" s="62"/>
      <c r="E26" s="62"/>
      <c r="F26" s="62"/>
      <c r="G26" s="62"/>
      <c r="H26" s="62"/>
      <c r="I26" s="145"/>
      <c r="J26" s="146">
        <v>5</v>
      </c>
      <c r="K26" s="147"/>
      <c r="L26" s="148" t="s">
        <v>82</v>
      </c>
      <c r="M26" s="152">
        <v>10</v>
      </c>
      <c r="N26" s="150">
        <f>J26*M26</f>
        <v>50</v>
      </c>
      <c r="O26" s="153" t="s">
        <v>132</v>
      </c>
    </row>
    <row r="27" ht="15.95" customHeight="1" spans="1:15">
      <c r="A27" s="63" t="s">
        <v>50</v>
      </c>
      <c r="B27" s="64"/>
      <c r="C27" s="64"/>
      <c r="D27" s="64"/>
      <c r="E27" s="64"/>
      <c r="F27" s="64"/>
      <c r="G27" s="64"/>
      <c r="H27" s="64"/>
      <c r="I27" s="64"/>
      <c r="J27" s="154"/>
      <c r="K27" s="154"/>
      <c r="L27" s="154"/>
      <c r="M27" s="155"/>
      <c r="N27" s="136">
        <f>SUM(N25:N26)</f>
        <v>4050</v>
      </c>
      <c r="O27" s="156"/>
    </row>
    <row r="28" ht="15.95" customHeight="1" spans="1:15">
      <c r="A28" s="65" t="s">
        <v>31</v>
      </c>
      <c r="B28" s="19" t="s">
        <v>29</v>
      </c>
      <c r="C28" s="66" t="s">
        <v>32</v>
      </c>
      <c r="D28" s="19"/>
      <c r="E28" s="19"/>
      <c r="F28" s="19"/>
      <c r="G28" s="19"/>
      <c r="H28" s="19"/>
      <c r="I28" s="19"/>
      <c r="J28" s="19" t="s">
        <v>51</v>
      </c>
      <c r="K28" s="19" t="s">
        <v>34</v>
      </c>
      <c r="L28" s="84" t="s">
        <v>35</v>
      </c>
      <c r="M28" s="157" t="s">
        <v>36</v>
      </c>
      <c r="N28" s="127" t="s">
        <v>53</v>
      </c>
      <c r="O28" s="158" t="s">
        <v>38</v>
      </c>
    </row>
    <row r="29" ht="15.95" customHeight="1" spans="1:15">
      <c r="A29" s="40" t="s">
        <v>84</v>
      </c>
      <c r="B29" s="41" t="s">
        <v>85</v>
      </c>
      <c r="C29" s="41"/>
      <c r="D29" s="41"/>
      <c r="E29" s="41"/>
      <c r="F29" s="41"/>
      <c r="G29" s="41"/>
      <c r="H29" s="41"/>
      <c r="I29" s="41"/>
      <c r="J29" s="129"/>
      <c r="K29" s="129"/>
      <c r="L29" s="129"/>
      <c r="M29" s="130"/>
      <c r="N29" s="131"/>
      <c r="O29" s="132"/>
    </row>
    <row r="30" ht="27" customHeight="1" spans="1:15">
      <c r="A30" s="67" t="s">
        <v>86</v>
      </c>
      <c r="B30" s="68" t="s">
        <v>87</v>
      </c>
      <c r="C30" s="69"/>
      <c r="D30" s="70"/>
      <c r="E30" s="70"/>
      <c r="F30" s="70"/>
      <c r="G30" s="70"/>
      <c r="H30" s="70"/>
      <c r="I30" s="159"/>
      <c r="J30" s="160">
        <v>5</v>
      </c>
      <c r="K30" s="160">
        <v>1</v>
      </c>
      <c r="L30" s="161" t="s">
        <v>88</v>
      </c>
      <c r="M30" s="162">
        <v>100</v>
      </c>
      <c r="N30" s="150">
        <f>J30*K30*M30</f>
        <v>500</v>
      </c>
      <c r="O30" s="163" t="s">
        <v>133</v>
      </c>
    </row>
    <row r="31" ht="31" customHeight="1" spans="1:15">
      <c r="A31" s="71" t="s">
        <v>90</v>
      </c>
      <c r="B31" s="72" t="s">
        <v>91</v>
      </c>
      <c r="C31" s="73"/>
      <c r="D31" s="74"/>
      <c r="E31" s="74"/>
      <c r="F31" s="74"/>
      <c r="G31" s="74"/>
      <c r="H31" s="74"/>
      <c r="I31" s="164"/>
      <c r="J31" s="165">
        <v>5</v>
      </c>
      <c r="K31" s="165">
        <v>1</v>
      </c>
      <c r="L31" s="166" t="s">
        <v>88</v>
      </c>
      <c r="M31" s="167">
        <v>100</v>
      </c>
      <c r="N31" s="168">
        <f>J31*K31*M31</f>
        <v>500</v>
      </c>
      <c r="O31" s="169" t="s">
        <v>134</v>
      </c>
    </row>
    <row r="32" ht="15.95" customHeight="1" spans="1:15">
      <c r="A32" s="48" t="s">
        <v>50</v>
      </c>
      <c r="B32" s="49"/>
      <c r="C32" s="49"/>
      <c r="D32" s="49"/>
      <c r="E32" s="49"/>
      <c r="F32" s="49"/>
      <c r="G32" s="49"/>
      <c r="H32" s="49"/>
      <c r="I32" s="49"/>
      <c r="J32" s="138"/>
      <c r="K32" s="138"/>
      <c r="L32" s="138"/>
      <c r="M32" s="139"/>
      <c r="N32" s="140">
        <f>SUM(N30:N31)</f>
        <v>1000</v>
      </c>
      <c r="O32" s="141"/>
    </row>
    <row r="33" ht="15.95" customHeight="1" spans="1:15">
      <c r="A33" s="75" t="s">
        <v>93</v>
      </c>
      <c r="B33" s="76"/>
      <c r="C33" s="76"/>
      <c r="D33" s="76"/>
      <c r="E33" s="76"/>
      <c r="F33" s="76"/>
      <c r="G33" s="76"/>
      <c r="H33" s="76"/>
      <c r="I33" s="76"/>
      <c r="J33" s="170"/>
      <c r="K33" s="170"/>
      <c r="L33" s="170"/>
      <c r="M33" s="171"/>
      <c r="N33" s="172">
        <f>SUM(N12,N16,N22,N27,N32)</f>
        <v>13099.62</v>
      </c>
      <c r="O33" s="173"/>
    </row>
    <row r="34" ht="15.95" customHeight="1" spans="1:15">
      <c r="A34" s="65" t="s">
        <v>31</v>
      </c>
      <c r="B34" s="19" t="s">
        <v>29</v>
      </c>
      <c r="C34" s="66" t="s">
        <v>32</v>
      </c>
      <c r="D34" s="19"/>
      <c r="E34" s="19"/>
      <c r="F34" s="19"/>
      <c r="G34" s="19"/>
      <c r="H34" s="19"/>
      <c r="I34" s="19"/>
      <c r="J34" s="84" t="s">
        <v>33</v>
      </c>
      <c r="K34" s="66"/>
      <c r="L34" s="84" t="s">
        <v>35</v>
      </c>
      <c r="M34" s="157" t="s">
        <v>36</v>
      </c>
      <c r="N34" s="108" t="s">
        <v>53</v>
      </c>
      <c r="O34" s="158" t="s">
        <v>38</v>
      </c>
    </row>
    <row r="35" ht="15.95" customHeight="1" spans="1:15">
      <c r="A35" s="77" t="s">
        <v>94</v>
      </c>
      <c r="B35" s="41" t="s">
        <v>8</v>
      </c>
      <c r="C35" s="41"/>
      <c r="D35" s="41"/>
      <c r="E35" s="41"/>
      <c r="F35" s="41"/>
      <c r="G35" s="41"/>
      <c r="H35" s="41"/>
      <c r="I35" s="41"/>
      <c r="J35" s="129"/>
      <c r="K35" s="129"/>
      <c r="L35" s="129"/>
      <c r="M35" s="130"/>
      <c r="N35" s="131"/>
      <c r="O35" s="132"/>
    </row>
    <row r="36" ht="15.95" customHeight="1" spans="1:15">
      <c r="A36" s="78" t="s">
        <v>95</v>
      </c>
      <c r="B36" s="79" t="s">
        <v>8</v>
      </c>
      <c r="C36" s="80" t="s">
        <v>96</v>
      </c>
      <c r="D36" s="81"/>
      <c r="E36" s="81"/>
      <c r="F36" s="81"/>
      <c r="G36" s="81"/>
      <c r="H36" s="81"/>
      <c r="I36" s="174"/>
      <c r="J36" s="175">
        <f>N33</f>
        <v>13099.62</v>
      </c>
      <c r="K36" s="176"/>
      <c r="L36" s="177"/>
      <c r="M36" s="178">
        <v>0.08</v>
      </c>
      <c r="N36" s="136">
        <f>J36*M36</f>
        <v>1047.9696</v>
      </c>
      <c r="O36" s="179"/>
    </row>
    <row r="37" ht="15.95" customHeight="1" spans="1:15">
      <c r="A37" s="82" t="s">
        <v>50</v>
      </c>
      <c r="B37" s="83"/>
      <c r="C37" s="83"/>
      <c r="D37" s="83"/>
      <c r="E37" s="83"/>
      <c r="F37" s="83"/>
      <c r="G37" s="83"/>
      <c r="H37" s="83"/>
      <c r="I37" s="83"/>
      <c r="J37" s="180"/>
      <c r="K37" s="180"/>
      <c r="L37" s="180"/>
      <c r="M37" s="181"/>
      <c r="N37" s="182">
        <f>SUM(N36:N36)</f>
        <v>1047.9696</v>
      </c>
      <c r="O37" s="183"/>
    </row>
    <row r="38" ht="15.95" customHeight="1" spans="1:15">
      <c r="A38" s="65" t="s">
        <v>31</v>
      </c>
      <c r="B38" s="19" t="s">
        <v>29</v>
      </c>
      <c r="C38" s="66" t="s">
        <v>32</v>
      </c>
      <c r="D38" s="19"/>
      <c r="E38" s="19"/>
      <c r="F38" s="19"/>
      <c r="G38" s="19"/>
      <c r="H38" s="19"/>
      <c r="I38" s="19"/>
      <c r="J38" s="19" t="s">
        <v>51</v>
      </c>
      <c r="K38" s="19" t="s">
        <v>34</v>
      </c>
      <c r="L38" s="84" t="s">
        <v>35</v>
      </c>
      <c r="M38" s="157" t="s">
        <v>36</v>
      </c>
      <c r="N38" s="108" t="s">
        <v>53</v>
      </c>
      <c r="O38" s="158" t="s">
        <v>38</v>
      </c>
    </row>
    <row r="39" ht="15.95" customHeight="1" spans="1:15">
      <c r="A39" s="77" t="s">
        <v>97</v>
      </c>
      <c r="B39" s="41" t="s">
        <v>98</v>
      </c>
      <c r="C39" s="41"/>
      <c r="D39" s="41"/>
      <c r="E39" s="41"/>
      <c r="F39" s="41"/>
      <c r="G39" s="41"/>
      <c r="H39" s="41"/>
      <c r="I39" s="41"/>
      <c r="J39" s="129"/>
      <c r="K39" s="129"/>
      <c r="L39" s="129"/>
      <c r="M39" s="130"/>
      <c r="N39" s="131"/>
      <c r="O39" s="132"/>
    </row>
    <row r="40" ht="40" customHeight="1" spans="1:15">
      <c r="A40" s="78" t="s">
        <v>99</v>
      </c>
      <c r="B40" s="79" t="s">
        <v>100</v>
      </c>
      <c r="C40" s="80" t="s">
        <v>101</v>
      </c>
      <c r="D40" s="81"/>
      <c r="E40" s="81"/>
      <c r="F40" s="81"/>
      <c r="G40" s="81"/>
      <c r="H40" s="81"/>
      <c r="I40" s="174"/>
      <c r="J40" s="133">
        <v>5</v>
      </c>
      <c r="K40" s="133">
        <v>1</v>
      </c>
      <c r="L40" s="177" t="s">
        <v>88</v>
      </c>
      <c r="M40" s="184">
        <v>470</v>
      </c>
      <c r="N40" s="136">
        <f>J40*K40*M40</f>
        <v>2350</v>
      </c>
      <c r="O40" s="185" t="s">
        <v>135</v>
      </c>
    </row>
    <row r="41" ht="15.95" customHeight="1" spans="1:15">
      <c r="A41" s="82" t="s">
        <v>50</v>
      </c>
      <c r="B41" s="83"/>
      <c r="C41" s="83"/>
      <c r="D41" s="83"/>
      <c r="E41" s="83"/>
      <c r="F41" s="83"/>
      <c r="G41" s="83"/>
      <c r="H41" s="83"/>
      <c r="I41" s="83"/>
      <c r="J41" s="180"/>
      <c r="K41" s="180"/>
      <c r="L41" s="180"/>
      <c r="M41" s="181"/>
      <c r="N41" s="182">
        <f>SUM(N40:N40)</f>
        <v>2350</v>
      </c>
      <c r="O41" s="183"/>
    </row>
    <row r="42" ht="15.95" customHeight="1" spans="1:15">
      <c r="A42" s="65" t="s">
        <v>31</v>
      </c>
      <c r="B42" s="19" t="s">
        <v>29</v>
      </c>
      <c r="C42" s="84" t="s">
        <v>32</v>
      </c>
      <c r="D42" s="85"/>
      <c r="E42" s="85"/>
      <c r="F42" s="85"/>
      <c r="G42" s="66"/>
      <c r="H42" s="19" t="s">
        <v>102</v>
      </c>
      <c r="I42" s="19" t="s">
        <v>103</v>
      </c>
      <c r="J42" s="84" t="s">
        <v>51</v>
      </c>
      <c r="K42" s="66"/>
      <c r="L42" s="84" t="s">
        <v>35</v>
      </c>
      <c r="M42" s="157" t="s">
        <v>36</v>
      </c>
      <c r="N42" s="108" t="s">
        <v>53</v>
      </c>
      <c r="O42" s="158" t="s">
        <v>38</v>
      </c>
    </row>
    <row r="43" ht="15.95" customHeight="1" spans="1:15">
      <c r="A43" s="40" t="s">
        <v>104</v>
      </c>
      <c r="B43" s="41" t="s">
        <v>10</v>
      </c>
      <c r="C43" s="41"/>
      <c r="D43" s="41"/>
      <c r="E43" s="41"/>
      <c r="F43" s="41"/>
      <c r="G43" s="41"/>
      <c r="H43" s="41"/>
      <c r="I43" s="41"/>
      <c r="J43" s="129"/>
      <c r="K43" s="129"/>
      <c r="L43" s="129"/>
      <c r="M43" s="130"/>
      <c r="N43" s="131"/>
      <c r="O43" s="132"/>
    </row>
    <row r="44" ht="34" customHeight="1" spans="1:15">
      <c r="A44" s="86" t="s">
        <v>105</v>
      </c>
      <c r="B44" s="87" t="s">
        <v>106</v>
      </c>
      <c r="C44" s="88" t="s">
        <v>107</v>
      </c>
      <c r="D44" s="88"/>
      <c r="E44" s="88"/>
      <c r="F44" s="88"/>
      <c r="G44" s="88"/>
      <c r="H44" s="89"/>
      <c r="I44" s="89"/>
      <c r="J44" s="186">
        <v>1</v>
      </c>
      <c r="K44" s="186"/>
      <c r="L44" s="115" t="s">
        <v>108</v>
      </c>
      <c r="M44" s="187">
        <v>13730</v>
      </c>
      <c r="N44" s="188">
        <f t="shared" ref="N44:N47" si="0">J44*M44</f>
        <v>13730</v>
      </c>
      <c r="O44" s="189" t="s">
        <v>136</v>
      </c>
    </row>
    <row r="45" ht="15.95" customHeight="1" spans="1:15">
      <c r="A45" s="90" t="s">
        <v>110</v>
      </c>
      <c r="B45" s="91" t="s">
        <v>111</v>
      </c>
      <c r="C45" s="92" t="s">
        <v>107</v>
      </c>
      <c r="D45" s="92"/>
      <c r="E45" s="92"/>
      <c r="F45" s="92"/>
      <c r="G45" s="92"/>
      <c r="H45" s="93"/>
      <c r="I45" s="93"/>
      <c r="J45" s="190"/>
      <c r="K45" s="190"/>
      <c r="L45" s="119" t="s">
        <v>108</v>
      </c>
      <c r="M45" s="152"/>
      <c r="N45" s="120">
        <f t="shared" si="0"/>
        <v>0</v>
      </c>
      <c r="O45" s="151"/>
    </row>
    <row r="46" ht="15.95" customHeight="1" spans="1:15">
      <c r="A46" s="90" t="s">
        <v>112</v>
      </c>
      <c r="B46" s="91" t="s">
        <v>113</v>
      </c>
      <c r="C46" s="92" t="s">
        <v>107</v>
      </c>
      <c r="D46" s="92"/>
      <c r="E46" s="92"/>
      <c r="F46" s="92"/>
      <c r="G46" s="92"/>
      <c r="H46" s="93"/>
      <c r="I46" s="93"/>
      <c r="J46" s="190"/>
      <c r="K46" s="190"/>
      <c r="L46" s="119" t="s">
        <v>108</v>
      </c>
      <c r="M46" s="152"/>
      <c r="N46" s="120">
        <f t="shared" si="0"/>
        <v>0</v>
      </c>
      <c r="O46" s="151"/>
    </row>
    <row r="47" ht="15.95" customHeight="1" spans="1:15">
      <c r="A47" s="90" t="s">
        <v>114</v>
      </c>
      <c r="B47" s="91" t="s">
        <v>115</v>
      </c>
      <c r="C47" s="92" t="s">
        <v>107</v>
      </c>
      <c r="D47" s="92"/>
      <c r="E47" s="92"/>
      <c r="F47" s="92"/>
      <c r="G47" s="92"/>
      <c r="H47" s="93"/>
      <c r="I47" s="93"/>
      <c r="J47" s="190"/>
      <c r="K47" s="190"/>
      <c r="L47" s="119" t="s">
        <v>108</v>
      </c>
      <c r="M47" s="152"/>
      <c r="N47" s="120">
        <f t="shared" si="0"/>
        <v>0</v>
      </c>
      <c r="O47" s="151"/>
    </row>
    <row r="48" ht="15.95" customHeight="1" spans="1:15">
      <c r="A48" s="94"/>
      <c r="B48" s="95" t="s">
        <v>8</v>
      </c>
      <c r="C48" s="96" t="s">
        <v>116</v>
      </c>
      <c r="D48" s="96"/>
      <c r="E48" s="96"/>
      <c r="F48" s="96"/>
      <c r="G48" s="96"/>
      <c r="H48" s="96"/>
      <c r="I48" s="96"/>
      <c r="J48" s="96"/>
      <c r="K48" s="96"/>
      <c r="L48" s="96"/>
      <c r="M48" s="191">
        <v>0.03</v>
      </c>
      <c r="N48" s="192">
        <f>SUM(N44,N47)*M48</f>
        <v>411.9</v>
      </c>
      <c r="O48" s="193"/>
    </row>
    <row r="49" ht="15.95" customHeight="1" spans="1:15">
      <c r="A49" s="82" t="s">
        <v>50</v>
      </c>
      <c r="B49" s="83"/>
      <c r="C49" s="83"/>
      <c r="D49" s="83"/>
      <c r="E49" s="83"/>
      <c r="F49" s="83"/>
      <c r="G49" s="83"/>
      <c r="H49" s="83"/>
      <c r="I49" s="83"/>
      <c r="J49" s="180"/>
      <c r="K49" s="180"/>
      <c r="L49" s="180"/>
      <c r="M49" s="181"/>
      <c r="N49" s="182">
        <f>SUM(N44:N48)</f>
        <v>14141.9</v>
      </c>
      <c r="O49" s="183"/>
    </row>
    <row r="50" ht="15.95" customHeight="1" spans="1:15">
      <c r="A50" s="65" t="s">
        <v>31</v>
      </c>
      <c r="B50" s="19" t="s">
        <v>29</v>
      </c>
      <c r="C50" s="66" t="s">
        <v>32</v>
      </c>
      <c r="D50" s="19"/>
      <c r="E50" s="19"/>
      <c r="F50" s="19"/>
      <c r="G50" s="19"/>
      <c r="H50" s="19"/>
      <c r="I50" s="19"/>
      <c r="J50" s="84" t="s">
        <v>33</v>
      </c>
      <c r="K50" s="66"/>
      <c r="L50" s="84" t="s">
        <v>35</v>
      </c>
      <c r="M50" s="157" t="s">
        <v>36</v>
      </c>
      <c r="N50" s="108" t="s">
        <v>53</v>
      </c>
      <c r="O50" s="158" t="s">
        <v>38</v>
      </c>
    </row>
    <row r="51" ht="15.95" customHeight="1" spans="1:15">
      <c r="A51" s="77" t="s">
        <v>117</v>
      </c>
      <c r="B51" s="41" t="s">
        <v>11</v>
      </c>
      <c r="C51" s="41"/>
      <c r="D51" s="41"/>
      <c r="E51" s="41"/>
      <c r="F51" s="41"/>
      <c r="G51" s="41"/>
      <c r="H51" s="41"/>
      <c r="I51" s="41"/>
      <c r="J51" s="129"/>
      <c r="K51" s="129"/>
      <c r="L51" s="129"/>
      <c r="M51" s="130"/>
      <c r="N51" s="131"/>
      <c r="O51" s="132"/>
    </row>
    <row r="52" ht="15.95" customHeight="1" spans="1:15">
      <c r="A52" s="78" t="s">
        <v>118</v>
      </c>
      <c r="B52" s="79" t="s">
        <v>11</v>
      </c>
      <c r="C52" s="97"/>
      <c r="D52" s="98"/>
      <c r="E52" s="98"/>
      <c r="F52" s="98"/>
      <c r="G52" s="98"/>
      <c r="H52" s="98"/>
      <c r="I52" s="194"/>
      <c r="J52" s="175">
        <f>SUM(N33,N37,N41,N49)</f>
        <v>30639.4896</v>
      </c>
      <c r="K52" s="176"/>
      <c r="L52" s="177"/>
      <c r="M52" s="178">
        <v>0.06</v>
      </c>
      <c r="N52" s="136">
        <f>J52*M52</f>
        <v>1838.369376</v>
      </c>
      <c r="O52" s="179"/>
    </row>
    <row r="53" ht="15.95" customHeight="1" spans="1:15">
      <c r="A53" s="75" t="s">
        <v>50</v>
      </c>
      <c r="B53" s="76"/>
      <c r="C53" s="76"/>
      <c r="D53" s="76"/>
      <c r="E53" s="76"/>
      <c r="F53" s="76"/>
      <c r="G53" s="76"/>
      <c r="H53" s="76"/>
      <c r="I53" s="76"/>
      <c r="J53" s="170"/>
      <c r="K53" s="170"/>
      <c r="L53" s="170"/>
      <c r="M53" s="171"/>
      <c r="N53" s="172">
        <f>SUM(N52,J52)</f>
        <v>32477.858976</v>
      </c>
      <c r="O53" s="173"/>
    </row>
    <row r="54" ht="15.95" customHeight="1" spans="1:15">
      <c r="A54" s="35"/>
      <c r="B54" s="36" t="s">
        <v>119</v>
      </c>
      <c r="C54" s="36"/>
      <c r="D54" s="36"/>
      <c r="E54" s="36"/>
      <c r="F54" s="36"/>
      <c r="G54" s="36"/>
      <c r="H54" s="36"/>
      <c r="I54" s="36"/>
      <c r="J54" s="121"/>
      <c r="K54" s="121"/>
      <c r="L54" s="121"/>
      <c r="M54" s="195"/>
      <c r="N54" s="196"/>
      <c r="O54" s="197"/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 spans="1:5">
      <c r="A78" s="198"/>
      <c r="B78" s="198"/>
      <c r="C78" s="198"/>
      <c r="D78" s="199"/>
      <c r="E78" s="200"/>
    </row>
    <row r="79" ht="15" customHeight="1" spans="1:5">
      <c r="A79" s="198" t="s">
        <v>120</v>
      </c>
      <c r="B79" s="198" t="s">
        <v>121</v>
      </c>
      <c r="C79" s="198" t="s">
        <v>122</v>
      </c>
      <c r="D79" s="199" t="s">
        <v>123</v>
      </c>
      <c r="E79" s="200" t="s">
        <v>124</v>
      </c>
    </row>
    <row r="80" ht="15" customHeight="1" spans="1:5">
      <c r="A80" s="198" t="s">
        <v>46</v>
      </c>
      <c r="B80" s="198" t="s">
        <v>125</v>
      </c>
      <c r="C80" s="198" t="s">
        <v>126</v>
      </c>
      <c r="D80" s="199" t="s">
        <v>127</v>
      </c>
      <c r="E80" s="200" t="s">
        <v>128</v>
      </c>
    </row>
    <row r="81" ht="15" customHeight="1" spans="1:5">
      <c r="A81" s="198"/>
      <c r="B81" s="198" t="s">
        <v>129</v>
      </c>
      <c r="C81" s="198" t="s">
        <v>130</v>
      </c>
      <c r="D81" s="199"/>
      <c r="E81" s="200" t="s">
        <v>131</v>
      </c>
    </row>
    <row r="82" ht="15" customHeight="1" spans="1:2">
      <c r="A82" s="198">
        <v>1</v>
      </c>
      <c r="B82" s="198"/>
    </row>
    <row r="83" ht="15" customHeight="1" spans="1:2">
      <c r="A83" s="198">
        <f t="shared" ref="A83:A112" si="1">A82+1</f>
        <v>2</v>
      </c>
      <c r="B83" s="198"/>
    </row>
    <row r="84" ht="15" customHeight="1" spans="1:2">
      <c r="A84" s="198">
        <f t="shared" si="1"/>
        <v>3</v>
      </c>
      <c r="B84" s="198"/>
    </row>
    <row r="85" ht="15" customHeight="1" spans="1:2">
      <c r="A85" s="198">
        <f t="shared" si="1"/>
        <v>4</v>
      </c>
      <c r="B85" s="198"/>
    </row>
    <row r="86" ht="15" customHeight="1" spans="1:2">
      <c r="A86" s="198">
        <f t="shared" si="1"/>
        <v>5</v>
      </c>
      <c r="B86" s="198"/>
    </row>
    <row r="87" ht="15" customHeight="1" spans="1:2">
      <c r="A87" s="198">
        <f t="shared" si="1"/>
        <v>6</v>
      </c>
      <c r="B87" s="198"/>
    </row>
    <row r="88" ht="15" customHeight="1" spans="1:2">
      <c r="A88" s="198">
        <f t="shared" si="1"/>
        <v>7</v>
      </c>
      <c r="B88" s="198"/>
    </row>
    <row r="89" ht="15" customHeight="1" spans="1:2">
      <c r="A89" s="198">
        <f t="shared" si="1"/>
        <v>8</v>
      </c>
      <c r="B89" s="198"/>
    </row>
    <row r="90" ht="15" customHeight="1" spans="1:2">
      <c r="A90" s="198">
        <f t="shared" si="1"/>
        <v>9</v>
      </c>
      <c r="B90" s="198"/>
    </row>
    <row r="91" ht="15" customHeight="1" spans="1:2">
      <c r="A91" s="198">
        <f t="shared" si="1"/>
        <v>10</v>
      </c>
      <c r="B91" s="198"/>
    </row>
    <row r="92" ht="15" customHeight="1" spans="1:2">
      <c r="A92" s="198">
        <f t="shared" si="1"/>
        <v>11</v>
      </c>
      <c r="B92" s="198"/>
    </row>
    <row r="93" ht="15" customHeight="1" spans="1:2">
      <c r="A93" s="198">
        <f t="shared" si="1"/>
        <v>12</v>
      </c>
      <c r="B93" s="198"/>
    </row>
    <row r="94" ht="15" customHeight="1" spans="1:2">
      <c r="A94" s="198">
        <f t="shared" si="1"/>
        <v>13</v>
      </c>
      <c r="B94" s="198"/>
    </row>
    <row r="95" ht="15" customHeight="1" spans="1:2">
      <c r="A95" s="198">
        <f t="shared" si="1"/>
        <v>14</v>
      </c>
      <c r="B95" s="198"/>
    </row>
    <row r="96" ht="15" customHeight="1" spans="1:2">
      <c r="A96" s="198">
        <f t="shared" si="1"/>
        <v>15</v>
      </c>
      <c r="B96" s="198"/>
    </row>
    <row r="97" ht="15" customHeight="1" spans="1:2">
      <c r="A97" s="198">
        <f t="shared" si="1"/>
        <v>16</v>
      </c>
      <c r="B97" s="198"/>
    </row>
    <row r="98" ht="15" customHeight="1" spans="1:2">
      <c r="A98" s="198">
        <f t="shared" si="1"/>
        <v>17</v>
      </c>
      <c r="B98" s="198"/>
    </row>
    <row r="99" ht="15" customHeight="1" spans="1:2">
      <c r="A99" s="198">
        <f t="shared" si="1"/>
        <v>18</v>
      </c>
      <c r="B99" s="198"/>
    </row>
    <row r="100" ht="15" customHeight="1" spans="1:2">
      <c r="A100" s="198">
        <f t="shared" si="1"/>
        <v>19</v>
      </c>
      <c r="B100" s="198"/>
    </row>
    <row r="101" ht="15" customHeight="1" spans="1:2">
      <c r="A101" s="198">
        <f t="shared" si="1"/>
        <v>20</v>
      </c>
      <c r="B101" s="198"/>
    </row>
    <row r="102" ht="15" customHeight="1" spans="1:2">
      <c r="A102" s="198">
        <f t="shared" si="1"/>
        <v>21</v>
      </c>
      <c r="B102" s="198"/>
    </row>
    <row r="103" ht="15" customHeight="1" spans="1:2">
      <c r="A103" s="198">
        <f t="shared" si="1"/>
        <v>22</v>
      </c>
      <c r="B103" s="198"/>
    </row>
    <row r="104" ht="15" customHeight="1" spans="1:2">
      <c r="A104" s="198">
        <f t="shared" si="1"/>
        <v>23</v>
      </c>
      <c r="B104" s="198"/>
    </row>
    <row r="105" ht="15" customHeight="1" spans="1:2">
      <c r="A105" s="198">
        <f t="shared" si="1"/>
        <v>24</v>
      </c>
      <c r="B105" s="198"/>
    </row>
    <row r="106" ht="15" customHeight="1" spans="1:2">
      <c r="A106" s="198">
        <f t="shared" si="1"/>
        <v>25</v>
      </c>
      <c r="B106" s="198"/>
    </row>
    <row r="107" ht="15" customHeight="1" spans="1:2">
      <c r="A107" s="198">
        <f t="shared" si="1"/>
        <v>26</v>
      </c>
      <c r="B107" s="198"/>
    </row>
    <row r="108" ht="15" customHeight="1" spans="1:2">
      <c r="A108" s="198">
        <f t="shared" si="1"/>
        <v>27</v>
      </c>
      <c r="B108" s="198"/>
    </row>
    <row r="109" ht="15" customHeight="1" spans="1:2">
      <c r="A109" s="198">
        <f t="shared" si="1"/>
        <v>28</v>
      </c>
      <c r="B109" s="198"/>
    </row>
    <row r="110" ht="15" customHeight="1" spans="1:2">
      <c r="A110" s="198">
        <f t="shared" si="1"/>
        <v>29</v>
      </c>
      <c r="B110" s="198"/>
    </row>
    <row r="111" ht="15" customHeight="1" spans="1:2">
      <c r="A111" s="198">
        <f t="shared" si="1"/>
        <v>30</v>
      </c>
      <c r="B111" s="198"/>
    </row>
    <row r="112" ht="15" customHeight="1" spans="1:2">
      <c r="A112" s="198">
        <f t="shared" si="1"/>
        <v>31</v>
      </c>
      <c r="B112" s="198"/>
    </row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</sheetData>
  <mergeCells count="5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13:I13"/>
    <mergeCell ref="C17:I17"/>
    <mergeCell ref="C19:I19"/>
    <mergeCell ref="C20:I20"/>
    <mergeCell ref="C21:I21"/>
    <mergeCell ref="C22:I22"/>
    <mergeCell ref="C23:I23"/>
    <mergeCell ref="J23:K23"/>
    <mergeCell ref="C25:I25"/>
    <mergeCell ref="J25:K25"/>
    <mergeCell ref="C26:I26"/>
    <mergeCell ref="J26:K26"/>
    <mergeCell ref="C28:I28"/>
    <mergeCell ref="C30:I30"/>
    <mergeCell ref="C31:I31"/>
    <mergeCell ref="C34:I34"/>
    <mergeCell ref="J34:K34"/>
    <mergeCell ref="C36:I36"/>
    <mergeCell ref="J36:K36"/>
    <mergeCell ref="C38:I38"/>
    <mergeCell ref="C40:I40"/>
    <mergeCell ref="C42:G42"/>
    <mergeCell ref="J42:K42"/>
    <mergeCell ref="C44:G44"/>
    <mergeCell ref="J44:K44"/>
    <mergeCell ref="C45:G45"/>
    <mergeCell ref="J45:K45"/>
    <mergeCell ref="C46:G46"/>
    <mergeCell ref="J46:K46"/>
    <mergeCell ref="C47:G47"/>
    <mergeCell ref="J47:K47"/>
    <mergeCell ref="C48:L48"/>
    <mergeCell ref="C50:I50"/>
    <mergeCell ref="J50:K50"/>
    <mergeCell ref="C52:I52"/>
    <mergeCell ref="J52:K52"/>
    <mergeCell ref="A10:A11"/>
    <mergeCell ref="A19:A21"/>
    <mergeCell ref="B10:B11"/>
    <mergeCell ref="B19:B21"/>
  </mergeCells>
  <dataValidations count="6">
    <dataValidation type="list" allowBlank="1" showInputMessage="1" showErrorMessage="1" sqref="H15">
      <formula1>$A$79:$A$80</formula1>
    </dataValidation>
    <dataValidation type="list" allowBlank="1" showInputMessage="1" showErrorMessage="1" sqref="D15 D10:D11">
      <formula1>$A$81:$A$93</formula1>
    </dataValidation>
    <dataValidation type="list" allowBlank="1" showInputMessage="1" showErrorMessage="1" sqref="C15">
      <formula1>$E$78:$E$81</formula1>
    </dataValidation>
    <dataValidation type="list" allowBlank="1" showInputMessage="1" showErrorMessage="1" sqref="F15 F10:F11">
      <formula1>$A$81:$A$112</formula1>
    </dataValidation>
    <dataValidation type="list" allowBlank="1" showInputMessage="1" showErrorMessage="1" sqref="H44:H47">
      <formula1>$C$78:$C$81</formula1>
    </dataValidation>
    <dataValidation type="list" allowBlank="1" showInputMessage="1" showErrorMessage="1" sqref="I44:I47">
      <formula1>$D$78:$D$80</formula1>
    </dataValidation>
  </dataValidations>
  <printOptions horizontalCentered="1"/>
  <pageMargins left="0.511811023622047" right="0.511811023622047" top="0.748031496062992" bottom="0.551181102362205" header="0.31496062992126" footer="0.31496062992126"/>
  <pageSetup paperSize="9" scale="8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168"/>
  <sheetViews>
    <sheetView showGridLines="0" workbookViewId="0">
      <pane ySplit="8" topLeftCell="A9" activePane="bottomLeft" state="frozen"/>
      <selection/>
      <selection pane="bottomLeft" activeCell="O44" sqref="O44"/>
    </sheetView>
  </sheetViews>
  <sheetFormatPr defaultColWidth="9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4" width="4.28333333333333" style="4" customWidth="1"/>
    <col min="5" max="5" width="4.875" style="4" customWidth="1"/>
    <col min="6" max="9" width="4.28333333333333" style="4" customWidth="1"/>
    <col min="10" max="11" width="5.28333333333333" style="5" customWidth="1"/>
    <col min="12" max="12" width="5.70833333333333" style="5" customWidth="1"/>
    <col min="13" max="13" width="6.70833333333333" style="4" customWidth="1"/>
    <col min="14" max="14" width="10.7083333333333" style="6" customWidth="1"/>
    <col min="15" max="15" width="17.7083333333333" style="4" customWidth="1"/>
    <col min="16" max="16384" width="9.14166666666667" style="4"/>
  </cols>
  <sheetData>
    <row r="1" s="1" customFormat="1" ht="42.75" customHeight="1" spans="1:15">
      <c r="A1" s="7" t="s">
        <v>13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99"/>
      <c r="O1" s="7"/>
    </row>
    <row r="2" s="2" customFormat="1" ht="27" customHeight="1" spans="1:15">
      <c r="A2" s="8" t="s">
        <v>14</v>
      </c>
      <c r="B2" s="8"/>
      <c r="C2" s="9" t="s">
        <v>15</v>
      </c>
      <c r="D2" s="9"/>
      <c r="E2" s="9"/>
      <c r="F2" s="10" t="s">
        <v>16</v>
      </c>
      <c r="G2" s="11"/>
      <c r="H2" s="11"/>
      <c r="I2" s="100" t="s">
        <v>17</v>
      </c>
      <c r="J2" s="100"/>
      <c r="K2" s="101"/>
      <c r="L2" s="102" t="s">
        <v>18</v>
      </c>
      <c r="M2" s="102"/>
      <c r="N2" s="103" t="s">
        <v>19</v>
      </c>
      <c r="O2" s="104"/>
    </row>
    <row r="3" s="2" customFormat="1" ht="15" customHeight="1" spans="1:15">
      <c r="A3" s="8" t="s">
        <v>20</v>
      </c>
      <c r="B3" s="8"/>
      <c r="C3" s="12"/>
      <c r="D3" s="12"/>
      <c r="E3" s="12"/>
      <c r="F3" s="10" t="s">
        <v>21</v>
      </c>
      <c r="G3" s="11"/>
      <c r="H3" s="11"/>
      <c r="I3" s="100">
        <v>12</v>
      </c>
      <c r="J3" s="100"/>
      <c r="K3" s="101"/>
      <c r="L3" s="102" t="s">
        <v>22</v>
      </c>
      <c r="M3" s="102"/>
      <c r="N3" s="103" t="s">
        <v>23</v>
      </c>
      <c r="O3" s="104"/>
    </row>
    <row r="4" s="2" customFormat="1" ht="15" customHeight="1" spans="1:15">
      <c r="A4" s="8" t="s">
        <v>24</v>
      </c>
      <c r="B4" s="8"/>
      <c r="C4" s="12" t="s">
        <v>25</v>
      </c>
      <c r="D4" s="12"/>
      <c r="E4" s="12"/>
      <c r="F4" s="13"/>
      <c r="G4" s="11"/>
      <c r="H4" s="14"/>
      <c r="I4" s="14"/>
      <c r="J4" s="14"/>
      <c r="K4" s="14"/>
      <c r="L4" s="102" t="s">
        <v>26</v>
      </c>
      <c r="M4" s="102"/>
      <c r="N4" s="103"/>
      <c r="O4" s="104"/>
    </row>
    <row r="5" ht="9.95" customHeight="1" spans="1:15">
      <c r="A5" s="15"/>
      <c r="B5" s="15"/>
      <c r="C5" s="15"/>
      <c r="D5" s="15"/>
      <c r="E5" s="15"/>
      <c r="F5" s="15"/>
      <c r="G5" s="15"/>
      <c r="H5" s="15"/>
      <c r="I5" s="15"/>
      <c r="M5" s="15"/>
      <c r="N5" s="105"/>
      <c r="O5" s="15"/>
    </row>
    <row r="6" ht="48" customHeight="1" spans="1:15">
      <c r="A6" s="16" t="s">
        <v>27</v>
      </c>
      <c r="B6" s="17" t="s">
        <v>28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06"/>
      <c r="O6" s="107"/>
    </row>
    <row r="7" ht="15.95" customHeight="1" spans="1:15">
      <c r="A7" s="18" t="s">
        <v>29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 t="s">
        <v>30</v>
      </c>
      <c r="N7" s="108"/>
      <c r="O7" s="109"/>
    </row>
    <row r="8" ht="15.95" customHeight="1" spans="1:15">
      <c r="A8" s="20" t="s">
        <v>31</v>
      </c>
      <c r="B8" s="21" t="s">
        <v>29</v>
      </c>
      <c r="C8" s="22" t="s">
        <v>32</v>
      </c>
      <c r="D8" s="21"/>
      <c r="E8" s="21"/>
      <c r="F8" s="21"/>
      <c r="G8" s="21"/>
      <c r="H8" s="21"/>
      <c r="I8" s="21"/>
      <c r="J8" s="21" t="s">
        <v>33</v>
      </c>
      <c r="K8" s="21" t="s">
        <v>34</v>
      </c>
      <c r="L8" s="21" t="s">
        <v>35</v>
      </c>
      <c r="M8" s="21" t="s">
        <v>36</v>
      </c>
      <c r="N8" s="110" t="s">
        <v>37</v>
      </c>
      <c r="O8" s="111" t="s">
        <v>38</v>
      </c>
    </row>
    <row r="9" s="3" customFormat="1" ht="15.95" customHeight="1" spans="1:15">
      <c r="A9" s="23" t="s">
        <v>39</v>
      </c>
      <c r="B9" s="24" t="s">
        <v>40</v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112"/>
      <c r="O9" s="113"/>
    </row>
    <row r="10" ht="55" customHeight="1" spans="1:15">
      <c r="A10" s="27" t="s">
        <v>41</v>
      </c>
      <c r="B10" s="28" t="s">
        <v>42</v>
      </c>
      <c r="C10" s="29" t="s">
        <v>43</v>
      </c>
      <c r="D10" s="30">
        <v>7</v>
      </c>
      <c r="E10" s="29" t="s">
        <v>44</v>
      </c>
      <c r="F10" s="30">
        <v>5</v>
      </c>
      <c r="G10" s="29" t="s">
        <v>45</v>
      </c>
      <c r="H10" s="30">
        <v>2</v>
      </c>
      <c r="I10" s="29" t="s">
        <v>46</v>
      </c>
      <c r="J10" s="114">
        <v>1</v>
      </c>
      <c r="K10" s="29">
        <v>2</v>
      </c>
      <c r="L10" s="115" t="s">
        <v>47</v>
      </c>
      <c r="M10" s="116">
        <v>600</v>
      </c>
      <c r="N10" s="117">
        <f>J10*K10*M10</f>
        <v>1200</v>
      </c>
      <c r="O10" s="118" t="s">
        <v>48</v>
      </c>
    </row>
    <row r="11" ht="56" customHeight="1" spans="1:15">
      <c r="A11" s="31"/>
      <c r="B11" s="32"/>
      <c r="C11" s="33" t="s">
        <v>49</v>
      </c>
      <c r="D11" s="34">
        <v>7</v>
      </c>
      <c r="E11" s="33" t="s">
        <v>44</v>
      </c>
      <c r="F11" s="34">
        <v>5</v>
      </c>
      <c r="G11" s="33" t="s">
        <v>45</v>
      </c>
      <c r="H11" s="30">
        <v>2</v>
      </c>
      <c r="I11" s="33" t="s">
        <v>46</v>
      </c>
      <c r="J11" s="114">
        <v>2</v>
      </c>
      <c r="K11" s="33">
        <v>2</v>
      </c>
      <c r="L11" s="119" t="s">
        <v>47</v>
      </c>
      <c r="M11" s="116">
        <v>650</v>
      </c>
      <c r="N11" s="120">
        <f>J11*K11*M11</f>
        <v>2600</v>
      </c>
      <c r="O11" s="118" t="s">
        <v>48</v>
      </c>
    </row>
    <row r="12" ht="15.95" customHeight="1" spans="1:15">
      <c r="A12" s="35" t="s">
        <v>50</v>
      </c>
      <c r="B12" s="36"/>
      <c r="C12" s="36"/>
      <c r="D12" s="36"/>
      <c r="E12" s="36"/>
      <c r="F12" s="36"/>
      <c r="G12" s="36"/>
      <c r="H12" s="36"/>
      <c r="I12" s="36"/>
      <c r="J12" s="121"/>
      <c r="K12" s="121"/>
      <c r="L12" s="121"/>
      <c r="M12" s="122"/>
      <c r="N12" s="123">
        <f>SUM(N10:N11)</f>
        <v>3800</v>
      </c>
      <c r="O12" s="124"/>
    </row>
    <row r="13" ht="15.95" customHeight="1" spans="1:15">
      <c r="A13" s="37" t="s">
        <v>31</v>
      </c>
      <c r="B13" s="38" t="s">
        <v>29</v>
      </c>
      <c r="C13" s="39" t="s">
        <v>32</v>
      </c>
      <c r="D13" s="38"/>
      <c r="E13" s="38"/>
      <c r="F13" s="38"/>
      <c r="G13" s="38"/>
      <c r="H13" s="38"/>
      <c r="I13" s="38"/>
      <c r="J13" s="38" t="s">
        <v>51</v>
      </c>
      <c r="K13" s="38" t="s">
        <v>52</v>
      </c>
      <c r="L13" s="125" t="s">
        <v>35</v>
      </c>
      <c r="M13" s="126" t="s">
        <v>36</v>
      </c>
      <c r="N13" s="127" t="s">
        <v>53</v>
      </c>
      <c r="O13" s="128" t="s">
        <v>38</v>
      </c>
    </row>
    <row r="14" ht="15.95" customHeight="1" spans="1:15">
      <c r="A14" s="40" t="s">
        <v>54</v>
      </c>
      <c r="B14" s="41" t="s">
        <v>55</v>
      </c>
      <c r="C14" s="41"/>
      <c r="D14" s="41"/>
      <c r="E14" s="41"/>
      <c r="F14" s="41"/>
      <c r="G14" s="41"/>
      <c r="H14" s="41"/>
      <c r="I14" s="41"/>
      <c r="J14" s="129"/>
      <c r="K14" s="129"/>
      <c r="L14" s="129"/>
      <c r="M14" s="130"/>
      <c r="N14" s="131"/>
      <c r="O14" s="132"/>
    </row>
    <row r="15" ht="15.95" customHeight="1" spans="1:15">
      <c r="A15" s="42" t="s">
        <v>56</v>
      </c>
      <c r="B15" s="43" t="s">
        <v>57</v>
      </c>
      <c r="C15" s="44"/>
      <c r="D15" s="45">
        <v>7</v>
      </c>
      <c r="E15" s="46" t="s">
        <v>44</v>
      </c>
      <c r="F15" s="45">
        <v>5</v>
      </c>
      <c r="G15" s="46" t="s">
        <v>45</v>
      </c>
      <c r="H15" s="45" t="s">
        <v>46</v>
      </c>
      <c r="I15" s="46" t="s">
        <v>58</v>
      </c>
      <c r="J15" s="133">
        <v>1</v>
      </c>
      <c r="K15" s="133">
        <v>1</v>
      </c>
      <c r="L15" s="134" t="s">
        <v>59</v>
      </c>
      <c r="M15" s="135">
        <v>268</v>
      </c>
      <c r="N15" s="136">
        <f>J15*K15*M15</f>
        <v>268</v>
      </c>
      <c r="O15" s="137" t="s">
        <v>60</v>
      </c>
    </row>
    <row r="16" ht="15.95" customHeight="1" spans="1:15">
      <c r="A16" s="47" t="s">
        <v>50</v>
      </c>
      <c r="B16" s="47"/>
      <c r="C16" s="47"/>
      <c r="D16" s="47"/>
      <c r="E16" s="47"/>
      <c r="F16" s="47"/>
      <c r="G16" s="47"/>
      <c r="H16" s="47"/>
      <c r="I16" s="47"/>
      <c r="J16" s="134"/>
      <c r="K16" s="134"/>
      <c r="L16" s="134"/>
      <c r="M16" s="47"/>
      <c r="N16" s="136">
        <f>SUM(N15:N15)</f>
        <v>268</v>
      </c>
      <c r="O16" s="47"/>
    </row>
    <row r="17" ht="15.95" customHeight="1" spans="1:15">
      <c r="A17" s="37" t="s">
        <v>31</v>
      </c>
      <c r="B17" s="38" t="s">
        <v>29</v>
      </c>
      <c r="C17" s="39" t="s">
        <v>32</v>
      </c>
      <c r="D17" s="38"/>
      <c r="E17" s="38"/>
      <c r="F17" s="38"/>
      <c r="G17" s="38"/>
      <c r="H17" s="38"/>
      <c r="I17" s="38"/>
      <c r="J17" s="38" t="s">
        <v>51</v>
      </c>
      <c r="K17" s="38" t="s">
        <v>61</v>
      </c>
      <c r="L17" s="125" t="s">
        <v>35</v>
      </c>
      <c r="M17" s="126" t="s">
        <v>36</v>
      </c>
      <c r="N17" s="127" t="s">
        <v>53</v>
      </c>
      <c r="O17" s="128" t="s">
        <v>38</v>
      </c>
    </row>
    <row r="18" ht="15.95" customHeight="1" spans="1:15">
      <c r="A18" s="48" t="s">
        <v>62</v>
      </c>
      <c r="B18" s="49" t="s">
        <v>5</v>
      </c>
      <c r="C18" s="49"/>
      <c r="D18" s="49"/>
      <c r="E18" s="49"/>
      <c r="F18" s="49"/>
      <c r="G18" s="49"/>
      <c r="H18" s="49"/>
      <c r="I18" s="49"/>
      <c r="J18" s="138"/>
      <c r="K18" s="138"/>
      <c r="L18" s="138"/>
      <c r="M18" s="139"/>
      <c r="N18" s="140"/>
      <c r="O18" s="141"/>
    </row>
    <row r="19" ht="27" customHeight="1" spans="1:15">
      <c r="A19" s="50" t="s">
        <v>63</v>
      </c>
      <c r="B19" s="51" t="s">
        <v>64</v>
      </c>
      <c r="C19" s="52" t="s">
        <v>65</v>
      </c>
      <c r="D19" s="52"/>
      <c r="E19" s="52"/>
      <c r="F19" s="52"/>
      <c r="G19" s="52"/>
      <c r="H19" s="52"/>
      <c r="I19" s="52"/>
      <c r="J19" s="133">
        <v>3</v>
      </c>
      <c r="K19" s="133">
        <v>1</v>
      </c>
      <c r="L19" s="42" t="s">
        <v>66</v>
      </c>
      <c r="M19" s="142">
        <v>380</v>
      </c>
      <c r="N19" s="136">
        <f>J19*K19*M19</f>
        <v>1140</v>
      </c>
      <c r="O19" s="143" t="s">
        <v>137</v>
      </c>
    </row>
    <row r="20" ht="30" customHeight="1" spans="1:15">
      <c r="A20" s="53"/>
      <c r="B20" s="54"/>
      <c r="C20" s="52" t="s">
        <v>65</v>
      </c>
      <c r="D20" s="52"/>
      <c r="E20" s="52"/>
      <c r="F20" s="52"/>
      <c r="G20" s="52"/>
      <c r="H20" s="52"/>
      <c r="I20" s="52"/>
      <c r="J20" s="133">
        <v>1</v>
      </c>
      <c r="K20" s="133">
        <v>1</v>
      </c>
      <c r="L20" s="42" t="s">
        <v>66</v>
      </c>
      <c r="M20" s="142">
        <v>330</v>
      </c>
      <c r="N20" s="136">
        <f>J20*K20*M20</f>
        <v>330</v>
      </c>
      <c r="O20" s="143" t="s">
        <v>69</v>
      </c>
    </row>
    <row r="21" ht="27" customHeight="1" spans="1:15">
      <c r="A21" s="55"/>
      <c r="B21" s="56"/>
      <c r="C21" s="52" t="s">
        <v>68</v>
      </c>
      <c r="D21" s="52"/>
      <c r="E21" s="52"/>
      <c r="F21" s="52"/>
      <c r="G21" s="52"/>
      <c r="H21" s="52"/>
      <c r="I21" s="52"/>
      <c r="J21" s="133">
        <v>2</v>
      </c>
      <c r="K21" s="133">
        <v>1</v>
      </c>
      <c r="L21" s="42" t="s">
        <v>66</v>
      </c>
      <c r="M21" s="135">
        <v>280</v>
      </c>
      <c r="N21" s="136">
        <f>J21*K21*M21</f>
        <v>560</v>
      </c>
      <c r="O21" s="143" t="s">
        <v>67</v>
      </c>
    </row>
    <row r="22" ht="15.95" customHeight="1" spans="1:15">
      <c r="A22" s="47" t="s">
        <v>50</v>
      </c>
      <c r="B22" s="47"/>
      <c r="C22" s="57"/>
      <c r="D22" s="58"/>
      <c r="E22" s="58"/>
      <c r="F22" s="58"/>
      <c r="G22" s="58"/>
      <c r="H22" s="58"/>
      <c r="I22" s="144"/>
      <c r="J22" s="134"/>
      <c r="K22" s="134"/>
      <c r="L22" s="134"/>
      <c r="M22" s="47"/>
      <c r="N22" s="136">
        <f>SUM(N19:N21)</f>
        <v>2030</v>
      </c>
      <c r="O22" s="47"/>
    </row>
    <row r="23" ht="15.95" customHeight="1" spans="1:15">
      <c r="A23" s="37" t="s">
        <v>31</v>
      </c>
      <c r="B23" s="38" t="s">
        <v>29</v>
      </c>
      <c r="C23" s="39" t="s">
        <v>32</v>
      </c>
      <c r="D23" s="38"/>
      <c r="E23" s="38"/>
      <c r="F23" s="38"/>
      <c r="G23" s="38"/>
      <c r="H23" s="38"/>
      <c r="I23" s="38"/>
      <c r="J23" s="125" t="s">
        <v>33</v>
      </c>
      <c r="K23" s="39"/>
      <c r="L23" s="125" t="s">
        <v>35</v>
      </c>
      <c r="M23" s="126" t="s">
        <v>36</v>
      </c>
      <c r="N23" s="127" t="s">
        <v>53</v>
      </c>
      <c r="O23" s="128" t="s">
        <v>38</v>
      </c>
    </row>
    <row r="24" ht="15.95" customHeight="1" spans="1:15">
      <c r="A24" s="48" t="s">
        <v>74</v>
      </c>
      <c r="B24" s="49" t="s">
        <v>75</v>
      </c>
      <c r="C24" s="49"/>
      <c r="D24" s="49"/>
      <c r="E24" s="49"/>
      <c r="F24" s="49"/>
      <c r="G24" s="49"/>
      <c r="H24" s="49"/>
      <c r="I24" s="49"/>
      <c r="J24" s="138"/>
      <c r="K24" s="138"/>
      <c r="L24" s="138"/>
      <c r="M24" s="139"/>
      <c r="N24" s="140"/>
      <c r="O24" s="141"/>
    </row>
    <row r="25" ht="15.95" customHeight="1" spans="1:15">
      <c r="A25" s="59" t="s">
        <v>76</v>
      </c>
      <c r="B25" s="60" t="s">
        <v>77</v>
      </c>
      <c r="C25" s="61" t="s">
        <v>78</v>
      </c>
      <c r="D25" s="62"/>
      <c r="E25" s="62"/>
      <c r="F25" s="62"/>
      <c r="G25" s="62"/>
      <c r="H25" s="62"/>
      <c r="I25" s="145"/>
      <c r="J25" s="146">
        <v>3</v>
      </c>
      <c r="K25" s="147"/>
      <c r="L25" s="148" t="s">
        <v>59</v>
      </c>
      <c r="M25" s="149">
        <v>800</v>
      </c>
      <c r="N25" s="150">
        <f>J25*M25</f>
        <v>2400</v>
      </c>
      <c r="O25" s="151" t="s">
        <v>79</v>
      </c>
    </row>
    <row r="26" ht="30" customHeight="1" spans="1:15">
      <c r="A26" s="59" t="s">
        <v>80</v>
      </c>
      <c r="B26" s="60" t="s">
        <v>81</v>
      </c>
      <c r="C26" s="61"/>
      <c r="D26" s="62"/>
      <c r="E26" s="62"/>
      <c r="F26" s="62"/>
      <c r="G26" s="62"/>
      <c r="H26" s="62"/>
      <c r="I26" s="145"/>
      <c r="J26" s="146">
        <v>5</v>
      </c>
      <c r="K26" s="147"/>
      <c r="L26" s="148" t="s">
        <v>82</v>
      </c>
      <c r="M26" s="152">
        <v>10</v>
      </c>
      <c r="N26" s="150">
        <f>J26*M26</f>
        <v>50</v>
      </c>
      <c r="O26" s="153" t="s">
        <v>132</v>
      </c>
    </row>
    <row r="27" ht="15.95" customHeight="1" spans="1:15">
      <c r="A27" s="63" t="s">
        <v>50</v>
      </c>
      <c r="B27" s="64"/>
      <c r="C27" s="64"/>
      <c r="D27" s="64"/>
      <c r="E27" s="64"/>
      <c r="F27" s="64"/>
      <c r="G27" s="64"/>
      <c r="H27" s="64"/>
      <c r="I27" s="64"/>
      <c r="J27" s="154"/>
      <c r="K27" s="154"/>
      <c r="L27" s="154"/>
      <c r="M27" s="155"/>
      <c r="N27" s="136">
        <f>SUM(N25:N26)</f>
        <v>2450</v>
      </c>
      <c r="O27" s="156"/>
    </row>
    <row r="28" ht="15.95" customHeight="1" spans="1:15">
      <c r="A28" s="65" t="s">
        <v>31</v>
      </c>
      <c r="B28" s="19" t="s">
        <v>29</v>
      </c>
      <c r="C28" s="66" t="s">
        <v>32</v>
      </c>
      <c r="D28" s="19"/>
      <c r="E28" s="19"/>
      <c r="F28" s="19"/>
      <c r="G28" s="19"/>
      <c r="H28" s="19"/>
      <c r="I28" s="19"/>
      <c r="J28" s="19" t="s">
        <v>51</v>
      </c>
      <c r="K28" s="19" t="s">
        <v>34</v>
      </c>
      <c r="L28" s="84" t="s">
        <v>35</v>
      </c>
      <c r="M28" s="157" t="s">
        <v>36</v>
      </c>
      <c r="N28" s="127" t="s">
        <v>53</v>
      </c>
      <c r="O28" s="158" t="s">
        <v>38</v>
      </c>
    </row>
    <row r="29" ht="15.95" customHeight="1" spans="1:15">
      <c r="A29" s="40" t="s">
        <v>84</v>
      </c>
      <c r="B29" s="41" t="s">
        <v>85</v>
      </c>
      <c r="C29" s="41"/>
      <c r="D29" s="41"/>
      <c r="E29" s="41"/>
      <c r="F29" s="41"/>
      <c r="G29" s="41"/>
      <c r="H29" s="41"/>
      <c r="I29" s="41"/>
      <c r="J29" s="129"/>
      <c r="K29" s="129"/>
      <c r="L29" s="129"/>
      <c r="M29" s="130"/>
      <c r="N29" s="131"/>
      <c r="O29" s="132"/>
    </row>
    <row r="30" ht="31" customHeight="1" spans="1:15">
      <c r="A30" s="67" t="s">
        <v>86</v>
      </c>
      <c r="B30" s="68" t="s">
        <v>87</v>
      </c>
      <c r="C30" s="69"/>
      <c r="D30" s="70"/>
      <c r="E30" s="70"/>
      <c r="F30" s="70"/>
      <c r="G30" s="70"/>
      <c r="H30" s="70"/>
      <c r="I30" s="159"/>
      <c r="J30" s="160">
        <v>5</v>
      </c>
      <c r="K30" s="160">
        <v>1</v>
      </c>
      <c r="L30" s="161" t="s">
        <v>88</v>
      </c>
      <c r="M30" s="162">
        <v>100</v>
      </c>
      <c r="N30" s="150">
        <f>J30*K30*M30</f>
        <v>500</v>
      </c>
      <c r="O30" s="163" t="s">
        <v>133</v>
      </c>
    </row>
    <row r="31" ht="32" customHeight="1" spans="1:15">
      <c r="A31" s="71" t="s">
        <v>90</v>
      </c>
      <c r="B31" s="72" t="s">
        <v>91</v>
      </c>
      <c r="C31" s="73"/>
      <c r="D31" s="74"/>
      <c r="E31" s="74"/>
      <c r="F31" s="74"/>
      <c r="G31" s="74"/>
      <c r="H31" s="74"/>
      <c r="I31" s="164"/>
      <c r="J31" s="165">
        <v>5</v>
      </c>
      <c r="K31" s="165">
        <v>1</v>
      </c>
      <c r="L31" s="166" t="s">
        <v>88</v>
      </c>
      <c r="M31" s="167">
        <v>100</v>
      </c>
      <c r="N31" s="168">
        <f>J31*K31*M31</f>
        <v>500</v>
      </c>
      <c r="O31" s="169" t="s">
        <v>134</v>
      </c>
    </row>
    <row r="32" ht="15.95" customHeight="1" spans="1:15">
      <c r="A32" s="48" t="s">
        <v>50</v>
      </c>
      <c r="B32" s="49"/>
      <c r="C32" s="49"/>
      <c r="D32" s="49"/>
      <c r="E32" s="49"/>
      <c r="F32" s="49"/>
      <c r="G32" s="49"/>
      <c r="H32" s="49"/>
      <c r="I32" s="49"/>
      <c r="J32" s="138"/>
      <c r="K32" s="138"/>
      <c r="L32" s="138"/>
      <c r="M32" s="139"/>
      <c r="N32" s="140">
        <f>SUM(N30:N31)</f>
        <v>1000</v>
      </c>
      <c r="O32" s="141"/>
    </row>
    <row r="33" ht="15.95" customHeight="1" spans="1:15">
      <c r="A33" s="75" t="s">
        <v>93</v>
      </c>
      <c r="B33" s="76"/>
      <c r="C33" s="76"/>
      <c r="D33" s="76"/>
      <c r="E33" s="76"/>
      <c r="F33" s="76"/>
      <c r="G33" s="76"/>
      <c r="H33" s="76"/>
      <c r="I33" s="76"/>
      <c r="J33" s="170"/>
      <c r="K33" s="170"/>
      <c r="L33" s="170"/>
      <c r="M33" s="171"/>
      <c r="N33" s="172">
        <f>SUM(N12,N16,N22,N27,N32)</f>
        <v>9548</v>
      </c>
      <c r="O33" s="173"/>
    </row>
    <row r="34" ht="15.95" customHeight="1" spans="1:15">
      <c r="A34" s="65" t="s">
        <v>31</v>
      </c>
      <c r="B34" s="19" t="s">
        <v>29</v>
      </c>
      <c r="C34" s="66" t="s">
        <v>32</v>
      </c>
      <c r="D34" s="19"/>
      <c r="E34" s="19"/>
      <c r="F34" s="19"/>
      <c r="G34" s="19"/>
      <c r="H34" s="19"/>
      <c r="I34" s="19"/>
      <c r="J34" s="84" t="s">
        <v>33</v>
      </c>
      <c r="K34" s="66"/>
      <c r="L34" s="84" t="s">
        <v>35</v>
      </c>
      <c r="M34" s="157" t="s">
        <v>36</v>
      </c>
      <c r="N34" s="108" t="s">
        <v>53</v>
      </c>
      <c r="O34" s="158" t="s">
        <v>38</v>
      </c>
    </row>
    <row r="35" ht="15.95" customHeight="1" spans="1:15">
      <c r="A35" s="77" t="s">
        <v>94</v>
      </c>
      <c r="B35" s="41" t="s">
        <v>8</v>
      </c>
      <c r="C35" s="41"/>
      <c r="D35" s="41"/>
      <c r="E35" s="41"/>
      <c r="F35" s="41"/>
      <c r="G35" s="41"/>
      <c r="H35" s="41"/>
      <c r="I35" s="41"/>
      <c r="J35" s="129"/>
      <c r="K35" s="129"/>
      <c r="L35" s="129"/>
      <c r="M35" s="130"/>
      <c r="N35" s="131"/>
      <c r="O35" s="132"/>
    </row>
    <row r="36" ht="15.95" customHeight="1" spans="1:15">
      <c r="A36" s="78" t="s">
        <v>95</v>
      </c>
      <c r="B36" s="79" t="s">
        <v>8</v>
      </c>
      <c r="C36" s="80" t="s">
        <v>96</v>
      </c>
      <c r="D36" s="81"/>
      <c r="E36" s="81"/>
      <c r="F36" s="81"/>
      <c r="G36" s="81"/>
      <c r="H36" s="81"/>
      <c r="I36" s="174"/>
      <c r="J36" s="175">
        <f>N33</f>
        <v>9548</v>
      </c>
      <c r="K36" s="176"/>
      <c r="L36" s="177"/>
      <c r="M36" s="178">
        <v>0.08</v>
      </c>
      <c r="N36" s="136">
        <f>J36*M36</f>
        <v>763.84</v>
      </c>
      <c r="O36" s="179"/>
    </row>
    <row r="37" ht="15.95" customHeight="1" spans="1:15">
      <c r="A37" s="82" t="s">
        <v>50</v>
      </c>
      <c r="B37" s="83"/>
      <c r="C37" s="83"/>
      <c r="D37" s="83"/>
      <c r="E37" s="83"/>
      <c r="F37" s="83"/>
      <c r="G37" s="83"/>
      <c r="H37" s="83"/>
      <c r="I37" s="83"/>
      <c r="J37" s="180"/>
      <c r="K37" s="180"/>
      <c r="L37" s="180"/>
      <c r="M37" s="181"/>
      <c r="N37" s="182">
        <f>SUM(N36:N36)</f>
        <v>763.84</v>
      </c>
      <c r="O37" s="183"/>
    </row>
    <row r="38" ht="15.95" customHeight="1" spans="1:15">
      <c r="A38" s="65" t="s">
        <v>31</v>
      </c>
      <c r="B38" s="19" t="s">
        <v>29</v>
      </c>
      <c r="C38" s="66" t="s">
        <v>32</v>
      </c>
      <c r="D38" s="19"/>
      <c r="E38" s="19"/>
      <c r="F38" s="19"/>
      <c r="G38" s="19"/>
      <c r="H38" s="19"/>
      <c r="I38" s="19"/>
      <c r="J38" s="19" t="s">
        <v>51</v>
      </c>
      <c r="K38" s="19" t="s">
        <v>34</v>
      </c>
      <c r="L38" s="84" t="s">
        <v>35</v>
      </c>
      <c r="M38" s="157" t="s">
        <v>36</v>
      </c>
      <c r="N38" s="108" t="s">
        <v>53</v>
      </c>
      <c r="O38" s="158" t="s">
        <v>38</v>
      </c>
    </row>
    <row r="39" ht="15.95" customHeight="1" spans="1:15">
      <c r="A39" s="77" t="s">
        <v>97</v>
      </c>
      <c r="B39" s="41" t="s">
        <v>98</v>
      </c>
      <c r="C39" s="41"/>
      <c r="D39" s="41"/>
      <c r="E39" s="41"/>
      <c r="F39" s="41"/>
      <c r="G39" s="41"/>
      <c r="H39" s="41"/>
      <c r="I39" s="41"/>
      <c r="J39" s="129"/>
      <c r="K39" s="129"/>
      <c r="L39" s="129"/>
      <c r="M39" s="130"/>
      <c r="N39" s="131"/>
      <c r="O39" s="132"/>
    </row>
    <row r="40" ht="37" customHeight="1" spans="1:15">
      <c r="A40" s="78" t="s">
        <v>99</v>
      </c>
      <c r="B40" s="79" t="s">
        <v>100</v>
      </c>
      <c r="C40" s="80" t="s">
        <v>101</v>
      </c>
      <c r="D40" s="81"/>
      <c r="E40" s="81"/>
      <c r="F40" s="81"/>
      <c r="G40" s="81"/>
      <c r="H40" s="81"/>
      <c r="I40" s="174"/>
      <c r="J40" s="133">
        <v>5</v>
      </c>
      <c r="K40" s="133">
        <v>1</v>
      </c>
      <c r="L40" s="177" t="s">
        <v>88</v>
      </c>
      <c r="M40" s="184">
        <v>470</v>
      </c>
      <c r="N40" s="136">
        <f>J40*K40*M40</f>
        <v>2350</v>
      </c>
      <c r="O40" s="185" t="s">
        <v>135</v>
      </c>
    </row>
    <row r="41" ht="15.95" customHeight="1" spans="1:15">
      <c r="A41" s="82" t="s">
        <v>50</v>
      </c>
      <c r="B41" s="83"/>
      <c r="C41" s="83"/>
      <c r="D41" s="83"/>
      <c r="E41" s="83"/>
      <c r="F41" s="83"/>
      <c r="G41" s="83"/>
      <c r="H41" s="83"/>
      <c r="I41" s="83"/>
      <c r="J41" s="180"/>
      <c r="K41" s="180"/>
      <c r="L41" s="180"/>
      <c r="M41" s="181"/>
      <c r="N41" s="182">
        <f>SUM(N40:N40)</f>
        <v>2350</v>
      </c>
      <c r="O41" s="183"/>
    </row>
    <row r="42" ht="15.95" customHeight="1" spans="1:15">
      <c r="A42" s="65" t="s">
        <v>31</v>
      </c>
      <c r="B42" s="19" t="s">
        <v>29</v>
      </c>
      <c r="C42" s="84" t="s">
        <v>32</v>
      </c>
      <c r="D42" s="85"/>
      <c r="E42" s="85"/>
      <c r="F42" s="85"/>
      <c r="G42" s="66"/>
      <c r="H42" s="19" t="s">
        <v>102</v>
      </c>
      <c r="I42" s="19" t="s">
        <v>103</v>
      </c>
      <c r="J42" s="84" t="s">
        <v>51</v>
      </c>
      <c r="K42" s="66"/>
      <c r="L42" s="84" t="s">
        <v>35</v>
      </c>
      <c r="M42" s="157" t="s">
        <v>36</v>
      </c>
      <c r="N42" s="108" t="s">
        <v>53</v>
      </c>
      <c r="O42" s="158" t="s">
        <v>38</v>
      </c>
    </row>
    <row r="43" ht="15.95" customHeight="1" spans="1:15">
      <c r="A43" s="40" t="s">
        <v>104</v>
      </c>
      <c r="B43" s="41" t="s">
        <v>10</v>
      </c>
      <c r="C43" s="41"/>
      <c r="D43" s="41"/>
      <c r="E43" s="41"/>
      <c r="F43" s="41"/>
      <c r="G43" s="41"/>
      <c r="H43" s="41"/>
      <c r="I43" s="41"/>
      <c r="J43" s="129"/>
      <c r="K43" s="129"/>
      <c r="L43" s="129"/>
      <c r="M43" s="130"/>
      <c r="N43" s="131"/>
      <c r="O43" s="132"/>
    </row>
    <row r="44" ht="30" customHeight="1" spans="1:15">
      <c r="A44" s="86" t="s">
        <v>105</v>
      </c>
      <c r="B44" s="87" t="s">
        <v>106</v>
      </c>
      <c r="C44" s="88" t="s">
        <v>107</v>
      </c>
      <c r="D44" s="88"/>
      <c r="E44" s="88"/>
      <c r="F44" s="88"/>
      <c r="G44" s="88"/>
      <c r="H44" s="89"/>
      <c r="I44" s="89"/>
      <c r="J44" s="186">
        <v>1</v>
      </c>
      <c r="K44" s="186"/>
      <c r="L44" s="115" t="s">
        <v>108</v>
      </c>
      <c r="M44" s="187">
        <v>16280</v>
      </c>
      <c r="N44" s="188">
        <f t="shared" ref="N44:N47" si="0">J44*M44</f>
        <v>16280</v>
      </c>
      <c r="O44" s="189" t="s">
        <v>136</v>
      </c>
    </row>
    <row r="45" ht="15.95" customHeight="1" spans="1:15">
      <c r="A45" s="90" t="s">
        <v>110</v>
      </c>
      <c r="B45" s="91" t="s">
        <v>111</v>
      </c>
      <c r="C45" s="92" t="s">
        <v>107</v>
      </c>
      <c r="D45" s="92"/>
      <c r="E45" s="92"/>
      <c r="F45" s="92"/>
      <c r="G45" s="92"/>
      <c r="H45" s="93"/>
      <c r="I45" s="93"/>
      <c r="J45" s="190"/>
      <c r="K45" s="190"/>
      <c r="L45" s="119" t="s">
        <v>108</v>
      </c>
      <c r="M45" s="152"/>
      <c r="N45" s="120">
        <f t="shared" si="0"/>
        <v>0</v>
      </c>
      <c r="O45" s="151"/>
    </row>
    <row r="46" ht="15.95" customHeight="1" spans="1:15">
      <c r="A46" s="90" t="s">
        <v>112</v>
      </c>
      <c r="B46" s="91" t="s">
        <v>113</v>
      </c>
      <c r="C46" s="92" t="s">
        <v>107</v>
      </c>
      <c r="D46" s="92"/>
      <c r="E46" s="92"/>
      <c r="F46" s="92"/>
      <c r="G46" s="92"/>
      <c r="H46" s="93"/>
      <c r="I46" s="93"/>
      <c r="J46" s="190"/>
      <c r="K46" s="190"/>
      <c r="L46" s="119" t="s">
        <v>108</v>
      </c>
      <c r="M46" s="152"/>
      <c r="N46" s="120">
        <f t="shared" si="0"/>
        <v>0</v>
      </c>
      <c r="O46" s="151"/>
    </row>
    <row r="47" ht="15.95" customHeight="1" spans="1:15">
      <c r="A47" s="90" t="s">
        <v>114</v>
      </c>
      <c r="B47" s="91" t="s">
        <v>115</v>
      </c>
      <c r="C47" s="92" t="s">
        <v>107</v>
      </c>
      <c r="D47" s="92"/>
      <c r="E47" s="92"/>
      <c r="F47" s="92"/>
      <c r="G47" s="92"/>
      <c r="H47" s="93"/>
      <c r="I47" s="93"/>
      <c r="J47" s="190"/>
      <c r="K47" s="190"/>
      <c r="L47" s="119" t="s">
        <v>108</v>
      </c>
      <c r="M47" s="152"/>
      <c r="N47" s="120">
        <f t="shared" si="0"/>
        <v>0</v>
      </c>
      <c r="O47" s="151"/>
    </row>
    <row r="48" ht="15.95" customHeight="1" spans="1:15">
      <c r="A48" s="94"/>
      <c r="B48" s="95" t="s">
        <v>8</v>
      </c>
      <c r="C48" s="96" t="s">
        <v>116</v>
      </c>
      <c r="D48" s="96"/>
      <c r="E48" s="96"/>
      <c r="F48" s="96"/>
      <c r="G48" s="96"/>
      <c r="H48" s="96"/>
      <c r="I48" s="96"/>
      <c r="J48" s="96"/>
      <c r="K48" s="96"/>
      <c r="L48" s="96"/>
      <c r="M48" s="191">
        <v>0.03</v>
      </c>
      <c r="N48" s="192">
        <f>SUM(N44,N47)*M48</f>
        <v>488.4</v>
      </c>
      <c r="O48" s="193"/>
    </row>
    <row r="49" ht="15.95" customHeight="1" spans="1:15">
      <c r="A49" s="82" t="s">
        <v>50</v>
      </c>
      <c r="B49" s="83"/>
      <c r="C49" s="83"/>
      <c r="D49" s="83"/>
      <c r="E49" s="83"/>
      <c r="F49" s="83"/>
      <c r="G49" s="83"/>
      <c r="H49" s="83"/>
      <c r="I49" s="83"/>
      <c r="J49" s="180"/>
      <c r="K49" s="180"/>
      <c r="L49" s="180"/>
      <c r="M49" s="181"/>
      <c r="N49" s="182">
        <f>SUM(N44:N48)</f>
        <v>16768.4</v>
      </c>
      <c r="O49" s="183"/>
    </row>
    <row r="50" ht="15.95" customHeight="1" spans="1:15">
      <c r="A50" s="65" t="s">
        <v>31</v>
      </c>
      <c r="B50" s="19" t="s">
        <v>29</v>
      </c>
      <c r="C50" s="66" t="s">
        <v>32</v>
      </c>
      <c r="D50" s="19"/>
      <c r="E50" s="19"/>
      <c r="F50" s="19"/>
      <c r="G50" s="19"/>
      <c r="H50" s="19"/>
      <c r="I50" s="19"/>
      <c r="J50" s="84" t="s">
        <v>33</v>
      </c>
      <c r="K50" s="66"/>
      <c r="L50" s="84" t="s">
        <v>35</v>
      </c>
      <c r="M50" s="157" t="s">
        <v>36</v>
      </c>
      <c r="N50" s="108" t="s">
        <v>53</v>
      </c>
      <c r="O50" s="158" t="s">
        <v>38</v>
      </c>
    </row>
    <row r="51" ht="15.95" customHeight="1" spans="1:15">
      <c r="A51" s="77" t="s">
        <v>117</v>
      </c>
      <c r="B51" s="41" t="s">
        <v>11</v>
      </c>
      <c r="C51" s="41"/>
      <c r="D51" s="41"/>
      <c r="E51" s="41"/>
      <c r="F51" s="41"/>
      <c r="G51" s="41"/>
      <c r="H51" s="41"/>
      <c r="I51" s="41"/>
      <c r="J51" s="129"/>
      <c r="K51" s="129"/>
      <c r="L51" s="129"/>
      <c r="M51" s="130"/>
      <c r="N51" s="131"/>
      <c r="O51" s="132"/>
    </row>
    <row r="52" ht="15.95" customHeight="1" spans="1:15">
      <c r="A52" s="78" t="s">
        <v>118</v>
      </c>
      <c r="B52" s="79" t="s">
        <v>11</v>
      </c>
      <c r="C52" s="97"/>
      <c r="D52" s="98"/>
      <c r="E52" s="98"/>
      <c r="F52" s="98"/>
      <c r="G52" s="98"/>
      <c r="H52" s="98"/>
      <c r="I52" s="194"/>
      <c r="J52" s="175">
        <f>SUM(N33,N37,N41,N49)</f>
        <v>29430.24</v>
      </c>
      <c r="K52" s="176"/>
      <c r="L52" s="177"/>
      <c r="M52" s="178">
        <v>0.06</v>
      </c>
      <c r="N52" s="136">
        <f>J52*M52</f>
        <v>1765.8144</v>
      </c>
      <c r="O52" s="179"/>
    </row>
    <row r="53" ht="15.95" customHeight="1" spans="1:15">
      <c r="A53" s="75" t="s">
        <v>50</v>
      </c>
      <c r="B53" s="76"/>
      <c r="C53" s="76"/>
      <c r="D53" s="76"/>
      <c r="E53" s="76"/>
      <c r="F53" s="76"/>
      <c r="G53" s="76"/>
      <c r="H53" s="76"/>
      <c r="I53" s="76"/>
      <c r="J53" s="170"/>
      <c r="K53" s="170"/>
      <c r="L53" s="170"/>
      <c r="M53" s="171"/>
      <c r="N53" s="172">
        <f>SUM(N52,J52)</f>
        <v>31196.0544</v>
      </c>
      <c r="O53" s="173"/>
    </row>
    <row r="54" ht="15.95" customHeight="1" spans="1:15">
      <c r="A54" s="35"/>
      <c r="B54" s="36" t="s">
        <v>119</v>
      </c>
      <c r="C54" s="36"/>
      <c r="D54" s="36"/>
      <c r="E54" s="36"/>
      <c r="F54" s="36"/>
      <c r="G54" s="36"/>
      <c r="H54" s="36"/>
      <c r="I54" s="36"/>
      <c r="J54" s="121"/>
      <c r="K54" s="121"/>
      <c r="L54" s="121"/>
      <c r="M54" s="195"/>
      <c r="N54" s="196"/>
      <c r="O54" s="197"/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 spans="1:5">
      <c r="A78" s="198"/>
      <c r="B78" s="198"/>
      <c r="C78" s="198"/>
      <c r="D78" s="199"/>
      <c r="E78" s="200"/>
    </row>
    <row r="79" ht="15" customHeight="1" spans="1:5">
      <c r="A79" s="198" t="s">
        <v>120</v>
      </c>
      <c r="B79" s="198" t="s">
        <v>121</v>
      </c>
      <c r="C79" s="198" t="s">
        <v>122</v>
      </c>
      <c r="D79" s="199" t="s">
        <v>123</v>
      </c>
      <c r="E79" s="200" t="s">
        <v>124</v>
      </c>
    </row>
    <row r="80" ht="15" customHeight="1" spans="1:5">
      <c r="A80" s="198" t="s">
        <v>46</v>
      </c>
      <c r="B80" s="198" t="s">
        <v>125</v>
      </c>
      <c r="C80" s="198" t="s">
        <v>126</v>
      </c>
      <c r="D80" s="199" t="s">
        <v>127</v>
      </c>
      <c r="E80" s="200" t="s">
        <v>128</v>
      </c>
    </row>
    <row r="81" ht="15" customHeight="1" spans="1:5">
      <c r="A81" s="198"/>
      <c r="B81" s="198" t="s">
        <v>129</v>
      </c>
      <c r="C81" s="198" t="s">
        <v>130</v>
      </c>
      <c r="D81" s="199"/>
      <c r="E81" s="200" t="s">
        <v>131</v>
      </c>
    </row>
    <row r="82" ht="15" customHeight="1" spans="1:2">
      <c r="A82" s="198">
        <v>1</v>
      </c>
      <c r="B82" s="198"/>
    </row>
    <row r="83" ht="15" customHeight="1" spans="1:2">
      <c r="A83" s="198">
        <f t="shared" ref="A83:A112" si="1">A82+1</f>
        <v>2</v>
      </c>
      <c r="B83" s="198"/>
    </row>
    <row r="84" ht="15" customHeight="1" spans="1:2">
      <c r="A84" s="198">
        <f t="shared" si="1"/>
        <v>3</v>
      </c>
      <c r="B84" s="198"/>
    </row>
    <row r="85" ht="15" customHeight="1" spans="1:2">
      <c r="A85" s="198">
        <f t="shared" si="1"/>
        <v>4</v>
      </c>
      <c r="B85" s="198"/>
    </row>
    <row r="86" ht="15" customHeight="1" spans="1:2">
      <c r="A86" s="198">
        <f t="shared" si="1"/>
        <v>5</v>
      </c>
      <c r="B86" s="198"/>
    </row>
    <row r="87" ht="15" customHeight="1" spans="1:2">
      <c r="A87" s="198">
        <f t="shared" si="1"/>
        <v>6</v>
      </c>
      <c r="B87" s="198"/>
    </row>
    <row r="88" ht="15" customHeight="1" spans="1:2">
      <c r="A88" s="198">
        <f t="shared" si="1"/>
        <v>7</v>
      </c>
      <c r="B88" s="198"/>
    </row>
    <row r="89" ht="15" customHeight="1" spans="1:2">
      <c r="A89" s="198">
        <f t="shared" si="1"/>
        <v>8</v>
      </c>
      <c r="B89" s="198"/>
    </row>
    <row r="90" ht="15" customHeight="1" spans="1:2">
      <c r="A90" s="198">
        <f t="shared" si="1"/>
        <v>9</v>
      </c>
      <c r="B90" s="198"/>
    </row>
    <row r="91" ht="15" customHeight="1" spans="1:2">
      <c r="A91" s="198">
        <f t="shared" si="1"/>
        <v>10</v>
      </c>
      <c r="B91" s="198"/>
    </row>
    <row r="92" ht="15" customHeight="1" spans="1:2">
      <c r="A92" s="198">
        <f t="shared" si="1"/>
        <v>11</v>
      </c>
      <c r="B92" s="198"/>
    </row>
    <row r="93" ht="15" customHeight="1" spans="1:2">
      <c r="A93" s="198">
        <f t="shared" si="1"/>
        <v>12</v>
      </c>
      <c r="B93" s="198"/>
    </row>
    <row r="94" ht="15" customHeight="1" spans="1:2">
      <c r="A94" s="198">
        <f t="shared" si="1"/>
        <v>13</v>
      </c>
      <c r="B94" s="198"/>
    </row>
    <row r="95" ht="15" customHeight="1" spans="1:2">
      <c r="A95" s="198">
        <f t="shared" si="1"/>
        <v>14</v>
      </c>
      <c r="B95" s="198"/>
    </row>
    <row r="96" ht="15" customHeight="1" spans="1:2">
      <c r="A96" s="198">
        <f t="shared" si="1"/>
        <v>15</v>
      </c>
      <c r="B96" s="198"/>
    </row>
    <row r="97" ht="15" customHeight="1" spans="1:2">
      <c r="A97" s="198">
        <f t="shared" si="1"/>
        <v>16</v>
      </c>
      <c r="B97" s="198"/>
    </row>
    <row r="98" ht="15" customHeight="1" spans="1:2">
      <c r="A98" s="198">
        <f t="shared" si="1"/>
        <v>17</v>
      </c>
      <c r="B98" s="198"/>
    </row>
    <row r="99" ht="15" customHeight="1" spans="1:2">
      <c r="A99" s="198">
        <f t="shared" si="1"/>
        <v>18</v>
      </c>
      <c r="B99" s="198"/>
    </row>
    <row r="100" ht="15" customHeight="1" spans="1:2">
      <c r="A100" s="198">
        <f t="shared" si="1"/>
        <v>19</v>
      </c>
      <c r="B100" s="198"/>
    </row>
    <row r="101" ht="15" customHeight="1" spans="1:2">
      <c r="A101" s="198">
        <f t="shared" si="1"/>
        <v>20</v>
      </c>
      <c r="B101" s="198"/>
    </row>
    <row r="102" ht="15" customHeight="1" spans="1:2">
      <c r="A102" s="198">
        <f t="shared" si="1"/>
        <v>21</v>
      </c>
      <c r="B102" s="198"/>
    </row>
    <row r="103" ht="15" customHeight="1" spans="1:2">
      <c r="A103" s="198">
        <f t="shared" si="1"/>
        <v>22</v>
      </c>
      <c r="B103" s="198"/>
    </row>
    <row r="104" ht="15" customHeight="1" spans="1:2">
      <c r="A104" s="198">
        <f t="shared" si="1"/>
        <v>23</v>
      </c>
      <c r="B104" s="198"/>
    </row>
    <row r="105" ht="15" customHeight="1" spans="1:2">
      <c r="A105" s="198">
        <f t="shared" si="1"/>
        <v>24</v>
      </c>
      <c r="B105" s="198"/>
    </row>
    <row r="106" ht="15" customHeight="1" spans="1:2">
      <c r="A106" s="198">
        <f t="shared" si="1"/>
        <v>25</v>
      </c>
      <c r="B106" s="198"/>
    </row>
    <row r="107" ht="15" customHeight="1" spans="1:2">
      <c r="A107" s="198">
        <f t="shared" si="1"/>
        <v>26</v>
      </c>
      <c r="B107" s="198"/>
    </row>
    <row r="108" ht="15" customHeight="1" spans="1:2">
      <c r="A108" s="198">
        <f t="shared" si="1"/>
        <v>27</v>
      </c>
      <c r="B108" s="198"/>
    </row>
    <row r="109" ht="15" customHeight="1" spans="1:2">
      <c r="A109" s="198">
        <f t="shared" si="1"/>
        <v>28</v>
      </c>
      <c r="B109" s="198"/>
    </row>
    <row r="110" ht="15" customHeight="1" spans="1:2">
      <c r="A110" s="198">
        <f t="shared" si="1"/>
        <v>29</v>
      </c>
      <c r="B110" s="198"/>
    </row>
    <row r="111" ht="15" customHeight="1" spans="1:2">
      <c r="A111" s="198">
        <f t="shared" si="1"/>
        <v>30</v>
      </c>
      <c r="B111" s="198"/>
    </row>
    <row r="112" ht="15" customHeight="1" spans="1:2">
      <c r="A112" s="198">
        <f t="shared" si="1"/>
        <v>31</v>
      </c>
      <c r="B112" s="198"/>
    </row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</sheetData>
  <mergeCells count="5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13:I13"/>
    <mergeCell ref="C17:I17"/>
    <mergeCell ref="C19:I19"/>
    <mergeCell ref="C20:I20"/>
    <mergeCell ref="C21:I21"/>
    <mergeCell ref="C22:I22"/>
    <mergeCell ref="C23:I23"/>
    <mergeCell ref="J23:K23"/>
    <mergeCell ref="C25:I25"/>
    <mergeCell ref="J25:K25"/>
    <mergeCell ref="C26:I26"/>
    <mergeCell ref="J26:K26"/>
    <mergeCell ref="C28:I28"/>
    <mergeCell ref="C30:I30"/>
    <mergeCell ref="C31:I31"/>
    <mergeCell ref="C34:I34"/>
    <mergeCell ref="J34:K34"/>
    <mergeCell ref="C36:I36"/>
    <mergeCell ref="J36:K36"/>
    <mergeCell ref="C38:I38"/>
    <mergeCell ref="C40:I40"/>
    <mergeCell ref="C42:G42"/>
    <mergeCell ref="J42:K42"/>
    <mergeCell ref="C44:G44"/>
    <mergeCell ref="J44:K44"/>
    <mergeCell ref="C45:G45"/>
    <mergeCell ref="J45:K45"/>
    <mergeCell ref="C46:G46"/>
    <mergeCell ref="J46:K46"/>
    <mergeCell ref="C47:G47"/>
    <mergeCell ref="J47:K47"/>
    <mergeCell ref="C48:L48"/>
    <mergeCell ref="C50:I50"/>
    <mergeCell ref="J50:K50"/>
    <mergeCell ref="C52:I52"/>
    <mergeCell ref="J52:K52"/>
    <mergeCell ref="A10:A11"/>
    <mergeCell ref="A19:A21"/>
    <mergeCell ref="B10:B11"/>
    <mergeCell ref="B19:B21"/>
  </mergeCells>
  <dataValidations count="6">
    <dataValidation type="list" allowBlank="1" showInputMessage="1" showErrorMessage="1" sqref="H15">
      <formula1>$A$79:$A$80</formula1>
    </dataValidation>
    <dataValidation type="list" allowBlank="1" showInputMessage="1" showErrorMessage="1" sqref="D15 D10:D11">
      <formula1>$A$81:$A$93</formula1>
    </dataValidation>
    <dataValidation type="list" allowBlank="1" showInputMessage="1" showErrorMessage="1" sqref="C15">
      <formula1>$E$78:$E$81</formula1>
    </dataValidation>
    <dataValidation type="list" allowBlank="1" showInputMessage="1" showErrorMessage="1" sqref="F15 F10:F11">
      <formula1>$A$81:$A$112</formula1>
    </dataValidation>
    <dataValidation type="list" allowBlank="1" showInputMessage="1" showErrorMessage="1" sqref="H44:H47">
      <formula1>$C$78:$C$81</formula1>
    </dataValidation>
    <dataValidation type="list" allowBlank="1" showInputMessage="1" showErrorMessage="1" sqref="I44:I47">
      <formula1>$D$78:$D$80</formula1>
    </dataValidation>
  </dataValidations>
  <printOptions horizontalCentered="1"/>
  <pageMargins left="0.511811023622047" right="0.511811023622047" top="0.748031496062992" bottom="0.551181102362205" header="0.31496062992126" footer="0.31496062992126"/>
  <pageSetup paperSize="9" scale="8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917E313-0CAB-4509-A422-FC58A00C3A79}">
  <ds:schemaRefs/>
</ds:datastoreItem>
</file>

<file path=customXml/itemProps2.xml><?xml version="1.0" encoding="utf-8"?>
<ds:datastoreItem xmlns:ds="http://schemas.openxmlformats.org/officeDocument/2006/customXml" ds:itemID="{B1C69E78-062B-4670-AFC8-E59E7C4931B2}">
  <ds:schemaRefs/>
</ds:datastoreItem>
</file>

<file path=customXml/itemProps3.xml><?xml version="1.0" encoding="utf-8"?>
<ds:datastoreItem xmlns:ds="http://schemas.openxmlformats.org/officeDocument/2006/customXml" ds:itemID="{35B44225-A5E0-4300-8F1F-D5B6F31F6D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总结算表</vt:lpstr>
      <vt:lpstr>总结算单</vt:lpstr>
      <vt:lpstr>华东大区</vt:lpstr>
      <vt:lpstr>华中大区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宋宋 blanche</cp:lastModifiedBy>
  <dcterms:created xsi:type="dcterms:W3CDTF">2006-09-13T11:21:00Z</dcterms:created>
  <dcterms:modified xsi:type="dcterms:W3CDTF">2019-07-31T06:21:01Z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2052-11.1.0.8894</vt:lpwstr>
  </property>
</Properties>
</file>