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tabRatio="949" activeTab="6"/>
  </bookViews>
  <sheets>
    <sheet name="会展总计" sheetId="37" r:id="rId1"/>
    <sheet name="创意设计部分" sheetId="38" r:id="rId2"/>
    <sheet name="物料制作" sheetId="39" r:id="rId3"/>
    <sheet name="舞台搭建&amp;AV设备" sheetId="40" r:id="rId4"/>
    <sheet name="场外搭建" sheetId="41" r:id="rId5"/>
    <sheet name="多媒体制作" sheetId="42" r:id="rId6"/>
    <sheet name="增加项目" sheetId="43" r:id="rId7"/>
  </sheets>
  <definedNames>
    <definedName name="_xlnm.Print_Area" localSheetId="1">创意设计部分!$A$1:$G$16</definedName>
  </definedNames>
  <calcPr calcId="144525" concurrentCalc="0"/>
</workbook>
</file>

<file path=xl/sharedStrings.xml><?xml version="1.0" encoding="utf-8"?>
<sst xmlns="http://schemas.openxmlformats.org/spreadsheetml/2006/main" count="174">
  <si>
    <t>用友云新品发布报价单</t>
  </si>
  <si>
    <t>致
To</t>
  </si>
  <si>
    <t>供应商标识:
Agency Logo:</t>
  </si>
  <si>
    <t>相关产品
Product</t>
  </si>
  <si>
    <t>供应商名称:
Agency Name</t>
  </si>
  <si>
    <t>工作名称
Job Description</t>
  </si>
  <si>
    <t>电话:
Tel:</t>
  </si>
  <si>
    <t>工作编号
Job No.</t>
  </si>
  <si>
    <t>联系人:
Contact:</t>
  </si>
  <si>
    <t>预计完成日期:
Estimated comPleted date</t>
  </si>
  <si>
    <r>
      <rPr>
        <b/>
        <i/>
        <sz val="10"/>
        <rFont val="微软雅黑"/>
        <charset val="134"/>
      </rPr>
      <t xml:space="preserve">邮箱：
</t>
    </r>
    <r>
      <rPr>
        <b/>
        <sz val="10"/>
        <rFont val="微软雅黑"/>
        <charset val="134"/>
      </rPr>
      <t>E-mail:</t>
    </r>
  </si>
  <si>
    <t>序号</t>
  </si>
  <si>
    <t>服务类目</t>
  </si>
  <si>
    <t>预算小计（CNY）</t>
  </si>
  <si>
    <t>说明</t>
  </si>
  <si>
    <t>创意设计</t>
  </si>
  <si>
    <t>物料制作</t>
  </si>
  <si>
    <t>舞台搭建&amp;AV设备</t>
  </si>
  <si>
    <t>场外搭建</t>
  </si>
  <si>
    <t>摄影摄像</t>
  </si>
  <si>
    <t>服务费10%</t>
  </si>
  <si>
    <t>不含税总计</t>
  </si>
  <si>
    <t>优惠价格(CNY):</t>
  </si>
  <si>
    <t>增加项目</t>
  </si>
  <si>
    <t>包含10%服务费</t>
  </si>
  <si>
    <t>增值税金额小计(CNY):</t>
  </si>
  <si>
    <t>含6%增值税专用税</t>
  </si>
  <si>
    <t>含税总计(CNY):</t>
  </si>
  <si>
    <t>含税总计(CNY)</t>
  </si>
  <si>
    <t>服务项目
Service Item</t>
  </si>
  <si>
    <t>工作描述
Job Description</t>
  </si>
  <si>
    <t>收费单位
Unit</t>
  </si>
  <si>
    <t>数量
Quantity</t>
  </si>
  <si>
    <t>收费标准
Charging Standard</t>
  </si>
  <si>
    <t>金额
Amount</t>
  </si>
  <si>
    <t>主形象设计</t>
  </si>
  <si>
    <t>项目主形象设计</t>
  </si>
  <si>
    <t>小时</t>
  </si>
  <si>
    <t>主形象延展</t>
  </si>
  <si>
    <r>
      <rPr>
        <b/>
        <sz val="10"/>
        <rFont val="微软雅黑"/>
        <charset val="134"/>
      </rPr>
      <t>主形象延展</t>
    </r>
    <r>
      <rPr>
        <b/>
        <sz val="10"/>
        <color rgb="FFFF0000"/>
        <rFont val="微软雅黑"/>
        <charset val="134"/>
      </rPr>
      <t>（免费提供）</t>
    </r>
  </si>
  <si>
    <t>舞台设计</t>
  </si>
  <si>
    <t>舞美3D设计</t>
  </si>
  <si>
    <t>活动整体方案</t>
  </si>
  <si>
    <t>整体方案策划、设计包装</t>
  </si>
  <si>
    <t>小计
Total</t>
  </si>
  <si>
    <t>税金
Tax</t>
  </si>
  <si>
    <t>增值税专用发票</t>
  </si>
  <si>
    <t>百分比/percent</t>
  </si>
  <si>
    <t>总计
Total</t>
  </si>
  <si>
    <t>物料制作部分</t>
  </si>
  <si>
    <t>条幅</t>
  </si>
  <si>
    <t>宽1.2m*高11.6m</t>
  </si>
  <si>
    <t>条</t>
  </si>
  <si>
    <t>桌卡</t>
  </si>
  <si>
    <r>
      <rPr>
        <b/>
        <sz val="10"/>
        <rFont val="微软雅黑"/>
        <charset val="134"/>
      </rPr>
      <t>A3、3折、300克铜版纸</t>
    </r>
    <r>
      <rPr>
        <b/>
        <sz val="10"/>
        <color rgb="FFFF0000"/>
        <rFont val="微软雅黑"/>
        <charset val="134"/>
      </rPr>
      <t>（免费提供）</t>
    </r>
  </si>
  <si>
    <t>个</t>
  </si>
  <si>
    <t>天数                      Days</t>
  </si>
  <si>
    <t>舞美制作</t>
  </si>
  <si>
    <t>基层主舞台</t>
  </si>
  <si>
    <t>木质结构、钢架支撑W8.5m*D5m*H0.4m</t>
  </si>
  <si>
    <t>㎡</t>
  </si>
  <si>
    <t>台阶</t>
  </si>
  <si>
    <t>木质龙骨结构、边沿发光镶嵌发光灯带W8.5m*H0.2m</t>
  </si>
  <si>
    <t>延米</t>
  </si>
  <si>
    <t>地毯</t>
  </si>
  <si>
    <t>烟灰色拉绒地毯W8.5m*D5m</t>
  </si>
  <si>
    <t>LED底托</t>
  </si>
  <si>
    <t>钢8.5m*1m</t>
  </si>
  <si>
    <t>项</t>
  </si>
  <si>
    <t>AV设备</t>
  </si>
  <si>
    <t>音响设备</t>
  </si>
  <si>
    <t>Handheld MicrophoneSHURE UR4D/Beta58/87A手持麦</t>
  </si>
  <si>
    <t>只</t>
  </si>
  <si>
    <t>Wearing a microphoneSHURE U4D UR14D/WBH53T头戴麦</t>
  </si>
  <si>
    <t>套</t>
  </si>
  <si>
    <t>Distribution Amplifier SHURE UA845 信号分配放大器</t>
  </si>
  <si>
    <t>Signal receiver amplifier SHURE UA870 信号接收放大器</t>
  </si>
  <si>
    <t>Digital Mixing Console MIDAS M32CH 数字调音台</t>
  </si>
  <si>
    <t>Line array entire frequency sound box JBL VRX932LAP 线阵列全频音箱</t>
  </si>
  <si>
    <t>台</t>
  </si>
  <si>
    <t>Line array ultra low sound box JBL VRX932LAP 918SP 线阵列超低音箱</t>
  </si>
  <si>
    <t>All frequency speakers NEXO PS15 全频音箱（舞台反听）</t>
  </si>
  <si>
    <t xml:space="preserve">Power amplifier Crown 3600VZ 功率放大器 </t>
  </si>
  <si>
    <t>speakers frequency processorNEXO PSTD音箱处理器</t>
  </si>
  <si>
    <t>Notebook computers Apple 笔记本电脑</t>
  </si>
  <si>
    <t>Sound card RME-FirefaceUC(SUBcompct) 声卡</t>
  </si>
  <si>
    <t>Distribution Amplifier DA MX882 音频分配器</t>
  </si>
  <si>
    <t>Audio frequency processor DBX 260 音频处理器</t>
  </si>
  <si>
    <t>Audio Ground Loop  Eliminator model AGL-600-2 音频隔离器</t>
  </si>
  <si>
    <t>视频设备</t>
  </si>
  <si>
    <t>LED Panel indoorLIGHTLINK  P3 500mm×500mm 室外LED显示屏 (8m*4.5m)</t>
  </si>
  <si>
    <t>平米</t>
  </si>
  <si>
    <t>LED Panel indoor LIGHTLINK  P3 500mm×500mm 室外LED显示屏 (8m*1m)斜角长条屏</t>
  </si>
  <si>
    <t>LED Controller Magnimage LED－550DSLED控制器</t>
  </si>
  <si>
    <t>Large ControllerBARCO FOLSOM ENCORE Large Controller小型控制台</t>
  </si>
  <si>
    <t>HD Video Processor Barco / Folsom Encore HD VP 3ME 高清视频处理器</t>
  </si>
  <si>
    <t>Fusion splicing control hostWatchout  VERSION5.0 融合拼接控制主机</t>
  </si>
  <si>
    <t>Fusion splicing serverWatchout USB VERSION5.0 融合拼接服务器</t>
  </si>
  <si>
    <t>通道</t>
  </si>
  <si>
    <t>Monitor PHILIPS（DVI 液晶“19寸）监视器</t>
  </si>
  <si>
    <t>plasma HiSense (“50寸）液晶高清显示器（提词屏）</t>
  </si>
  <si>
    <t>Notebook computers Apple Macbook Pro 笔记本电脑</t>
  </si>
  <si>
    <t>Notebook computers IBM T400 笔记本电脑</t>
  </si>
  <si>
    <t>Fiber Optic Transmitters光纤信号传输器DIGCUPE DOP-200TR</t>
  </si>
  <si>
    <t>Power Distributor Cabinet （三相，200A） 配电柜</t>
  </si>
  <si>
    <t>AC Voltage Stabilizer CHINT TND1(SVC)-10/AF（单相 ，10KVA）交流稳压器</t>
  </si>
  <si>
    <t>灯光设备</t>
  </si>
  <si>
    <t>Cue light无线翻页器</t>
  </si>
  <si>
    <t>TRUSS架</t>
  </si>
  <si>
    <t>ETC PAR Light ETC Source Four（带VNSP,NSP , MFL灯片）750W ETCPAR灯</t>
  </si>
  <si>
    <t>ZOOM LED PAR LightCOPYRIGHT 3W×37P 111W变焦LEDPAR灯</t>
  </si>
  <si>
    <t>Beam computer lightGTD 330III光束电脑灯</t>
  </si>
  <si>
    <t>Lighting Console AVOLITE PEARL 2010调光台</t>
  </si>
  <si>
    <t>Signal-amplifierPR LIGHTING Pdu-60信号放大器</t>
  </si>
  <si>
    <t>Power Distributor Cabinet（三相，100A）配电柜</t>
  </si>
  <si>
    <t>Dimmer RackpakFDL DP3000（12Ch×10A）数字硅箱</t>
  </si>
  <si>
    <t>电缆</t>
  </si>
  <si>
    <t>运输及人员</t>
  </si>
  <si>
    <t>搭建撤场运输</t>
  </si>
  <si>
    <t>次</t>
  </si>
  <si>
    <t>搭建撤场人员（各25人，2次）</t>
  </si>
  <si>
    <t>人</t>
  </si>
  <si>
    <t>工程师执行人员</t>
  </si>
  <si>
    <t>场外搭建部分</t>
  </si>
  <si>
    <t>大门口签到背板</t>
  </si>
  <si>
    <t>W4m*H2.4+2.4包边</t>
  </si>
  <si>
    <t>木质结构写真画面</t>
  </si>
  <si>
    <t>欢迎背板</t>
  </si>
  <si>
    <t>W4m*H2.6m+2.6米包边</t>
  </si>
  <si>
    <t>签到背板</t>
  </si>
  <si>
    <t>指示牌</t>
  </si>
  <si>
    <t>W0.8m*H2m</t>
  </si>
  <si>
    <t>户外倒T指示牌</t>
  </si>
  <si>
    <t>现场座椅</t>
  </si>
  <si>
    <t>白椅套，红拉花</t>
  </si>
  <si>
    <t>把</t>
  </si>
  <si>
    <t>现场地毯</t>
  </si>
  <si>
    <t>预估</t>
  </si>
  <si>
    <t>红色拉绒地毯W8.5m*D5m</t>
  </si>
  <si>
    <t>一米线</t>
  </si>
  <si>
    <t>银色</t>
  </si>
  <si>
    <t>米</t>
  </si>
  <si>
    <t>搭建撤场人员（各20人，2次）</t>
  </si>
  <si>
    <t>天数</t>
  </si>
  <si>
    <t>拍摄及制作</t>
  </si>
  <si>
    <t>固定机位及游机</t>
  </si>
  <si>
    <t>2台高清摄像机+2位摄像师</t>
  </si>
  <si>
    <t>导播台</t>
  </si>
  <si>
    <t>视频导播台</t>
  </si>
  <si>
    <t>摄影拍照片</t>
  </si>
  <si>
    <t>2个照片拍摄5DII</t>
  </si>
  <si>
    <r>
      <rPr>
        <b/>
        <sz val="10"/>
        <rFont val="微软雅黑"/>
        <charset val="134"/>
      </rPr>
      <t>动态主形象</t>
    </r>
    <r>
      <rPr>
        <b/>
        <sz val="10"/>
        <color rgb="FFFF0000"/>
        <rFont val="微软雅黑"/>
        <charset val="134"/>
      </rPr>
      <t>（免费提供）</t>
    </r>
  </si>
  <si>
    <t>主形象动态VIDEO</t>
  </si>
  <si>
    <t>增加项目部分</t>
  </si>
  <si>
    <t>摄影</t>
  </si>
  <si>
    <t>提前彩排，机位</t>
  </si>
  <si>
    <t>摄像</t>
  </si>
  <si>
    <t>电视</t>
  </si>
  <si>
    <t>50寸</t>
  </si>
  <si>
    <t>50寸已经电视、含支架</t>
  </si>
  <si>
    <t>运输费用</t>
  </si>
  <si>
    <t>电视往返运输+工人</t>
  </si>
  <si>
    <t>签到台扫码提示板</t>
  </si>
  <si>
    <t>60*90cm</t>
  </si>
  <si>
    <t>KT板制作+画架</t>
  </si>
  <si>
    <t>签到台花</t>
  </si>
  <si>
    <t>鲜花</t>
  </si>
  <si>
    <t>车证</t>
  </si>
  <si>
    <t>VIP车证</t>
  </si>
  <si>
    <t>A4打印，塑封</t>
  </si>
  <si>
    <t>增加</t>
  </si>
  <si>
    <t>桌子，桌布</t>
  </si>
  <si>
    <t>宴会桌，配红桌布</t>
  </si>
  <si>
    <t>服务费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</si>
</sst>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_);[Red]\(\¥#,##0\)"/>
    <numFmt numFmtId="178" formatCode="\¥#,##0.00_);[Red]\(\¥#,##0.00\)"/>
    <numFmt numFmtId="179" formatCode="0.00_);[Red]\(0.00\)"/>
    <numFmt numFmtId="180" formatCode="0.00_ "/>
  </numFmts>
  <fonts count="46">
    <font>
      <sz val="11"/>
      <color indexed="8"/>
      <name val="宋体"/>
      <charset val="134"/>
    </font>
    <font>
      <b/>
      <sz val="22"/>
      <name val="微软雅黑"/>
      <charset val="134"/>
    </font>
    <font>
      <sz val="11"/>
      <name val="微软雅黑"/>
      <charset val="134"/>
    </font>
    <font>
      <b/>
      <i/>
      <sz val="10"/>
      <name val="微软雅黑"/>
      <charset val="134"/>
    </font>
    <font>
      <i/>
      <sz val="10"/>
      <name val="微软雅黑"/>
      <charset val="134"/>
    </font>
    <font>
      <b/>
      <i/>
      <sz val="10"/>
      <color theme="1"/>
      <name val="微软雅黑"/>
      <charset val="134"/>
    </font>
    <font>
      <u/>
      <sz val="12"/>
      <color theme="10"/>
      <name val="宋体"/>
      <charset val="134"/>
    </font>
    <font>
      <u/>
      <sz val="12"/>
      <color theme="10"/>
      <name val="微软雅黑"/>
      <charset val="134"/>
    </font>
    <font>
      <b/>
      <sz val="10"/>
      <color theme="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b/>
      <sz val="10"/>
      <color rgb="FF000000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F0000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7918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8" fillId="24" borderId="1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5" borderId="14" applyNumberFormat="0" applyFont="0" applyAlignment="0" applyProtection="0">
      <alignment vertical="center"/>
    </xf>
    <xf numFmtId="0" fontId="28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3" fillId="28" borderId="16" applyNumberFormat="0" applyAlignment="0" applyProtection="0">
      <alignment vertical="center"/>
    </xf>
    <xf numFmtId="0" fontId="39" fillId="28" borderId="11" applyNumberFormat="0" applyAlignment="0" applyProtection="0">
      <alignment vertical="center"/>
    </xf>
    <xf numFmtId="0" fontId="33" fillId="0" borderId="0">
      <alignment horizontal="justify" vertical="justify" textRotation="127" wrapText="1"/>
      <protection hidden="1"/>
    </xf>
    <xf numFmtId="0" fontId="32" fillId="18" borderId="9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13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45" fillId="0" borderId="0" applyProtection="0">
      <alignment vertical="center"/>
    </xf>
  </cellStyleXfs>
  <cellXfs count="139">
    <xf numFmtId="0" fontId="0" fillId="0" borderId="0" xfId="0">
      <alignment vertical="center"/>
    </xf>
    <xf numFmtId="0" fontId="1" fillId="2" borderId="0" xfId="58" applyFont="1" applyFill="1" applyBorder="1" applyAlignment="1" applyProtection="1">
      <alignment horizontal="center" vertical="center" wrapText="1"/>
    </xf>
    <xf numFmtId="49" fontId="2" fillId="2" borderId="0" xfId="58" applyNumberFormat="1" applyFont="1" applyFill="1" applyAlignment="1" applyProtection="1">
      <alignment vertical="center"/>
      <protection locked="0"/>
    </xf>
    <xf numFmtId="0" fontId="2" fillId="2" borderId="0" xfId="58" applyFont="1" applyFill="1" applyAlignment="1" applyProtection="1">
      <alignment vertical="center"/>
    </xf>
    <xf numFmtId="0" fontId="1" fillId="2" borderId="0" xfId="58" applyFont="1" applyFill="1" applyBorder="1" applyAlignment="1" applyProtection="1">
      <alignment horizontal="left" vertical="center" wrapText="1"/>
    </xf>
    <xf numFmtId="0" fontId="1" fillId="2" borderId="0" xfId="58" applyFont="1" applyFill="1" applyBorder="1" applyAlignment="1" applyProtection="1">
      <alignment horizontal="left" vertical="center"/>
    </xf>
    <xf numFmtId="0" fontId="2" fillId="2" borderId="0" xfId="58" applyFont="1" applyFill="1" applyAlignment="1" applyProtection="1">
      <alignment vertical="center"/>
      <protection locked="0"/>
    </xf>
    <xf numFmtId="0" fontId="3" fillId="2" borderId="0" xfId="58" applyFont="1" applyFill="1" applyAlignment="1" applyProtection="1">
      <alignment vertical="center" wrapText="1"/>
    </xf>
    <xf numFmtId="0" fontId="3" fillId="2" borderId="1" xfId="58" applyFont="1" applyFill="1" applyBorder="1" applyAlignment="1" applyProtection="1">
      <alignment vertical="center"/>
    </xf>
    <xf numFmtId="0" fontId="4" fillId="2" borderId="0" xfId="58" applyFont="1" applyFill="1" applyBorder="1" applyAlignment="1" applyProtection="1">
      <alignment vertical="center" wrapText="1"/>
    </xf>
    <xf numFmtId="0" fontId="4" fillId="2" borderId="1" xfId="58" applyFont="1" applyFill="1" applyBorder="1" applyAlignment="1" applyProtection="1">
      <alignment horizontal="left" vertical="center"/>
    </xf>
    <xf numFmtId="0" fontId="3" fillId="2" borderId="1" xfId="58" applyFont="1" applyFill="1" applyBorder="1" applyAlignment="1" applyProtection="1">
      <alignment horizontal="left" vertical="center"/>
    </xf>
    <xf numFmtId="0" fontId="3" fillId="2" borderId="0" xfId="58" applyFont="1" applyFill="1" applyAlignment="1" applyProtection="1">
      <alignment vertical="center"/>
      <protection locked="0"/>
    </xf>
    <xf numFmtId="0" fontId="3" fillId="2" borderId="0" xfId="58" applyFont="1" applyFill="1" applyAlignment="1" applyProtection="1">
      <alignment horizontal="left" vertical="center" wrapText="1"/>
    </xf>
    <xf numFmtId="0" fontId="3" fillId="2" borderId="2" xfId="58" applyFont="1" applyFill="1" applyBorder="1" applyAlignment="1" applyProtection="1">
      <alignment vertical="center"/>
    </xf>
    <xf numFmtId="0" fontId="3" fillId="2" borderId="2" xfId="58" applyFont="1" applyFill="1" applyBorder="1" applyAlignment="1" applyProtection="1">
      <alignment horizontal="left" vertical="center"/>
    </xf>
    <xf numFmtId="14" fontId="4" fillId="2" borderId="0" xfId="58" applyNumberFormat="1" applyFont="1" applyFill="1" applyBorder="1" applyAlignment="1" applyProtection="1">
      <alignment vertical="center" wrapText="1"/>
    </xf>
    <xf numFmtId="14" fontId="5" fillId="2" borderId="1" xfId="58" applyNumberFormat="1" applyFont="1" applyFill="1" applyBorder="1" applyAlignment="1" applyProtection="1">
      <alignment vertical="center"/>
    </xf>
    <xf numFmtId="0" fontId="6" fillId="2" borderId="1" xfId="10" applyFill="1" applyBorder="1" applyAlignment="1" applyProtection="1">
      <alignment horizontal="left" vertical="center"/>
    </xf>
    <xf numFmtId="14" fontId="3" fillId="2" borderId="2" xfId="58" applyNumberFormat="1" applyFont="1" applyFill="1" applyBorder="1" applyAlignment="1" applyProtection="1">
      <alignment vertical="center"/>
    </xf>
    <xf numFmtId="0" fontId="7" fillId="2" borderId="1" xfId="10" applyFont="1" applyFill="1" applyBorder="1" applyAlignment="1" applyProtection="1">
      <alignment horizontal="left" vertical="center"/>
    </xf>
    <xf numFmtId="0" fontId="8" fillId="3" borderId="3" xfId="60" applyFont="1" applyFill="1" applyBorder="1" applyAlignment="1">
      <alignment vertical="center" wrapText="1"/>
    </xf>
    <xf numFmtId="0" fontId="8" fillId="3" borderId="4" xfId="60" applyFont="1" applyFill="1" applyBorder="1" applyAlignment="1">
      <alignment vertical="center" wrapText="1"/>
    </xf>
    <xf numFmtId="0" fontId="8" fillId="3" borderId="5" xfId="60" applyFont="1" applyFill="1" applyBorder="1" applyAlignment="1">
      <alignment horizontal="left" vertical="center" wrapText="1"/>
    </xf>
    <xf numFmtId="0" fontId="8" fillId="3" borderId="5" xfId="60" applyFont="1" applyFill="1" applyBorder="1" applyAlignment="1">
      <alignment vertical="center" wrapText="1"/>
    </xf>
    <xf numFmtId="0" fontId="9" fillId="0" borderId="5" xfId="34" applyFont="1" applyBorder="1" applyAlignment="1" applyProtection="1">
      <alignment horizontal="center" vertical="center" wrapText="1"/>
    </xf>
    <xf numFmtId="0" fontId="9" fillId="0" borderId="5" xfId="34" applyFont="1" applyBorder="1" applyAlignment="1" applyProtection="1">
      <alignment vertical="center" wrapText="1"/>
    </xf>
    <xf numFmtId="0" fontId="9" fillId="4" borderId="3" xfId="34" applyFont="1" applyFill="1" applyBorder="1" applyAlignment="1" applyProtection="1">
      <alignment horizontal="left" vertical="center" wrapText="1"/>
    </xf>
    <xf numFmtId="0" fontId="9" fillId="0" borderId="5" xfId="62" applyFont="1" applyBorder="1" applyAlignment="1" applyProtection="1">
      <alignment horizontal="left" vertical="center" wrapText="1"/>
    </xf>
    <xf numFmtId="0" fontId="9" fillId="4" borderId="5" xfId="62" applyFont="1" applyFill="1" applyBorder="1" applyAlignment="1" applyProtection="1">
      <alignment horizontal="left" vertical="center" wrapText="1"/>
    </xf>
    <xf numFmtId="0" fontId="10" fillId="0" borderId="5" xfId="62" applyFont="1" applyBorder="1" applyAlignment="1" applyProtection="1">
      <alignment horizontal="left" vertical="center" wrapText="1"/>
    </xf>
    <xf numFmtId="40" fontId="11" fillId="0" borderId="5" xfId="60" applyNumberFormat="1" applyFont="1" applyFill="1" applyBorder="1" applyAlignment="1">
      <alignment horizontal="left" vertical="center"/>
    </xf>
    <xf numFmtId="40" fontId="12" fillId="0" borderId="5" xfId="60" applyNumberFormat="1" applyFont="1" applyFill="1" applyBorder="1" applyAlignment="1">
      <alignment horizontal="left" vertical="center"/>
    </xf>
    <xf numFmtId="0" fontId="9" fillId="4" borderId="6" xfId="34" applyFont="1" applyFill="1" applyBorder="1" applyAlignment="1" applyProtection="1">
      <alignment horizontal="center" vertical="center" wrapText="1"/>
    </xf>
    <xf numFmtId="0" fontId="9" fillId="4" borderId="6" xfId="34" applyFont="1" applyFill="1" applyBorder="1" applyAlignment="1" applyProtection="1">
      <alignment horizontal="left" vertical="center" wrapText="1"/>
    </xf>
    <xf numFmtId="0" fontId="9" fillId="4" borderId="7" xfId="34" applyFont="1" applyFill="1" applyBorder="1" applyAlignment="1" applyProtection="1">
      <alignment horizontal="center" vertical="center" wrapText="1"/>
    </xf>
    <xf numFmtId="0" fontId="9" fillId="4" borderId="5" xfId="34" applyFont="1" applyFill="1" applyBorder="1" applyAlignment="1" applyProtection="1">
      <alignment horizontal="center" vertical="center" wrapText="1"/>
    </xf>
    <xf numFmtId="0" fontId="12" fillId="4" borderId="5" xfId="62" applyFont="1" applyFill="1" applyBorder="1" applyAlignment="1" applyProtection="1">
      <alignment horizontal="left" vertical="center" wrapText="1"/>
    </xf>
    <xf numFmtId="0" fontId="9" fillId="0" borderId="6" xfId="34" applyFont="1" applyBorder="1" applyAlignment="1" applyProtection="1">
      <alignment vertical="center" wrapText="1"/>
    </xf>
    <xf numFmtId="40" fontId="12" fillId="0" borderId="4" xfId="60" applyNumberFormat="1" applyFont="1" applyFill="1" applyBorder="1" applyAlignment="1">
      <alignment horizontal="left" vertical="center"/>
    </xf>
    <xf numFmtId="0" fontId="12" fillId="5" borderId="5" xfId="60" applyFont="1" applyFill="1" applyBorder="1" applyAlignment="1">
      <alignment horizontal="left" vertical="center" wrapText="1"/>
    </xf>
    <xf numFmtId="177" fontId="12" fillId="5" borderId="3" xfId="60" applyNumberFormat="1" applyFont="1" applyFill="1" applyBorder="1" applyAlignment="1">
      <alignment horizontal="right" vertical="center"/>
    </xf>
    <xf numFmtId="177" fontId="12" fillId="5" borderId="2" xfId="60" applyNumberFormat="1" applyFont="1" applyFill="1" applyBorder="1" applyAlignment="1">
      <alignment horizontal="right" vertical="center"/>
    </xf>
    <xf numFmtId="177" fontId="12" fillId="5" borderId="4" xfId="60" applyNumberFormat="1" applyFont="1" applyFill="1" applyBorder="1" applyAlignment="1">
      <alignment horizontal="right" vertical="center"/>
    </xf>
    <xf numFmtId="0" fontId="12" fillId="0" borderId="5" xfId="60" applyFont="1" applyFill="1" applyBorder="1" applyAlignment="1">
      <alignment horizontal="left" vertical="center" wrapText="1"/>
    </xf>
    <xf numFmtId="0" fontId="12" fillId="0" borderId="3" xfId="60" applyFont="1" applyBorder="1" applyAlignment="1">
      <alignment horizontal="left" vertical="center" wrapText="1"/>
    </xf>
    <xf numFmtId="0" fontId="12" fillId="0" borderId="4" xfId="60" applyFont="1" applyBorder="1" applyAlignment="1">
      <alignment horizontal="left" vertical="center" wrapText="1"/>
    </xf>
    <xf numFmtId="10" fontId="12" fillId="2" borderId="5" xfId="60" applyNumberFormat="1" applyFont="1" applyFill="1" applyBorder="1" applyAlignment="1">
      <alignment horizontal="left" vertical="center"/>
    </xf>
    <xf numFmtId="40" fontId="12" fillId="0" borderId="5" xfId="60" applyNumberFormat="1" applyFont="1" applyBorder="1" applyAlignment="1">
      <alignment horizontal="left" vertical="center" wrapText="1"/>
    </xf>
    <xf numFmtId="10" fontId="11" fillId="0" borderId="5" xfId="60" applyNumberFormat="1" applyFont="1" applyBorder="1" applyAlignment="1">
      <alignment horizontal="left" vertical="center" wrapText="1"/>
    </xf>
    <xf numFmtId="10" fontId="12" fillId="4" borderId="5" xfId="60" applyNumberFormat="1" applyFont="1" applyFill="1" applyBorder="1" applyAlignment="1">
      <alignment horizontal="left" vertical="center" wrapText="1"/>
    </xf>
    <xf numFmtId="0" fontId="8" fillId="6" borderId="5" xfId="60" applyFont="1" applyFill="1" applyBorder="1" applyAlignment="1">
      <alignment horizontal="left" vertical="center" wrapText="1"/>
    </xf>
    <xf numFmtId="178" fontId="8" fillId="6" borderId="3" xfId="60" applyNumberFormat="1" applyFont="1" applyFill="1" applyBorder="1" applyAlignment="1">
      <alignment vertical="center"/>
    </xf>
    <xf numFmtId="178" fontId="8" fillId="6" borderId="2" xfId="60" applyNumberFormat="1" applyFont="1" applyFill="1" applyBorder="1" applyAlignment="1">
      <alignment vertical="center"/>
    </xf>
    <xf numFmtId="178" fontId="8" fillId="6" borderId="4" xfId="60" applyNumberFormat="1" applyFont="1" applyFill="1" applyBorder="1" applyAlignment="1">
      <alignment vertical="center"/>
    </xf>
    <xf numFmtId="0" fontId="13" fillId="0" borderId="0" xfId="60"/>
    <xf numFmtId="0" fontId="4" fillId="2" borderId="0" xfId="58" applyFont="1" applyFill="1" applyBorder="1" applyAlignment="1" applyProtection="1">
      <alignment vertical="center"/>
    </xf>
    <xf numFmtId="14" fontId="4" fillId="2" borderId="0" xfId="58" applyNumberFormat="1" applyFont="1" applyFill="1" applyBorder="1" applyAlignment="1" applyProtection="1">
      <alignment vertical="center"/>
    </xf>
    <xf numFmtId="14" fontId="5" fillId="2" borderId="1" xfId="58" applyNumberFormat="1" applyFont="1" applyFill="1" applyBorder="1" applyAlignment="1" applyProtection="1">
      <alignment horizontal="left" vertical="center"/>
    </xf>
    <xf numFmtId="14" fontId="3" fillId="2" borderId="2" xfId="58" applyNumberFormat="1" applyFont="1" applyFill="1" applyBorder="1" applyAlignment="1" applyProtection="1">
      <alignment horizontal="left" vertical="center"/>
    </xf>
    <xf numFmtId="0" fontId="12" fillId="4" borderId="6" xfId="60" applyFont="1" applyFill="1" applyBorder="1" applyAlignment="1">
      <alignment horizontal="center" vertical="center" wrapText="1"/>
    </xf>
    <xf numFmtId="0" fontId="12" fillId="0" borderId="5" xfId="60" applyFont="1" applyBorder="1" applyAlignment="1">
      <alignment vertical="center" wrapText="1"/>
    </xf>
    <xf numFmtId="0" fontId="12" fillId="0" borderId="5" xfId="60" applyFont="1" applyBorder="1" applyAlignment="1">
      <alignment horizontal="left" vertical="center" wrapText="1"/>
    </xf>
    <xf numFmtId="0" fontId="12" fillId="4" borderId="8" xfId="60" applyFont="1" applyFill="1" applyBorder="1" applyAlignment="1">
      <alignment horizontal="center" vertical="center" wrapText="1"/>
    </xf>
    <xf numFmtId="0" fontId="12" fillId="4" borderId="7" xfId="60" applyFont="1" applyFill="1" applyBorder="1" applyAlignment="1">
      <alignment horizontal="center" vertical="center" wrapText="1"/>
    </xf>
    <xf numFmtId="0" fontId="12" fillId="0" borderId="3" xfId="60" applyFont="1" applyBorder="1" applyAlignment="1">
      <alignment vertical="center" wrapText="1"/>
    </xf>
    <xf numFmtId="177" fontId="12" fillId="5" borderId="5" xfId="60" applyNumberFormat="1" applyFont="1" applyFill="1" applyBorder="1" applyAlignment="1">
      <alignment horizontal="right" vertical="center" indent="1"/>
    </xf>
    <xf numFmtId="0" fontId="13" fillId="0" borderId="5" xfId="60" applyBorder="1"/>
    <xf numFmtId="178" fontId="8" fillId="6" borderId="5" xfId="60" applyNumberFormat="1" applyFont="1" applyFill="1" applyBorder="1" applyAlignment="1">
      <alignment horizontal="right" vertical="center"/>
    </xf>
    <xf numFmtId="0" fontId="14" fillId="0" borderId="0" xfId="60" applyFont="1" applyBorder="1" applyAlignment="1">
      <alignment horizontal="left" vertical="center"/>
    </xf>
    <xf numFmtId="0" fontId="14" fillId="0" borderId="0" xfId="60" applyFont="1" applyBorder="1" applyAlignment="1">
      <alignment vertical="center"/>
    </xf>
    <xf numFmtId="0" fontId="14" fillId="0" borderId="0" xfId="60" applyFont="1" applyBorder="1" applyAlignment="1">
      <alignment horizontal="right" vertical="center"/>
    </xf>
    <xf numFmtId="0" fontId="13" fillId="0" borderId="0" xfId="60" applyAlignment="1"/>
    <xf numFmtId="0" fontId="12" fillId="0" borderId="5" xfId="62" applyFont="1" applyFill="1" applyBorder="1" applyAlignment="1" applyProtection="1">
      <alignment horizontal="left" vertical="center" wrapText="1"/>
    </xf>
    <xf numFmtId="0" fontId="10" fillId="0" borderId="5" xfId="62" applyFont="1" applyFill="1" applyBorder="1" applyAlignment="1" applyProtection="1">
      <alignment horizontal="left" vertical="center" wrapText="1"/>
    </xf>
    <xf numFmtId="0" fontId="12" fillId="0" borderId="6" xfId="60" applyFont="1" applyBorder="1" applyAlignment="1">
      <alignment vertical="center" wrapText="1"/>
    </xf>
    <xf numFmtId="0" fontId="12" fillId="0" borderId="8" xfId="60" applyFont="1" applyBorder="1" applyAlignment="1">
      <alignment vertical="center" wrapText="1"/>
    </xf>
    <xf numFmtId="0" fontId="12" fillId="0" borderId="7" xfId="60" applyFont="1" applyBorder="1" applyAlignment="1">
      <alignment vertical="center" wrapText="1"/>
    </xf>
    <xf numFmtId="0" fontId="14" fillId="0" borderId="0" xfId="60" applyFont="1" applyBorder="1" applyAlignment="1">
      <alignment vertical="center" wrapText="1"/>
    </xf>
    <xf numFmtId="0" fontId="13" fillId="0" borderId="0" xfId="60" applyAlignment="1">
      <alignment wrapText="1"/>
    </xf>
    <xf numFmtId="0" fontId="12" fillId="4" borderId="6" xfId="60" applyFont="1" applyFill="1" applyBorder="1" applyAlignment="1">
      <alignment horizontal="left" vertical="center" wrapText="1"/>
    </xf>
    <xf numFmtId="0" fontId="9" fillId="0" borderId="5" xfId="34" applyFont="1" applyBorder="1" applyAlignment="1" applyProtection="1">
      <alignment horizontal="left" vertical="center" wrapText="1"/>
    </xf>
    <xf numFmtId="0" fontId="9" fillId="0" borderId="3" xfId="34" applyFont="1" applyBorder="1" applyAlignment="1" applyProtection="1">
      <alignment horizontal="left" vertical="center" wrapText="1"/>
    </xf>
    <xf numFmtId="0" fontId="12" fillId="4" borderId="8" xfId="60" applyFont="1" applyFill="1" applyBorder="1" applyAlignment="1">
      <alignment horizontal="left" vertical="center" wrapText="1"/>
    </xf>
    <xf numFmtId="0" fontId="12" fillId="0" borderId="6" xfId="60" applyFont="1" applyBorder="1" applyAlignment="1">
      <alignment horizontal="left" vertical="center" wrapText="1"/>
    </xf>
    <xf numFmtId="0" fontId="15" fillId="0" borderId="5" xfId="60" applyFont="1" applyBorder="1" applyAlignment="1">
      <alignment vertical="center" wrapText="1"/>
    </xf>
    <xf numFmtId="0" fontId="9" fillId="0" borderId="5" xfId="73" applyFont="1" applyBorder="1" applyAlignment="1">
      <alignment horizontal="left" vertical="center" wrapText="1"/>
    </xf>
    <xf numFmtId="0" fontId="12" fillId="0" borderId="8" xfId="60" applyFont="1" applyBorder="1" applyAlignment="1">
      <alignment horizontal="left" vertical="center" wrapText="1"/>
    </xf>
    <xf numFmtId="0" fontId="9" fillId="0" borderId="5" xfId="64" applyFont="1" applyBorder="1" applyAlignment="1">
      <alignment vertical="center" wrapText="1"/>
    </xf>
    <xf numFmtId="0" fontId="15" fillId="4" borderId="5" xfId="64" applyFont="1" applyFill="1" applyBorder="1">
      <alignment vertical="center"/>
    </xf>
    <xf numFmtId="0" fontId="9" fillId="4" borderId="5" xfId="73" applyFont="1" applyFill="1" applyBorder="1" applyAlignment="1">
      <alignment horizontal="left" vertical="center" wrapText="1"/>
    </xf>
    <xf numFmtId="0" fontId="9" fillId="4" borderId="5" xfId="64" applyFont="1" applyFill="1" applyBorder="1">
      <alignment vertical="center"/>
    </xf>
    <xf numFmtId="0" fontId="15" fillId="4" borderId="5" xfId="64" applyFont="1" applyFill="1" applyBorder="1" applyAlignment="1">
      <alignment vertical="center" wrapText="1"/>
    </xf>
    <xf numFmtId="0" fontId="15" fillId="4" borderId="3" xfId="64" applyFont="1" applyFill="1" applyBorder="1" applyAlignment="1">
      <alignment vertical="center" wrapText="1"/>
    </xf>
    <xf numFmtId="0" fontId="15" fillId="0" borderId="5" xfId="73" applyFont="1" applyBorder="1" applyAlignment="1">
      <alignment horizontal="left" vertical="center" wrapText="1"/>
    </xf>
    <xf numFmtId="0" fontId="15" fillId="4" borderId="5" xfId="60" applyFont="1" applyFill="1" applyBorder="1" applyAlignment="1">
      <alignment vertical="top" wrapText="1"/>
    </xf>
    <xf numFmtId="0" fontId="15" fillId="4" borderId="5" xfId="73" applyFont="1" applyFill="1" applyBorder="1" applyAlignment="1">
      <alignment horizontal="left" vertical="center" wrapText="1"/>
    </xf>
    <xf numFmtId="0" fontId="15" fillId="4" borderId="5" xfId="60" applyFont="1" applyFill="1" applyBorder="1" applyAlignment="1">
      <alignment vertical="center" wrapText="1"/>
    </xf>
    <xf numFmtId="0" fontId="12" fillId="4" borderId="7" xfId="60" applyFont="1" applyFill="1" applyBorder="1" applyAlignment="1">
      <alignment horizontal="left" vertical="center" wrapText="1"/>
    </xf>
    <xf numFmtId="0" fontId="12" fillId="0" borderId="7" xfId="60" applyFont="1" applyBorder="1" applyAlignment="1">
      <alignment horizontal="left" vertical="center" wrapText="1"/>
    </xf>
    <xf numFmtId="0" fontId="12" fillId="4" borderId="5" xfId="60" applyFont="1" applyFill="1" applyBorder="1" applyAlignment="1">
      <alignment horizontal="left" vertical="center" wrapText="1"/>
    </xf>
    <xf numFmtId="0" fontId="16" fillId="0" borderId="0" xfId="60" applyFont="1" applyAlignment="1">
      <alignment vertical="center"/>
    </xf>
    <xf numFmtId="0" fontId="14" fillId="2" borderId="0" xfId="60" applyFont="1" applyFill="1" applyBorder="1" applyAlignment="1">
      <alignment horizontal="left" vertical="center"/>
    </xf>
    <xf numFmtId="0" fontId="4" fillId="2" borderId="1" xfId="58" applyFont="1" applyFill="1" applyBorder="1" applyAlignment="1" applyProtection="1">
      <alignment vertical="center"/>
    </xf>
    <xf numFmtId="0" fontId="3" fillId="2" borderId="1" xfId="58" applyFont="1" applyFill="1" applyBorder="1" applyAlignment="1" applyProtection="1">
      <alignment vertical="center"/>
      <protection locked="0"/>
    </xf>
    <xf numFmtId="0" fontId="4" fillId="2" borderId="2" xfId="58" applyFont="1" applyFill="1" applyBorder="1" applyAlignment="1" applyProtection="1">
      <alignment vertical="center"/>
    </xf>
    <xf numFmtId="0" fontId="3" fillId="2" borderId="2" xfId="58" applyFont="1" applyFill="1" applyBorder="1" applyAlignment="1" applyProtection="1">
      <alignment vertical="center"/>
      <protection locked="0"/>
    </xf>
    <xf numFmtId="14" fontId="4" fillId="2" borderId="2" xfId="58" applyNumberFormat="1" applyFont="1" applyFill="1" applyBorder="1" applyAlignment="1" applyProtection="1">
      <alignment vertical="center"/>
    </xf>
    <xf numFmtId="0" fontId="14" fillId="0" borderId="0" xfId="60" applyFont="1" applyFill="1" applyBorder="1" applyAlignment="1">
      <alignment horizontal="left" vertical="center"/>
    </xf>
    <xf numFmtId="0" fontId="12" fillId="4" borderId="5" xfId="60" applyFont="1" applyFill="1" applyBorder="1" applyAlignment="1">
      <alignment horizontal="center" vertical="center" wrapText="1"/>
    </xf>
    <xf numFmtId="0" fontId="12" fillId="0" borderId="2" xfId="60" applyFont="1" applyFill="1" applyBorder="1" applyAlignment="1">
      <alignment vertical="center" wrapText="1"/>
    </xf>
    <xf numFmtId="0" fontId="12" fillId="0" borderId="5" xfId="60" applyFont="1" applyFill="1" applyBorder="1" applyAlignment="1">
      <alignment vertical="center" wrapText="1"/>
    </xf>
    <xf numFmtId="0" fontId="12" fillId="0" borderId="5" xfId="60" applyFont="1" applyBorder="1" applyAlignment="1">
      <alignment horizontal="left" vertical="center"/>
    </xf>
    <xf numFmtId="177" fontId="12" fillId="5" borderId="3" xfId="60" applyNumberFormat="1" applyFont="1" applyFill="1" applyBorder="1" applyAlignment="1">
      <alignment vertical="center"/>
    </xf>
    <xf numFmtId="177" fontId="12" fillId="5" borderId="2" xfId="60" applyNumberFormat="1" applyFont="1" applyFill="1" applyBorder="1" applyAlignment="1">
      <alignment vertical="center"/>
    </xf>
    <xf numFmtId="177" fontId="12" fillId="5" borderId="4" xfId="60" applyNumberFormat="1" applyFont="1" applyFill="1" applyBorder="1" applyAlignment="1">
      <alignment vertical="center"/>
    </xf>
    <xf numFmtId="0" fontId="17" fillId="0" borderId="0" xfId="60" applyFont="1"/>
    <xf numFmtId="0" fontId="18" fillId="7" borderId="5" xfId="60" applyFont="1" applyFill="1" applyBorder="1" applyAlignment="1" applyProtection="1">
      <alignment horizontal="center" vertical="center" wrapText="1"/>
    </xf>
    <xf numFmtId="0" fontId="18" fillId="7" borderId="3" xfId="60" applyFont="1" applyFill="1" applyBorder="1" applyAlignment="1" applyProtection="1">
      <alignment horizontal="center" vertical="center" wrapText="1"/>
    </xf>
    <xf numFmtId="0" fontId="18" fillId="7" borderId="4" xfId="60" applyFont="1" applyFill="1" applyBorder="1" applyAlignment="1" applyProtection="1">
      <alignment horizontal="center" vertical="center" wrapText="1"/>
    </xf>
    <xf numFmtId="40" fontId="18" fillId="7" borderId="5" xfId="60" applyNumberFormat="1" applyFont="1" applyFill="1" applyBorder="1" applyAlignment="1" applyProtection="1">
      <alignment horizontal="center" vertical="center" wrapText="1"/>
    </xf>
    <xf numFmtId="0" fontId="19" fillId="0" borderId="5" xfId="60" applyFont="1" applyBorder="1" applyAlignment="1" applyProtection="1">
      <alignment horizontal="center"/>
    </xf>
    <xf numFmtId="0" fontId="14" fillId="2" borderId="3" xfId="60" applyFont="1" applyFill="1" applyBorder="1" applyAlignment="1" applyProtection="1">
      <alignment horizontal="center" wrapText="1"/>
    </xf>
    <xf numFmtId="0" fontId="14" fillId="2" borderId="4" xfId="60" applyFont="1" applyFill="1" applyBorder="1" applyAlignment="1" applyProtection="1">
      <alignment horizontal="center" wrapText="1"/>
    </xf>
    <xf numFmtId="40" fontId="14" fillId="2" borderId="5" xfId="60" applyNumberFormat="1" applyFont="1" applyFill="1" applyBorder="1" applyAlignment="1" applyProtection="1">
      <alignment horizontal="center" wrapText="1"/>
    </xf>
    <xf numFmtId="0" fontId="20" fillId="0" borderId="5" xfId="60" applyFont="1" applyBorder="1" applyAlignment="1" applyProtection="1">
      <alignment horizontal="center"/>
      <protection locked="0"/>
    </xf>
    <xf numFmtId="0" fontId="14" fillId="4" borderId="3" xfId="60" applyFont="1" applyFill="1" applyBorder="1" applyAlignment="1" applyProtection="1">
      <alignment horizontal="center" wrapText="1"/>
    </xf>
    <xf numFmtId="0" fontId="14" fillId="4" borderId="4" xfId="60" applyFont="1" applyFill="1" applyBorder="1" applyAlignment="1" applyProtection="1">
      <alignment horizontal="center" wrapText="1"/>
    </xf>
    <xf numFmtId="0" fontId="18" fillId="2" borderId="3" xfId="60" applyFont="1" applyFill="1" applyBorder="1" applyAlignment="1" applyProtection="1">
      <alignment horizontal="center" wrapText="1"/>
    </xf>
    <xf numFmtId="0" fontId="18" fillId="2" borderId="4" xfId="60" applyFont="1" applyFill="1" applyBorder="1" applyAlignment="1" applyProtection="1">
      <alignment horizontal="center" wrapText="1"/>
    </xf>
    <xf numFmtId="0" fontId="21" fillId="8" borderId="3" xfId="60" applyFont="1" applyFill="1" applyBorder="1" applyAlignment="1" applyProtection="1">
      <alignment horizontal="center"/>
    </xf>
    <xf numFmtId="0" fontId="21" fillId="8" borderId="2" xfId="60" applyFont="1" applyFill="1" applyBorder="1" applyAlignment="1" applyProtection="1">
      <alignment horizontal="center"/>
    </xf>
    <xf numFmtId="0" fontId="21" fillId="8" borderId="4" xfId="60" applyFont="1" applyFill="1" applyBorder="1" applyAlignment="1" applyProtection="1">
      <alignment horizontal="center"/>
    </xf>
    <xf numFmtId="40" fontId="11" fillId="8" borderId="5" xfId="60" applyNumberFormat="1" applyFont="1" applyFill="1" applyBorder="1" applyAlignment="1" applyProtection="1">
      <alignment horizontal="center" wrapText="1"/>
    </xf>
    <xf numFmtId="0" fontId="20" fillId="8" borderId="5" xfId="60" applyFont="1" applyFill="1" applyBorder="1" applyAlignment="1" applyProtection="1">
      <alignment horizontal="center"/>
      <protection locked="0"/>
    </xf>
    <xf numFmtId="2" fontId="11" fillId="8" borderId="5" xfId="58" applyNumberFormat="1" applyFont="1" applyFill="1" applyBorder="1" applyAlignment="1" applyProtection="1">
      <alignment horizontal="center" wrapText="1"/>
    </xf>
    <xf numFmtId="179" fontId="22" fillId="8" borderId="5" xfId="58" applyNumberFormat="1" applyFont="1" applyFill="1" applyBorder="1" applyAlignment="1" applyProtection="1">
      <alignment horizontal="center" wrapText="1"/>
    </xf>
    <xf numFmtId="0" fontId="23" fillId="8" borderId="5" xfId="60" applyFont="1" applyFill="1" applyBorder="1" applyProtection="1"/>
    <xf numFmtId="180" fontId="17" fillId="0" borderId="0" xfId="60" applyNumberFormat="1" applyFont="1"/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_报价参考0521(3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 27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常规 2 3 2" xfId="55"/>
    <cellStyle name="60% - 强调文字颜色 6" xfId="56" builtinId="52"/>
    <cellStyle name="常规 11" xfId="57"/>
    <cellStyle name="常规 2 4" xfId="58"/>
    <cellStyle name="常规 11 2" xfId="59"/>
    <cellStyle name="常规 13" xfId="60"/>
    <cellStyle name="常规 14" xfId="61"/>
    <cellStyle name="常规 15" xfId="62"/>
    <cellStyle name="常规 2" xfId="63"/>
    <cellStyle name="常规 28" xfId="64"/>
    <cellStyle name="常规 3" xfId="65"/>
    <cellStyle name="常规 4" xfId="66"/>
    <cellStyle name="常规 4 2" xfId="67"/>
    <cellStyle name="常规 4 2 2" xfId="68"/>
    <cellStyle name="常规 5" xfId="69"/>
    <cellStyle name="常规 6 2" xfId="70"/>
    <cellStyle name="常规 7" xfId="71"/>
    <cellStyle name="常规 7 2" xfId="72"/>
    <cellStyle name="常规 8" xfId="73"/>
    <cellStyle name="常规 9" xfId="74"/>
    <cellStyle name="货币 2" xfId="75"/>
    <cellStyle name="货币 2 2" xfId="76"/>
    <cellStyle name="普通 2 2" xfId="77"/>
    <cellStyle name="千位分隔 2" xfId="78"/>
    <cellStyle name="千位分隔 2 2" xfId="79"/>
    <cellStyle name="千位分隔 3" xfId="80"/>
    <cellStyle name="样式 1" xfId="81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14</xdr:row>
      <xdr:rowOff>38102</xdr:rowOff>
    </xdr:to>
    <xdr:pic>
      <xdr:nvPicPr>
        <xdr:cNvPr id="2" name="图片 1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7300" y="43719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0</xdr:colOff>
      <xdr:row>14</xdr:row>
      <xdr:rowOff>38102</xdr:rowOff>
    </xdr:to>
    <xdr:pic>
      <xdr:nvPicPr>
        <xdr:cNvPr id="3" name="图片 2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7300" y="43719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3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4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5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6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8" name="Text Box 2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9" name="Text Box 8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0" name="Text Box 9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1" name="Text Box 14"/>
        <xdr:cNvSpPr txBox="1">
          <a:spLocks noChangeArrowheads="1"/>
        </xdr:cNvSpPr>
      </xdr:nvSpPr>
      <xdr:spPr>
        <a:xfrm>
          <a:off x="2705100" y="37052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657225</xdr:colOff>
      <xdr:row>11</xdr:row>
      <xdr:rowOff>0</xdr:rowOff>
    </xdr:from>
    <xdr:to>
      <xdr:col>7</xdr:col>
      <xdr:colOff>0</xdr:colOff>
      <xdr:row>12</xdr:row>
      <xdr:rowOff>346797</xdr:rowOff>
    </xdr:to>
    <xdr:pic>
      <xdr:nvPicPr>
        <xdr:cNvPr id="152" name="图片 151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4850" y="4143375"/>
          <a:ext cx="0" cy="76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8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9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0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1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2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3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4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5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6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7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8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29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0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1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2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3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4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5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6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7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8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39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0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1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2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3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3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4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5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6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7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49" name="Text Box 2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50" name="Text Box 8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51" name="Text Box 9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452" name="Text Box 14"/>
        <xdr:cNvSpPr txBox="1">
          <a:spLocks noChangeArrowheads="1"/>
        </xdr:cNvSpPr>
      </xdr:nvSpPr>
      <xdr:spPr>
        <a:xfrm>
          <a:off x="2705100" y="3924300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752475</xdr:colOff>
      <xdr:row>55</xdr:row>
      <xdr:rowOff>0</xdr:rowOff>
    </xdr:from>
    <xdr:to>
      <xdr:col>8</xdr:col>
      <xdr:colOff>0</xdr:colOff>
      <xdr:row>56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77775" y="13344525"/>
          <a:ext cx="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9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0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1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2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4" name="Text Box 2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5" name="Text Box 8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6" name="Text Box 9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270510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838200</xdr:colOff>
      <xdr:row>19</xdr:row>
      <xdr:rowOff>0</xdr:rowOff>
    </xdr:from>
    <xdr:to>
      <xdr:col>8</xdr:col>
      <xdr:colOff>0</xdr:colOff>
      <xdr:row>20</xdr:row>
      <xdr:rowOff>355602</xdr:rowOff>
    </xdr:to>
    <xdr:pic>
      <xdr:nvPicPr>
        <xdr:cNvPr id="2" name="图片 1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506200" y="6219825"/>
          <a:ext cx="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9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0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1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2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4" name="Text Box 2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5" name="Text Box 8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6" name="Text Box 9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4695825" y="41243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1397000</xdr:colOff>
      <xdr:row>13</xdr:row>
      <xdr:rowOff>0</xdr:rowOff>
    </xdr:from>
    <xdr:to>
      <xdr:col>6</xdr:col>
      <xdr:colOff>1397000</xdr:colOff>
      <xdr:row>14</xdr:row>
      <xdr:rowOff>355601</xdr:rowOff>
    </xdr:to>
    <xdr:pic>
      <xdr:nvPicPr>
        <xdr:cNvPr id="2" name="图片 1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8700" y="4333875"/>
          <a:ext cx="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9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0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1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2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4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5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6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7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6</xdr:col>
      <xdr:colOff>1397000</xdr:colOff>
      <xdr:row>13</xdr:row>
      <xdr:rowOff>0</xdr:rowOff>
    </xdr:from>
    <xdr:ext cx="0" cy="762001"/>
    <xdr:pic>
      <xdr:nvPicPr>
        <xdr:cNvPr id="88" name="图片 87" descr="medi.gif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88700" y="4333875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8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9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0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1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2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3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4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5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4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5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6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7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8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69" name="Text Box 1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70" name="Text Box 2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71" name="Text Box 8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72" name="Text Box 9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101600" cy="114300"/>
    <xdr:sp>
      <xdr:nvSpPr>
        <xdr:cNvPr id="173" name="Text Box 14"/>
        <xdr:cNvSpPr txBox="1">
          <a:spLocks noChangeArrowheads="1"/>
        </xdr:cNvSpPr>
      </xdr:nvSpPr>
      <xdr:spPr>
        <a:xfrm>
          <a:off x="3829050" y="34956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1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2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3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4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5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6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8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79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0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1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3" name="Text Box 2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4" name="Text Box 8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5" name="Text Box 9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101600</xdr:colOff>
      <xdr:row>9</xdr:row>
      <xdr:rowOff>114300</xdr:rowOff>
    </xdr:to>
    <xdr:sp>
      <xdr:nvSpPr>
        <xdr:cNvPr id="86" name="Text Box 14"/>
        <xdr:cNvSpPr txBox="1">
          <a:spLocks noChangeArrowheads="1"/>
        </xdr:cNvSpPr>
      </xdr:nvSpPr>
      <xdr:spPr>
        <a:xfrm>
          <a:off x="3076575" y="433387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8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8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9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0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1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2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3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4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5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3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4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5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6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8" name="Text Box 2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69" name="Text Box 8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0" name="Text Box 9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101600</xdr:colOff>
      <xdr:row>10</xdr:row>
      <xdr:rowOff>114300</xdr:rowOff>
    </xdr:to>
    <xdr:sp>
      <xdr:nvSpPr>
        <xdr:cNvPr id="171" name="Text Box 14"/>
        <xdr:cNvSpPr txBox="1">
          <a:spLocks noChangeArrowheads="1"/>
        </xdr:cNvSpPr>
      </xdr:nvSpPr>
      <xdr:spPr>
        <a:xfrm>
          <a:off x="3076575" y="4543425"/>
          <a:ext cx="101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25"/>
  <sheetViews>
    <sheetView view="pageBreakPreview" zoomScaleNormal="115" zoomScaleSheetLayoutView="100" topLeftCell="A7" workbookViewId="0">
      <selection activeCell="F12" sqref="F12"/>
    </sheetView>
  </sheetViews>
  <sheetFormatPr defaultColWidth="11" defaultRowHeight="17.25" outlineLevelCol="6"/>
  <cols>
    <col min="1" max="1" width="20.5" style="116" customWidth="1"/>
    <col min="2" max="2" width="22.125" style="116" customWidth="1"/>
    <col min="3" max="3" width="22" style="116" customWidth="1"/>
    <col min="4" max="4" width="17.125" style="116" customWidth="1"/>
    <col min="5" max="5" width="22.125" style="116" customWidth="1"/>
    <col min="6" max="6" width="11" style="116"/>
    <col min="7" max="7" width="12.25" style="116" customWidth="1"/>
    <col min="8" max="16384" width="11" style="116"/>
  </cols>
  <sheetData>
    <row r="1" s="6" customFormat="1" ht="30" customHeight="1" spans="1:6">
      <c r="A1" s="1" t="s">
        <v>0</v>
      </c>
      <c r="B1" s="1"/>
      <c r="C1" s="1"/>
      <c r="D1" s="1"/>
      <c r="E1" s="1"/>
      <c r="F1" s="1"/>
    </row>
    <row r="2" s="6" customFormat="1" ht="30" spans="1:5">
      <c r="A2" s="2"/>
      <c r="B2" s="3"/>
      <c r="C2" s="4"/>
      <c r="D2" s="5"/>
      <c r="E2" s="5"/>
    </row>
    <row r="3" s="12" customFormat="1" ht="33" spans="1:5">
      <c r="A3" s="7" t="s">
        <v>1</v>
      </c>
      <c r="B3" s="11"/>
      <c r="C3" s="56"/>
      <c r="D3" s="7" t="s">
        <v>2</v>
      </c>
      <c r="E3" s="10"/>
    </row>
    <row r="4" s="12" customFormat="1" ht="33" spans="1:5">
      <c r="A4" s="7" t="s">
        <v>3</v>
      </c>
      <c r="C4" s="56"/>
      <c r="D4" s="13" t="s">
        <v>4</v>
      </c>
      <c r="E4" s="11"/>
    </row>
    <row r="5" s="12" customFormat="1" ht="35.25" customHeight="1" spans="1:5">
      <c r="A5" s="7" t="s">
        <v>5</v>
      </c>
      <c r="B5" s="15"/>
      <c r="C5" s="56"/>
      <c r="D5" s="13" t="s">
        <v>6</v>
      </c>
      <c r="E5" s="15"/>
    </row>
    <row r="6" s="12" customFormat="1" ht="33.75" customHeight="1" spans="1:5">
      <c r="A6" s="7" t="s">
        <v>7</v>
      </c>
      <c r="B6" s="15"/>
      <c r="C6" s="57"/>
      <c r="D6" s="13" t="s">
        <v>8</v>
      </c>
      <c r="E6" s="15"/>
    </row>
    <row r="7" s="12" customFormat="1" ht="56.1" customHeight="1" spans="1:5">
      <c r="A7" s="7" t="s">
        <v>9</v>
      </c>
      <c r="B7" s="58">
        <v>43209</v>
      </c>
      <c r="C7" s="57"/>
      <c r="D7" s="13" t="s">
        <v>10</v>
      </c>
      <c r="E7" s="20"/>
    </row>
    <row r="8" ht="16.5" spans="1:5">
      <c r="A8" s="117" t="s">
        <v>11</v>
      </c>
      <c r="B8" s="118" t="s">
        <v>12</v>
      </c>
      <c r="C8" s="119"/>
      <c r="D8" s="120" t="s">
        <v>13</v>
      </c>
      <c r="E8" s="120" t="s">
        <v>14</v>
      </c>
    </row>
    <row r="9" ht="16.5" spans="1:5">
      <c r="A9" s="121">
        <v>1</v>
      </c>
      <c r="B9" s="122" t="s">
        <v>15</v>
      </c>
      <c r="C9" s="123"/>
      <c r="D9" s="124">
        <f>创意设计部分!B14</f>
        <v>28000</v>
      </c>
      <c r="E9" s="125"/>
    </row>
    <row r="10" ht="16.5" spans="1:5">
      <c r="A10" s="121">
        <v>2</v>
      </c>
      <c r="B10" s="122" t="s">
        <v>16</v>
      </c>
      <c r="C10" s="123"/>
      <c r="D10" s="124">
        <f>物料制作!B12</f>
        <v>1500</v>
      </c>
      <c r="E10" s="125"/>
    </row>
    <row r="11" ht="16.5" spans="1:5">
      <c r="A11" s="121">
        <v>3</v>
      </c>
      <c r="B11" s="122" t="s">
        <v>17</v>
      </c>
      <c r="C11" s="123"/>
      <c r="D11" s="124">
        <f>'舞台搭建&amp;AV设备'!B56</f>
        <v>137255</v>
      </c>
      <c r="E11" s="125"/>
    </row>
    <row r="12" ht="16.5" spans="1:5">
      <c r="A12" s="121">
        <v>4</v>
      </c>
      <c r="B12" s="126" t="s">
        <v>18</v>
      </c>
      <c r="C12" s="127"/>
      <c r="D12" s="124">
        <f>场外搭建!B20</f>
        <v>65400</v>
      </c>
      <c r="E12" s="125"/>
    </row>
    <row r="13" ht="16.5" spans="1:5">
      <c r="A13" s="121">
        <v>5</v>
      </c>
      <c r="B13" s="122" t="s">
        <v>19</v>
      </c>
      <c r="C13" s="123"/>
      <c r="D13" s="124">
        <f>多媒体制作!B14</f>
        <v>15400</v>
      </c>
      <c r="E13" s="125"/>
    </row>
    <row r="14" ht="16.5" spans="1:5">
      <c r="A14" s="121">
        <v>6</v>
      </c>
      <c r="B14" s="122" t="s">
        <v>20</v>
      </c>
      <c r="C14" s="123"/>
      <c r="D14" s="124">
        <f>SUM(D9:D13)*0.1</f>
        <v>24755.5</v>
      </c>
      <c r="E14" s="125"/>
    </row>
    <row r="15" ht="16.5" spans="1:5">
      <c r="A15" s="121">
        <v>7</v>
      </c>
      <c r="B15" s="128" t="s">
        <v>21</v>
      </c>
      <c r="C15" s="129"/>
      <c r="D15" s="124">
        <f>SUM(D9:D14)</f>
        <v>272310.5</v>
      </c>
      <c r="E15" s="125"/>
    </row>
    <row r="16" ht="15.75" customHeight="1" spans="1:5">
      <c r="A16" s="130" t="s">
        <v>22</v>
      </c>
      <c r="B16" s="131"/>
      <c r="C16" s="132"/>
      <c r="D16" s="133">
        <v>260000</v>
      </c>
      <c r="E16" s="134"/>
    </row>
    <row r="17" ht="15.75" customHeight="1" spans="1:5">
      <c r="A17" s="121">
        <v>8</v>
      </c>
      <c r="B17" s="122" t="s">
        <v>23</v>
      </c>
      <c r="C17" s="123"/>
      <c r="D17" s="124">
        <v>11440</v>
      </c>
      <c r="E17" s="125" t="s">
        <v>24</v>
      </c>
    </row>
    <row r="18" ht="16.5" spans="1:5">
      <c r="A18" s="130" t="s">
        <v>25</v>
      </c>
      <c r="B18" s="131"/>
      <c r="C18" s="132"/>
      <c r="D18" s="135">
        <f>(D16+D17)</f>
        <v>271440</v>
      </c>
      <c r="E18" s="136" t="s">
        <v>26</v>
      </c>
    </row>
    <row r="19" ht="16.5" spans="1:5">
      <c r="A19" s="130" t="s">
        <v>27</v>
      </c>
      <c r="B19" s="131"/>
      <c r="C19" s="132" t="s">
        <v>28</v>
      </c>
      <c r="D19" s="135">
        <f>D18*1.06</f>
        <v>287726.4</v>
      </c>
      <c r="E19" s="137"/>
    </row>
    <row r="25" spans="7:7">
      <c r="G25" s="138"/>
    </row>
  </sheetData>
  <mergeCells count="13">
    <mergeCell ref="A1:F1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  <mergeCell ref="B17:C17"/>
    <mergeCell ref="A18:C18"/>
    <mergeCell ref="A19:C19"/>
  </mergeCells>
  <pageMargins left="0.699305555555556" right="0.699305555555556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U256"/>
  <sheetViews>
    <sheetView view="pageBreakPreview" zoomScaleNormal="85" zoomScaleSheetLayoutView="100" workbookViewId="0">
      <selection activeCell="G17" sqref="G17"/>
    </sheetView>
  </sheetViews>
  <sheetFormatPr defaultColWidth="8.875" defaultRowHeight="17.25"/>
  <cols>
    <col min="1" max="1" width="25.625" style="69" customWidth="1"/>
    <col min="2" max="2" width="11.375" style="69" customWidth="1"/>
    <col min="3" max="3" width="20.375" style="70" customWidth="1"/>
    <col min="4" max="4" width="14.125" style="69" customWidth="1"/>
    <col min="5" max="5" width="16.125" style="71" customWidth="1"/>
    <col min="6" max="6" width="18" style="70" customWidth="1"/>
    <col min="7" max="7" width="10.875" style="70" customWidth="1"/>
    <col min="8" max="16384" width="8.875" style="101"/>
  </cols>
  <sheetData>
    <row r="1" s="6" customFormat="1" ht="30" spans="1:7">
      <c r="A1" s="1" t="s">
        <v>15</v>
      </c>
      <c r="B1" s="1"/>
      <c r="C1" s="1"/>
      <c r="D1" s="1"/>
      <c r="E1" s="1"/>
      <c r="F1" s="1"/>
      <c r="G1" s="1"/>
    </row>
    <row r="2" s="6" customFormat="1" ht="30" spans="1:5">
      <c r="A2" s="2"/>
      <c r="B2" s="3"/>
      <c r="C2" s="4"/>
      <c r="D2" s="5"/>
      <c r="E2" s="5"/>
    </row>
    <row r="3" s="12" customFormat="1" ht="33" spans="1:6">
      <c r="A3" s="7" t="s">
        <v>1</v>
      </c>
      <c r="B3" s="11"/>
      <c r="C3" s="56"/>
      <c r="D3" s="7" t="s">
        <v>2</v>
      </c>
      <c r="E3" s="10"/>
      <c r="F3" s="11"/>
    </row>
    <row r="4" s="12" customFormat="1" ht="33" spans="1:6">
      <c r="A4" s="7" t="s">
        <v>3</v>
      </c>
      <c r="C4" s="56"/>
      <c r="D4" s="13" t="s">
        <v>4</v>
      </c>
      <c r="E4" s="11"/>
      <c r="F4" s="11"/>
    </row>
    <row r="5" s="12" customFormat="1" ht="33" spans="1:6">
      <c r="A5" s="7" t="s">
        <v>5</v>
      </c>
      <c r="B5" s="15"/>
      <c r="C5" s="56"/>
      <c r="D5" s="13" t="s">
        <v>6</v>
      </c>
      <c r="E5" s="15"/>
      <c r="F5" s="15"/>
    </row>
    <row r="6" s="12" customFormat="1" ht="33" spans="1:6">
      <c r="A6" s="7" t="s">
        <v>7</v>
      </c>
      <c r="B6" s="15"/>
      <c r="C6" s="57"/>
      <c r="D6" s="13" t="s">
        <v>8</v>
      </c>
      <c r="E6" s="15"/>
      <c r="F6" s="15"/>
    </row>
    <row r="7" s="12" customFormat="1" ht="33" spans="1:6">
      <c r="A7" s="7" t="s">
        <v>9</v>
      </c>
      <c r="B7" s="58"/>
      <c r="C7" s="57"/>
      <c r="D7" s="13" t="s">
        <v>10</v>
      </c>
      <c r="E7" s="18"/>
      <c r="F7" s="11"/>
    </row>
    <row r="8" s="12" customFormat="1" spans="1:6">
      <c r="A8" s="7"/>
      <c r="B8" s="59"/>
      <c r="C8" s="57"/>
      <c r="D8" s="13"/>
      <c r="E8" s="20"/>
      <c r="F8" s="11"/>
    </row>
    <row r="9" s="69" customFormat="1" ht="33" spans="1:73">
      <c r="A9" s="21" t="s">
        <v>29</v>
      </c>
      <c r="B9" s="22"/>
      <c r="C9" s="23" t="s">
        <v>30</v>
      </c>
      <c r="D9" s="24" t="s">
        <v>31</v>
      </c>
      <c r="E9" s="23" t="s">
        <v>32</v>
      </c>
      <c r="F9" s="24" t="s">
        <v>33</v>
      </c>
      <c r="G9" s="24" t="s">
        <v>34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</row>
    <row r="10" spans="1:7">
      <c r="A10" s="60" t="s">
        <v>15</v>
      </c>
      <c r="B10" s="65" t="s">
        <v>35</v>
      </c>
      <c r="C10" s="65" t="s">
        <v>36</v>
      </c>
      <c r="D10" s="44" t="s">
        <v>37</v>
      </c>
      <c r="E10" s="112">
        <v>15</v>
      </c>
      <c r="F10" s="31">
        <v>800</v>
      </c>
      <c r="G10" s="32">
        <f t="shared" ref="G10" si="0">E10*F10</f>
        <v>12000</v>
      </c>
    </row>
    <row r="11" spans="1:7">
      <c r="A11" s="63"/>
      <c r="B11" s="65" t="s">
        <v>38</v>
      </c>
      <c r="C11" s="65" t="s">
        <v>39</v>
      </c>
      <c r="D11" s="44" t="s">
        <v>37</v>
      </c>
      <c r="E11" s="112">
        <v>5</v>
      </c>
      <c r="F11" s="31">
        <v>600</v>
      </c>
      <c r="G11" s="32">
        <v>0</v>
      </c>
    </row>
    <row r="12" spans="1:7">
      <c r="A12" s="63"/>
      <c r="B12" s="65" t="s">
        <v>40</v>
      </c>
      <c r="C12" s="65" t="s">
        <v>41</v>
      </c>
      <c r="D12" s="44" t="s">
        <v>37</v>
      </c>
      <c r="E12" s="112">
        <v>10</v>
      </c>
      <c r="F12" s="31">
        <v>800</v>
      </c>
      <c r="G12" s="32">
        <f t="shared" ref="G12:G13" si="1">E12*F12</f>
        <v>8000</v>
      </c>
    </row>
    <row r="13" spans="1:7">
      <c r="A13" s="64"/>
      <c r="B13" s="65" t="s">
        <v>42</v>
      </c>
      <c r="C13" s="65" t="s">
        <v>43</v>
      </c>
      <c r="D13" s="44" t="s">
        <v>37</v>
      </c>
      <c r="E13" s="112">
        <v>10</v>
      </c>
      <c r="F13" s="31">
        <v>800</v>
      </c>
      <c r="G13" s="32">
        <f t="shared" si="1"/>
        <v>8000</v>
      </c>
    </row>
    <row r="14" ht="33" spans="1:7">
      <c r="A14" s="40" t="s">
        <v>44</v>
      </c>
      <c r="B14" s="113">
        <f>SUM(G10:G13)</f>
        <v>28000</v>
      </c>
      <c r="C14" s="114"/>
      <c r="D14" s="114"/>
      <c r="E14" s="114"/>
      <c r="F14" s="114"/>
      <c r="G14" s="115"/>
    </row>
    <row r="15" ht="33" spans="1:7">
      <c r="A15" s="50" t="s">
        <v>45</v>
      </c>
      <c r="B15" s="45" t="s">
        <v>46</v>
      </c>
      <c r="C15" s="46"/>
      <c r="D15" s="47" t="s">
        <v>47</v>
      </c>
      <c r="E15" s="48">
        <f>B14</f>
        <v>28000</v>
      </c>
      <c r="F15" s="49">
        <v>0.06</v>
      </c>
      <c r="G15" s="32">
        <f>E15*F15</f>
        <v>1680</v>
      </c>
    </row>
    <row r="16" ht="33" spans="1:7">
      <c r="A16" s="51" t="s">
        <v>48</v>
      </c>
      <c r="B16" s="52">
        <f>E15+G15</f>
        <v>29680</v>
      </c>
      <c r="C16" s="53"/>
      <c r="D16" s="53"/>
      <c r="E16" s="53"/>
      <c r="F16" s="53"/>
      <c r="G16" s="54"/>
    </row>
    <row r="248" spans="1:7">
      <c r="A248" s="101"/>
      <c r="B248" s="101"/>
      <c r="C248" s="101"/>
      <c r="D248" s="101"/>
      <c r="E248" s="101"/>
      <c r="F248" s="101"/>
      <c r="G248" s="101"/>
    </row>
    <row r="249" spans="1:7">
      <c r="A249" s="101"/>
      <c r="B249" s="101"/>
      <c r="C249" s="101"/>
      <c r="D249" s="101"/>
      <c r="E249" s="101"/>
      <c r="F249" s="101"/>
      <c r="G249" s="101"/>
    </row>
    <row r="250" spans="1:7">
      <c r="A250" s="101"/>
      <c r="B250" s="101"/>
      <c r="C250" s="101"/>
      <c r="D250" s="101"/>
      <c r="E250" s="101"/>
      <c r="F250" s="101"/>
      <c r="G250" s="101"/>
    </row>
    <row r="251" spans="1:7">
      <c r="A251" s="101"/>
      <c r="B251" s="101"/>
      <c r="C251" s="101"/>
      <c r="D251" s="101"/>
      <c r="E251" s="101"/>
      <c r="F251" s="101"/>
      <c r="G251" s="101"/>
    </row>
    <row r="252" spans="1:7">
      <c r="A252" s="101"/>
      <c r="B252" s="101"/>
      <c r="C252" s="101"/>
      <c r="D252" s="101"/>
      <c r="E252" s="101"/>
      <c r="F252" s="101"/>
      <c r="G252" s="101"/>
    </row>
    <row r="253" spans="1:7">
      <c r="A253" s="101"/>
      <c r="B253" s="101"/>
      <c r="C253" s="101"/>
      <c r="D253" s="101"/>
      <c r="E253" s="101"/>
      <c r="F253" s="101"/>
      <c r="G253" s="101"/>
    </row>
    <row r="254" spans="1:7">
      <c r="A254" s="101"/>
      <c r="B254" s="101"/>
      <c r="C254" s="101"/>
      <c r="D254" s="101"/>
      <c r="E254" s="101"/>
      <c r="F254" s="101"/>
      <c r="G254" s="101"/>
    </row>
    <row r="255" spans="1:7">
      <c r="A255" s="101"/>
      <c r="B255" s="101"/>
      <c r="C255" s="101"/>
      <c r="D255" s="101"/>
      <c r="E255" s="101"/>
      <c r="F255" s="101"/>
      <c r="G255" s="101"/>
    </row>
    <row r="256" spans="1:7">
      <c r="A256" s="101"/>
      <c r="B256" s="101"/>
      <c r="C256" s="101"/>
      <c r="D256" s="101"/>
      <c r="E256" s="101"/>
      <c r="F256" s="101"/>
      <c r="G256" s="101"/>
    </row>
  </sheetData>
  <mergeCells count="7">
    <mergeCell ref="A1:G1"/>
    <mergeCell ref="E5:F5"/>
    <mergeCell ref="E6:F6"/>
    <mergeCell ref="B14:G14"/>
    <mergeCell ref="B15:C15"/>
    <mergeCell ref="B16:G16"/>
    <mergeCell ref="A10:A13"/>
  </mergeCells>
  <pageMargins left="0.75" right="0.75" top="1" bottom="1" header="0.5" footer="0.5"/>
  <pageSetup paperSize="9" scale="75" fitToHeight="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U15"/>
  <sheetViews>
    <sheetView view="pageBreakPreview" zoomScaleNormal="85" zoomScaleSheetLayoutView="100" workbookViewId="0">
      <selection activeCell="G17" sqref="G17"/>
    </sheetView>
  </sheetViews>
  <sheetFormatPr defaultColWidth="11" defaultRowHeight="14.25"/>
  <cols>
    <col min="1" max="1" width="27" style="55" customWidth="1"/>
    <col min="2" max="2" width="8.5" style="55" customWidth="1"/>
    <col min="3" max="3" width="31.5" style="55" customWidth="1"/>
    <col min="4" max="4" width="14.625" style="55" customWidth="1"/>
    <col min="5" max="5" width="9.375" style="55" customWidth="1"/>
    <col min="6" max="6" width="9.625" style="55" customWidth="1"/>
    <col min="7" max="7" width="8.625" style="55" customWidth="1"/>
    <col min="8" max="16384" width="11" style="55"/>
  </cols>
  <sheetData>
    <row r="1" s="6" customFormat="1" ht="30" spans="1:7">
      <c r="A1" s="1" t="s">
        <v>49</v>
      </c>
      <c r="B1" s="1"/>
      <c r="C1" s="1"/>
      <c r="D1" s="1"/>
      <c r="E1" s="1"/>
      <c r="F1" s="1"/>
      <c r="G1" s="1"/>
    </row>
    <row r="2" s="6" customFormat="1" ht="30" spans="1:5">
      <c r="A2" s="2"/>
      <c r="B2" s="3"/>
      <c r="C2" s="4"/>
      <c r="D2" s="5"/>
      <c r="E2" s="5"/>
    </row>
    <row r="3" s="12" customFormat="1" ht="33" spans="1:7">
      <c r="A3" s="7" t="s">
        <v>1</v>
      </c>
      <c r="B3" s="11"/>
      <c r="C3" s="103"/>
      <c r="D3" s="7" t="s">
        <v>2</v>
      </c>
      <c r="E3" s="10"/>
      <c r="F3" s="11"/>
      <c r="G3" s="104"/>
    </row>
    <row r="4" s="12" customFormat="1" ht="33" spans="1:7">
      <c r="A4" s="7" t="s">
        <v>3</v>
      </c>
      <c r="C4" s="105"/>
      <c r="D4" s="13" t="s">
        <v>4</v>
      </c>
      <c r="E4" s="11"/>
      <c r="F4" s="11"/>
      <c r="G4" s="106"/>
    </row>
    <row r="5" s="12" customFormat="1" ht="33" spans="1:7">
      <c r="A5" s="7" t="s">
        <v>5</v>
      </c>
      <c r="B5" s="15"/>
      <c r="C5" s="105"/>
      <c r="D5" s="13" t="s">
        <v>6</v>
      </c>
      <c r="E5" s="15"/>
      <c r="F5" s="15"/>
      <c r="G5" s="106"/>
    </row>
    <row r="6" s="12" customFormat="1" ht="33" spans="1:7">
      <c r="A6" s="7" t="s">
        <v>7</v>
      </c>
      <c r="B6" s="15"/>
      <c r="C6" s="107"/>
      <c r="D6" s="13" t="s">
        <v>8</v>
      </c>
      <c r="E6" s="15"/>
      <c r="F6" s="15"/>
      <c r="G6" s="106"/>
    </row>
    <row r="7" s="12" customFormat="1" ht="33" spans="1:7">
      <c r="A7" s="7" t="s">
        <v>9</v>
      </c>
      <c r="B7" s="58"/>
      <c r="C7" s="107"/>
      <c r="D7" s="13" t="s">
        <v>10</v>
      </c>
      <c r="E7" s="18"/>
      <c r="F7" s="11"/>
      <c r="G7" s="106"/>
    </row>
    <row r="8" s="12" customFormat="1" ht="17.25" spans="1:6">
      <c r="A8" s="7"/>
      <c r="B8" s="59"/>
      <c r="C8" s="57"/>
      <c r="D8" s="13"/>
      <c r="E8" s="20"/>
      <c r="F8" s="11"/>
    </row>
    <row r="9" s="69" customFormat="1" ht="49.5" spans="1:73">
      <c r="A9" s="21" t="s">
        <v>29</v>
      </c>
      <c r="B9" s="22"/>
      <c r="C9" s="23" t="s">
        <v>30</v>
      </c>
      <c r="D9" s="24" t="s">
        <v>31</v>
      </c>
      <c r="E9" s="23" t="s">
        <v>32</v>
      </c>
      <c r="F9" s="24" t="s">
        <v>33</v>
      </c>
      <c r="G9" s="24" t="s">
        <v>34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</row>
    <row r="10" s="101" customFormat="1" ht="17.25" spans="1:7">
      <c r="A10" s="60" t="s">
        <v>16</v>
      </c>
      <c r="B10" s="109" t="s">
        <v>50</v>
      </c>
      <c r="C10" s="110" t="s">
        <v>51</v>
      </c>
      <c r="D10" s="111" t="s">
        <v>52</v>
      </c>
      <c r="E10" s="112">
        <v>1</v>
      </c>
      <c r="F10" s="31">
        <v>1500</v>
      </c>
      <c r="G10" s="32">
        <f t="shared" ref="G10" si="0">E10*F10</f>
        <v>1500</v>
      </c>
    </row>
    <row r="11" s="101" customFormat="1" ht="17.25" spans="1:7">
      <c r="A11" s="64"/>
      <c r="B11" s="63" t="s">
        <v>53</v>
      </c>
      <c r="C11" s="111" t="s">
        <v>54</v>
      </c>
      <c r="D11" s="111" t="s">
        <v>55</v>
      </c>
      <c r="E11" s="112">
        <v>6</v>
      </c>
      <c r="F11" s="31">
        <v>20</v>
      </c>
      <c r="G11" s="32">
        <v>0</v>
      </c>
    </row>
    <row r="12" s="102" customFormat="1" ht="33" spans="1:7">
      <c r="A12" s="40" t="s">
        <v>44</v>
      </c>
      <c r="B12" s="113">
        <f>SUM(G10:G10)</f>
        <v>1500</v>
      </c>
      <c r="C12" s="114"/>
      <c r="D12" s="114"/>
      <c r="E12" s="114"/>
      <c r="F12" s="114"/>
      <c r="G12" s="115"/>
    </row>
    <row r="13" s="101" customFormat="1" ht="33" spans="1:7">
      <c r="A13" s="50" t="s">
        <v>45</v>
      </c>
      <c r="B13" s="45" t="s">
        <v>46</v>
      </c>
      <c r="C13" s="46"/>
      <c r="D13" s="47" t="s">
        <v>47</v>
      </c>
      <c r="E13" s="48">
        <f>B12</f>
        <v>1500</v>
      </c>
      <c r="F13" s="49">
        <v>0.06</v>
      </c>
      <c r="G13" s="32">
        <f>E13*F13</f>
        <v>90</v>
      </c>
    </row>
    <row r="14" s="101" customFormat="1" ht="33" spans="1:7">
      <c r="A14" s="51" t="s">
        <v>48</v>
      </c>
      <c r="B14" s="52">
        <f>E13+G13</f>
        <v>1590</v>
      </c>
      <c r="C14" s="53"/>
      <c r="D14" s="53"/>
      <c r="E14" s="53"/>
      <c r="F14" s="53"/>
      <c r="G14" s="54"/>
    </row>
    <row r="15" s="101" customFormat="1" ht="17.25" spans="1:7">
      <c r="A15" s="69"/>
      <c r="B15" s="69"/>
      <c r="C15" s="70"/>
      <c r="D15" s="69"/>
      <c r="E15" s="71"/>
      <c r="F15" s="70"/>
      <c r="G15" s="70"/>
    </row>
  </sheetData>
  <mergeCells count="7">
    <mergeCell ref="A1:G1"/>
    <mergeCell ref="E5:F5"/>
    <mergeCell ref="E6:F6"/>
    <mergeCell ref="B12:G12"/>
    <mergeCell ref="B13:C13"/>
    <mergeCell ref="B14:G14"/>
    <mergeCell ref="A10:A11"/>
  </mergeCells>
  <pageMargins left="0.699305555555556" right="0.699305555555556" top="0.75" bottom="0.75" header="0.3" footer="0.3"/>
  <pageSetup paperSize="9" scale="8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59"/>
  <sheetViews>
    <sheetView view="pageBreakPreview" zoomScaleNormal="85" zoomScaleSheetLayoutView="100" topLeftCell="A43" workbookViewId="0">
      <selection activeCell="G17" sqref="G17"/>
    </sheetView>
  </sheetViews>
  <sheetFormatPr defaultColWidth="11" defaultRowHeight="14.25" outlineLevelCol="7"/>
  <cols>
    <col min="1" max="1" width="25.625" style="55" customWidth="1"/>
    <col min="2" max="2" width="9.875" style="55" customWidth="1"/>
    <col min="3" max="3" width="72.875" style="79" customWidth="1"/>
    <col min="4" max="4" width="14.125" style="55" customWidth="1"/>
    <col min="5" max="5" width="10.875" style="55" customWidth="1"/>
    <col min="6" max="6" width="5.625" style="55" customWidth="1"/>
    <col min="7" max="7" width="17.5" style="55" customWidth="1"/>
    <col min="8" max="8" width="9.875" style="55" customWidth="1"/>
    <col min="9" max="16384" width="11" style="55"/>
  </cols>
  <sheetData>
    <row r="1" ht="30" spans="1:8">
      <c r="A1" s="1" t="s">
        <v>17</v>
      </c>
      <c r="B1" s="1"/>
      <c r="C1" s="1"/>
      <c r="D1" s="1"/>
      <c r="E1" s="1"/>
      <c r="F1" s="1"/>
      <c r="G1" s="1"/>
      <c r="H1" s="1"/>
    </row>
    <row r="2" ht="30" spans="1:8">
      <c r="A2" s="2"/>
      <c r="B2" s="3"/>
      <c r="C2" s="4"/>
      <c r="D2" s="5"/>
      <c r="E2" s="5"/>
      <c r="F2" s="5"/>
      <c r="G2" s="6"/>
      <c r="H2" s="6"/>
    </row>
    <row r="3" ht="33" spans="1:8">
      <c r="A3" s="7" t="s">
        <v>1</v>
      </c>
      <c r="B3" s="11"/>
      <c r="C3" s="9"/>
      <c r="D3" s="7" t="s">
        <v>2</v>
      </c>
      <c r="E3" s="10"/>
      <c r="F3" s="10"/>
      <c r="G3" s="11"/>
      <c r="H3" s="12"/>
    </row>
    <row r="4" ht="33" spans="1:8">
      <c r="A4" s="7" t="s">
        <v>3</v>
      </c>
      <c r="B4" s="12"/>
      <c r="C4" s="9"/>
      <c r="D4" s="13" t="s">
        <v>4</v>
      </c>
      <c r="E4" s="11"/>
      <c r="F4" s="11"/>
      <c r="G4" s="11"/>
      <c r="H4" s="12"/>
    </row>
    <row r="5" ht="33" spans="1:8">
      <c r="A5" s="7" t="s">
        <v>5</v>
      </c>
      <c r="B5" s="15"/>
      <c r="C5" s="9"/>
      <c r="D5" s="13" t="s">
        <v>6</v>
      </c>
      <c r="E5" s="15"/>
      <c r="F5" s="15"/>
      <c r="G5" s="15"/>
      <c r="H5" s="12"/>
    </row>
    <row r="6" ht="33" spans="1:8">
      <c r="A6" s="7" t="s">
        <v>7</v>
      </c>
      <c r="B6" s="15"/>
      <c r="C6" s="16"/>
      <c r="D6" s="13" t="s">
        <v>8</v>
      </c>
      <c r="E6" s="15"/>
      <c r="F6" s="15"/>
      <c r="G6" s="15"/>
      <c r="H6" s="12"/>
    </row>
    <row r="7" ht="33" spans="1:8">
      <c r="A7" s="7" t="s">
        <v>9</v>
      </c>
      <c r="B7" s="58"/>
      <c r="C7" s="16"/>
      <c r="D7" s="13" t="s">
        <v>10</v>
      </c>
      <c r="E7" s="18"/>
      <c r="F7" s="18"/>
      <c r="G7" s="11"/>
      <c r="H7" s="12"/>
    </row>
    <row r="8" ht="17.25" spans="1:8">
      <c r="A8" s="7"/>
      <c r="B8" s="59"/>
      <c r="C8" s="16"/>
      <c r="D8" s="13"/>
      <c r="E8" s="20"/>
      <c r="F8" s="20"/>
      <c r="G8" s="11"/>
      <c r="H8" s="12"/>
    </row>
    <row r="9" ht="33" spans="1:8">
      <c r="A9" s="21" t="s">
        <v>29</v>
      </c>
      <c r="B9" s="22"/>
      <c r="C9" s="23" t="s">
        <v>30</v>
      </c>
      <c r="D9" s="24" t="s">
        <v>31</v>
      </c>
      <c r="E9" s="23" t="s">
        <v>32</v>
      </c>
      <c r="F9" s="23" t="s">
        <v>56</v>
      </c>
      <c r="G9" s="24" t="s">
        <v>33</v>
      </c>
      <c r="H9" s="24" t="s">
        <v>34</v>
      </c>
    </row>
    <row r="10" ht="16.5" spans="1:8">
      <c r="A10" s="80" t="s">
        <v>57</v>
      </c>
      <c r="B10" s="81" t="s">
        <v>58</v>
      </c>
      <c r="C10" s="82" t="s">
        <v>59</v>
      </c>
      <c r="D10" s="28" t="s">
        <v>60</v>
      </c>
      <c r="E10" s="28">
        <v>43</v>
      </c>
      <c r="F10" s="28">
        <v>1</v>
      </c>
      <c r="G10" s="31">
        <v>200</v>
      </c>
      <c r="H10" s="32">
        <f>E10*G10*F10</f>
        <v>8600</v>
      </c>
    </row>
    <row r="11" ht="16.5" spans="1:8">
      <c r="A11" s="83"/>
      <c r="B11" s="81" t="s">
        <v>61</v>
      </c>
      <c r="C11" s="82" t="s">
        <v>62</v>
      </c>
      <c r="D11" s="28" t="s">
        <v>63</v>
      </c>
      <c r="E11" s="28">
        <v>8.5</v>
      </c>
      <c r="F11" s="28">
        <v>1</v>
      </c>
      <c r="G11" s="31">
        <v>300</v>
      </c>
      <c r="H11" s="32">
        <f>E11*G11*F11</f>
        <v>2550</v>
      </c>
    </row>
    <row r="12" ht="16.5" spans="1:8">
      <c r="A12" s="83"/>
      <c r="B12" s="81" t="s">
        <v>64</v>
      </c>
      <c r="C12" s="81" t="s">
        <v>65</v>
      </c>
      <c r="D12" s="28" t="s">
        <v>60</v>
      </c>
      <c r="E12" s="28">
        <v>43</v>
      </c>
      <c r="F12" s="28">
        <v>1</v>
      </c>
      <c r="G12" s="31">
        <v>35</v>
      </c>
      <c r="H12" s="32">
        <f t="shared" ref="H12:H55" si="0">E12*G12*F12</f>
        <v>1505</v>
      </c>
    </row>
    <row r="13" ht="16.5" spans="1:8">
      <c r="A13" s="83"/>
      <c r="B13" s="81" t="s">
        <v>66</v>
      </c>
      <c r="C13" s="81" t="s">
        <v>67</v>
      </c>
      <c r="D13" s="28" t="s">
        <v>68</v>
      </c>
      <c r="E13" s="28">
        <v>1</v>
      </c>
      <c r="F13" s="28">
        <v>1</v>
      </c>
      <c r="G13" s="31">
        <v>8000</v>
      </c>
      <c r="H13" s="32">
        <f t="shared" si="0"/>
        <v>8000</v>
      </c>
    </row>
    <row r="14" ht="16.5" spans="1:8">
      <c r="A14" s="80" t="s">
        <v>69</v>
      </c>
      <c r="B14" s="84" t="s">
        <v>70</v>
      </c>
      <c r="C14" s="85" t="s">
        <v>71</v>
      </c>
      <c r="D14" s="86" t="s">
        <v>72</v>
      </c>
      <c r="E14" s="62">
        <v>8</v>
      </c>
      <c r="F14" s="28">
        <v>1</v>
      </c>
      <c r="G14" s="31">
        <v>300</v>
      </c>
      <c r="H14" s="32">
        <f t="shared" si="0"/>
        <v>2400</v>
      </c>
    </row>
    <row r="15" ht="16.5" spans="1:8">
      <c r="A15" s="83"/>
      <c r="B15" s="87"/>
      <c r="C15" s="85" t="s">
        <v>73</v>
      </c>
      <c r="D15" s="86" t="s">
        <v>74</v>
      </c>
      <c r="E15" s="62">
        <v>4</v>
      </c>
      <c r="F15" s="28">
        <v>1</v>
      </c>
      <c r="G15" s="31">
        <v>350</v>
      </c>
      <c r="H15" s="32">
        <f t="shared" si="0"/>
        <v>1400</v>
      </c>
    </row>
    <row r="16" ht="16.5" spans="1:8">
      <c r="A16" s="83"/>
      <c r="B16" s="87"/>
      <c r="C16" s="85" t="s">
        <v>75</v>
      </c>
      <c r="D16" s="86" t="s">
        <v>72</v>
      </c>
      <c r="E16" s="62">
        <v>2</v>
      </c>
      <c r="F16" s="28">
        <v>1</v>
      </c>
      <c r="G16" s="31">
        <v>400</v>
      </c>
      <c r="H16" s="32">
        <f t="shared" si="0"/>
        <v>800</v>
      </c>
    </row>
    <row r="17" ht="16.5" spans="1:8">
      <c r="A17" s="83"/>
      <c r="B17" s="87"/>
      <c r="C17" s="85" t="s">
        <v>76</v>
      </c>
      <c r="D17" s="86" t="s">
        <v>74</v>
      </c>
      <c r="E17" s="62">
        <v>1</v>
      </c>
      <c r="F17" s="28">
        <v>1</v>
      </c>
      <c r="G17" s="31">
        <v>400</v>
      </c>
      <c r="H17" s="32">
        <f t="shared" si="0"/>
        <v>400</v>
      </c>
    </row>
    <row r="18" ht="16.5" spans="1:8">
      <c r="A18" s="83"/>
      <c r="B18" s="87"/>
      <c r="C18" s="85" t="s">
        <v>77</v>
      </c>
      <c r="D18" s="86" t="s">
        <v>74</v>
      </c>
      <c r="E18" s="62">
        <v>1</v>
      </c>
      <c r="F18" s="28">
        <v>1</v>
      </c>
      <c r="G18" s="31">
        <v>3500</v>
      </c>
      <c r="H18" s="32">
        <f t="shared" si="0"/>
        <v>3500</v>
      </c>
    </row>
    <row r="19" ht="16.5" spans="1:8">
      <c r="A19" s="83"/>
      <c r="B19" s="87"/>
      <c r="C19" s="85" t="s">
        <v>78</v>
      </c>
      <c r="D19" s="86" t="s">
        <v>79</v>
      </c>
      <c r="E19" s="62">
        <v>8</v>
      </c>
      <c r="F19" s="28">
        <v>1</v>
      </c>
      <c r="G19" s="31">
        <v>700</v>
      </c>
      <c r="H19" s="32">
        <f t="shared" si="0"/>
        <v>5600</v>
      </c>
    </row>
    <row r="20" ht="16.5" spans="1:8">
      <c r="A20" s="83"/>
      <c r="B20" s="87"/>
      <c r="C20" s="85" t="s">
        <v>80</v>
      </c>
      <c r="D20" s="86" t="s">
        <v>79</v>
      </c>
      <c r="E20" s="62">
        <v>4</v>
      </c>
      <c r="F20" s="28">
        <v>1</v>
      </c>
      <c r="G20" s="31">
        <v>700</v>
      </c>
      <c r="H20" s="32">
        <f t="shared" si="0"/>
        <v>2800</v>
      </c>
    </row>
    <row r="21" ht="16.5" spans="1:8">
      <c r="A21" s="83"/>
      <c r="B21" s="87"/>
      <c r="C21" s="85" t="s">
        <v>81</v>
      </c>
      <c r="D21" s="86" t="s">
        <v>72</v>
      </c>
      <c r="E21" s="62">
        <v>2</v>
      </c>
      <c r="F21" s="28">
        <v>1</v>
      </c>
      <c r="G21" s="31">
        <v>500</v>
      </c>
      <c r="H21" s="32">
        <f t="shared" si="0"/>
        <v>1000</v>
      </c>
    </row>
    <row r="22" ht="16.5" spans="1:8">
      <c r="A22" s="83"/>
      <c r="B22" s="87"/>
      <c r="C22" s="85" t="s">
        <v>82</v>
      </c>
      <c r="D22" s="86" t="s">
        <v>72</v>
      </c>
      <c r="E22" s="62">
        <v>2</v>
      </c>
      <c r="F22" s="28">
        <v>1</v>
      </c>
      <c r="G22" s="31">
        <v>400</v>
      </c>
      <c r="H22" s="32">
        <f t="shared" si="0"/>
        <v>800</v>
      </c>
    </row>
    <row r="23" ht="16.5" spans="1:8">
      <c r="A23" s="83"/>
      <c r="B23" s="87"/>
      <c r="C23" s="85" t="s">
        <v>83</v>
      </c>
      <c r="D23" s="86" t="s">
        <v>72</v>
      </c>
      <c r="E23" s="62">
        <v>1</v>
      </c>
      <c r="F23" s="28">
        <v>1</v>
      </c>
      <c r="G23" s="31">
        <v>400</v>
      </c>
      <c r="H23" s="32">
        <f t="shared" si="0"/>
        <v>400</v>
      </c>
    </row>
    <row r="24" ht="16.5" spans="1:8">
      <c r="A24" s="83"/>
      <c r="B24" s="87"/>
      <c r="C24" s="85" t="s">
        <v>84</v>
      </c>
      <c r="D24" s="86" t="s">
        <v>72</v>
      </c>
      <c r="E24" s="62">
        <v>1</v>
      </c>
      <c r="F24" s="28">
        <v>1</v>
      </c>
      <c r="G24" s="31">
        <v>300</v>
      </c>
      <c r="H24" s="32">
        <f t="shared" si="0"/>
        <v>300</v>
      </c>
    </row>
    <row r="25" ht="16.5" spans="1:8">
      <c r="A25" s="83"/>
      <c r="B25" s="87"/>
      <c r="C25" s="85" t="s">
        <v>85</v>
      </c>
      <c r="D25" s="86" t="s">
        <v>72</v>
      </c>
      <c r="E25" s="62">
        <v>2</v>
      </c>
      <c r="F25" s="28">
        <v>1</v>
      </c>
      <c r="G25" s="31">
        <v>400</v>
      </c>
      <c r="H25" s="32">
        <f t="shared" si="0"/>
        <v>800</v>
      </c>
    </row>
    <row r="26" ht="16.5" spans="1:8">
      <c r="A26" s="83"/>
      <c r="B26" s="87"/>
      <c r="C26" s="85" t="s">
        <v>86</v>
      </c>
      <c r="D26" s="86" t="s">
        <v>79</v>
      </c>
      <c r="E26" s="62">
        <v>2</v>
      </c>
      <c r="F26" s="28">
        <v>1</v>
      </c>
      <c r="G26" s="31">
        <v>300</v>
      </c>
      <c r="H26" s="32">
        <f t="shared" si="0"/>
        <v>600</v>
      </c>
    </row>
    <row r="27" ht="16.5" spans="1:8">
      <c r="A27" s="83"/>
      <c r="B27" s="87"/>
      <c r="C27" s="85" t="s">
        <v>87</v>
      </c>
      <c r="D27" s="86" t="s">
        <v>79</v>
      </c>
      <c r="E27" s="62">
        <v>1</v>
      </c>
      <c r="F27" s="28">
        <v>1</v>
      </c>
      <c r="G27" s="31">
        <v>300</v>
      </c>
      <c r="H27" s="32">
        <f t="shared" si="0"/>
        <v>300</v>
      </c>
    </row>
    <row r="28" ht="16.5" spans="1:8">
      <c r="A28" s="83"/>
      <c r="B28" s="87"/>
      <c r="C28" s="85" t="s">
        <v>88</v>
      </c>
      <c r="D28" s="86" t="s">
        <v>79</v>
      </c>
      <c r="E28" s="62">
        <v>1</v>
      </c>
      <c r="F28" s="28">
        <v>1</v>
      </c>
      <c r="G28" s="31">
        <v>300</v>
      </c>
      <c r="H28" s="32">
        <f t="shared" si="0"/>
        <v>300</v>
      </c>
    </row>
    <row r="29" ht="16.5" spans="1:8">
      <c r="A29" s="83"/>
      <c r="B29" s="84" t="s">
        <v>89</v>
      </c>
      <c r="C29" s="88" t="s">
        <v>90</v>
      </c>
      <c r="D29" s="86" t="s">
        <v>91</v>
      </c>
      <c r="E29" s="62">
        <v>36</v>
      </c>
      <c r="F29" s="28">
        <v>1</v>
      </c>
      <c r="G29" s="31">
        <v>500</v>
      </c>
      <c r="H29" s="32">
        <f t="shared" si="0"/>
        <v>18000</v>
      </c>
    </row>
    <row r="30" ht="33" spans="1:8">
      <c r="A30" s="83"/>
      <c r="B30" s="87"/>
      <c r="C30" s="88" t="s">
        <v>92</v>
      </c>
      <c r="D30" s="86" t="s">
        <v>91</v>
      </c>
      <c r="E30" s="62">
        <v>8</v>
      </c>
      <c r="F30" s="28">
        <v>1</v>
      </c>
      <c r="G30" s="31">
        <v>500</v>
      </c>
      <c r="H30" s="32">
        <f t="shared" si="0"/>
        <v>4000</v>
      </c>
    </row>
    <row r="31" ht="16.5" spans="1:8">
      <c r="A31" s="83"/>
      <c r="B31" s="87"/>
      <c r="C31" s="88" t="s">
        <v>93</v>
      </c>
      <c r="D31" s="86" t="s">
        <v>79</v>
      </c>
      <c r="E31" s="62">
        <v>2</v>
      </c>
      <c r="F31" s="28">
        <v>1</v>
      </c>
      <c r="G31" s="31">
        <v>600</v>
      </c>
      <c r="H31" s="32">
        <f t="shared" si="0"/>
        <v>1200</v>
      </c>
    </row>
    <row r="32" ht="16.5" spans="1:8">
      <c r="A32" s="83"/>
      <c r="B32" s="87"/>
      <c r="C32" s="89" t="s">
        <v>94</v>
      </c>
      <c r="D32" s="90" t="s">
        <v>79</v>
      </c>
      <c r="E32" s="62">
        <v>1</v>
      </c>
      <c r="F32" s="28">
        <v>1</v>
      </c>
      <c r="G32" s="31">
        <v>5000</v>
      </c>
      <c r="H32" s="32">
        <f t="shared" si="0"/>
        <v>5000</v>
      </c>
    </row>
    <row r="33" ht="16.5" spans="1:8">
      <c r="A33" s="83"/>
      <c r="B33" s="87"/>
      <c r="C33" s="89" t="s">
        <v>95</v>
      </c>
      <c r="D33" s="90" t="s">
        <v>79</v>
      </c>
      <c r="E33" s="62">
        <v>2</v>
      </c>
      <c r="F33" s="28">
        <v>1</v>
      </c>
      <c r="G33" s="31">
        <v>5000</v>
      </c>
      <c r="H33" s="32">
        <f t="shared" si="0"/>
        <v>10000</v>
      </c>
    </row>
    <row r="34" ht="16.5" spans="1:8">
      <c r="A34" s="83"/>
      <c r="B34" s="87"/>
      <c r="C34" s="89" t="s">
        <v>96</v>
      </c>
      <c r="D34" s="90" t="s">
        <v>79</v>
      </c>
      <c r="E34" s="62">
        <v>2</v>
      </c>
      <c r="F34" s="28">
        <v>1</v>
      </c>
      <c r="G34" s="31">
        <v>4000</v>
      </c>
      <c r="H34" s="32">
        <f t="shared" si="0"/>
        <v>8000</v>
      </c>
    </row>
    <row r="35" ht="16.5" spans="1:8">
      <c r="A35" s="83"/>
      <c r="B35" s="87"/>
      <c r="C35" s="89" t="s">
        <v>97</v>
      </c>
      <c r="D35" s="90" t="s">
        <v>98</v>
      </c>
      <c r="E35" s="62">
        <v>2</v>
      </c>
      <c r="F35" s="28">
        <v>1</v>
      </c>
      <c r="G35" s="31">
        <v>3000</v>
      </c>
      <c r="H35" s="32">
        <f t="shared" si="0"/>
        <v>6000</v>
      </c>
    </row>
    <row r="36" ht="16.5" spans="1:8">
      <c r="A36" s="83"/>
      <c r="B36" s="87"/>
      <c r="C36" s="91" t="s">
        <v>99</v>
      </c>
      <c r="D36" s="90" t="s">
        <v>79</v>
      </c>
      <c r="E36" s="62">
        <v>4</v>
      </c>
      <c r="F36" s="28">
        <v>1</v>
      </c>
      <c r="G36" s="31">
        <v>400</v>
      </c>
      <c r="H36" s="32">
        <f t="shared" si="0"/>
        <v>1600</v>
      </c>
    </row>
    <row r="37" ht="16.5" spans="1:8">
      <c r="A37" s="83"/>
      <c r="B37" s="87"/>
      <c r="C37" s="91" t="s">
        <v>100</v>
      </c>
      <c r="D37" s="90" t="s">
        <v>79</v>
      </c>
      <c r="E37" s="62">
        <v>2</v>
      </c>
      <c r="F37" s="28">
        <v>1</v>
      </c>
      <c r="G37" s="31">
        <v>400</v>
      </c>
      <c r="H37" s="32">
        <f t="shared" si="0"/>
        <v>800</v>
      </c>
    </row>
    <row r="38" ht="16.5" spans="1:8">
      <c r="A38" s="83"/>
      <c r="B38" s="87"/>
      <c r="C38" s="89" t="s">
        <v>101</v>
      </c>
      <c r="D38" s="90" t="s">
        <v>79</v>
      </c>
      <c r="E38" s="62">
        <v>3</v>
      </c>
      <c r="F38" s="28">
        <v>1</v>
      </c>
      <c r="G38" s="31">
        <v>400</v>
      </c>
      <c r="H38" s="32">
        <f t="shared" si="0"/>
        <v>1200</v>
      </c>
    </row>
    <row r="39" ht="16.5" spans="1:8">
      <c r="A39" s="83"/>
      <c r="B39" s="87"/>
      <c r="C39" s="89" t="s">
        <v>102</v>
      </c>
      <c r="D39" s="90" t="s">
        <v>79</v>
      </c>
      <c r="E39" s="62">
        <v>1</v>
      </c>
      <c r="F39" s="28">
        <v>1</v>
      </c>
      <c r="G39" s="31">
        <v>200</v>
      </c>
      <c r="H39" s="32">
        <f t="shared" si="0"/>
        <v>200</v>
      </c>
    </row>
    <row r="40" ht="16.5" spans="1:8">
      <c r="A40" s="83"/>
      <c r="B40" s="87"/>
      <c r="C40" s="89" t="s">
        <v>103</v>
      </c>
      <c r="D40" s="90" t="s">
        <v>74</v>
      </c>
      <c r="E40" s="62">
        <v>4</v>
      </c>
      <c r="F40" s="28">
        <v>1</v>
      </c>
      <c r="G40" s="31">
        <v>400</v>
      </c>
      <c r="H40" s="32">
        <f t="shared" si="0"/>
        <v>1600</v>
      </c>
    </row>
    <row r="41" ht="16.5" spans="1:8">
      <c r="A41" s="83"/>
      <c r="B41" s="87"/>
      <c r="C41" s="89" t="s">
        <v>104</v>
      </c>
      <c r="D41" s="90" t="s">
        <v>79</v>
      </c>
      <c r="E41" s="62">
        <v>1</v>
      </c>
      <c r="F41" s="28">
        <v>1</v>
      </c>
      <c r="G41" s="31">
        <v>400</v>
      </c>
      <c r="H41" s="32">
        <f t="shared" si="0"/>
        <v>400</v>
      </c>
    </row>
    <row r="42" ht="16.5" spans="1:8">
      <c r="A42" s="83"/>
      <c r="B42" s="87"/>
      <c r="C42" s="92" t="s">
        <v>105</v>
      </c>
      <c r="D42" s="90" t="s">
        <v>79</v>
      </c>
      <c r="E42" s="62">
        <v>2</v>
      </c>
      <c r="F42" s="28">
        <v>1</v>
      </c>
      <c r="G42" s="31">
        <v>300</v>
      </c>
      <c r="H42" s="32">
        <f t="shared" si="0"/>
        <v>600</v>
      </c>
    </row>
    <row r="43" ht="16.5" spans="1:8">
      <c r="A43" s="83"/>
      <c r="B43" s="84" t="s">
        <v>106</v>
      </c>
      <c r="C43" s="93" t="s">
        <v>107</v>
      </c>
      <c r="D43" s="90" t="s">
        <v>74</v>
      </c>
      <c r="E43" s="62">
        <v>1</v>
      </c>
      <c r="F43" s="28">
        <v>1</v>
      </c>
      <c r="G43" s="31">
        <v>500</v>
      </c>
      <c r="H43" s="32">
        <f t="shared" si="0"/>
        <v>500</v>
      </c>
    </row>
    <row r="44" ht="16.5" spans="1:8">
      <c r="A44" s="83"/>
      <c r="B44" s="87"/>
      <c r="C44" s="85" t="s">
        <v>108</v>
      </c>
      <c r="D44" s="94" t="s">
        <v>63</v>
      </c>
      <c r="E44" s="62">
        <v>50</v>
      </c>
      <c r="F44" s="28">
        <v>1</v>
      </c>
      <c r="G44" s="31">
        <v>80</v>
      </c>
      <c r="H44" s="32">
        <f t="shared" si="0"/>
        <v>4000</v>
      </c>
    </row>
    <row r="45" ht="16.5" spans="1:8">
      <c r="A45" s="83"/>
      <c r="B45" s="87"/>
      <c r="C45" s="85" t="s">
        <v>109</v>
      </c>
      <c r="D45" s="94" t="s">
        <v>79</v>
      </c>
      <c r="E45" s="62">
        <v>16</v>
      </c>
      <c r="F45" s="28">
        <v>1</v>
      </c>
      <c r="G45" s="31">
        <v>100</v>
      </c>
      <c r="H45" s="32">
        <f t="shared" si="0"/>
        <v>1600</v>
      </c>
    </row>
    <row r="46" ht="16.5" spans="1:8">
      <c r="A46" s="83"/>
      <c r="B46" s="87"/>
      <c r="C46" s="95" t="s">
        <v>110</v>
      </c>
      <c r="D46" s="96" t="s">
        <v>72</v>
      </c>
      <c r="E46" s="62">
        <v>12</v>
      </c>
      <c r="F46" s="28">
        <v>1</v>
      </c>
      <c r="G46" s="31">
        <v>150</v>
      </c>
      <c r="H46" s="32">
        <f t="shared" si="0"/>
        <v>1800</v>
      </c>
    </row>
    <row r="47" ht="16.5" spans="1:8">
      <c r="A47" s="83"/>
      <c r="B47" s="87"/>
      <c r="C47" s="97" t="s">
        <v>111</v>
      </c>
      <c r="D47" s="96" t="s">
        <v>79</v>
      </c>
      <c r="E47" s="62">
        <v>8</v>
      </c>
      <c r="F47" s="28">
        <v>1</v>
      </c>
      <c r="G47" s="31">
        <v>450</v>
      </c>
      <c r="H47" s="32">
        <f t="shared" si="0"/>
        <v>3600</v>
      </c>
    </row>
    <row r="48" ht="16.5" spans="1:8">
      <c r="A48" s="83"/>
      <c r="B48" s="87"/>
      <c r="C48" s="85" t="s">
        <v>112</v>
      </c>
      <c r="D48" s="94" t="s">
        <v>79</v>
      </c>
      <c r="E48" s="62">
        <v>1</v>
      </c>
      <c r="F48" s="28">
        <v>1</v>
      </c>
      <c r="G48" s="31">
        <v>3000</v>
      </c>
      <c r="H48" s="32">
        <f t="shared" si="0"/>
        <v>3000</v>
      </c>
    </row>
    <row r="49" ht="16.5" spans="1:8">
      <c r="A49" s="83"/>
      <c r="B49" s="87"/>
      <c r="C49" s="85" t="s">
        <v>113</v>
      </c>
      <c r="D49" s="94" t="s">
        <v>79</v>
      </c>
      <c r="E49" s="62">
        <v>1</v>
      </c>
      <c r="F49" s="28">
        <v>1</v>
      </c>
      <c r="G49" s="31">
        <v>300</v>
      </c>
      <c r="H49" s="32">
        <f t="shared" si="0"/>
        <v>300</v>
      </c>
    </row>
    <row r="50" ht="16.5" spans="1:8">
      <c r="A50" s="83"/>
      <c r="B50" s="87"/>
      <c r="C50" s="85" t="s">
        <v>114</v>
      </c>
      <c r="D50" s="94" t="s">
        <v>79</v>
      </c>
      <c r="E50" s="62">
        <v>1</v>
      </c>
      <c r="F50" s="28">
        <v>1</v>
      </c>
      <c r="G50" s="31">
        <v>400</v>
      </c>
      <c r="H50" s="32">
        <f t="shared" si="0"/>
        <v>400</v>
      </c>
    </row>
    <row r="51" ht="16.5" spans="1:8">
      <c r="A51" s="83"/>
      <c r="B51" s="87"/>
      <c r="C51" s="85" t="s">
        <v>115</v>
      </c>
      <c r="D51" s="94" t="s">
        <v>79</v>
      </c>
      <c r="E51" s="62">
        <v>1</v>
      </c>
      <c r="F51" s="28">
        <v>1</v>
      </c>
      <c r="G51" s="31">
        <v>400</v>
      </c>
      <c r="H51" s="32">
        <f t="shared" si="0"/>
        <v>400</v>
      </c>
    </row>
    <row r="52" ht="16.5" spans="1:8">
      <c r="A52" s="98"/>
      <c r="B52" s="99"/>
      <c r="C52" s="61" t="s">
        <v>116</v>
      </c>
      <c r="D52" s="61" t="s">
        <v>55</v>
      </c>
      <c r="E52" s="62">
        <v>1</v>
      </c>
      <c r="F52" s="28">
        <v>1</v>
      </c>
      <c r="G52" s="31">
        <v>1000</v>
      </c>
      <c r="H52" s="32">
        <f t="shared" si="0"/>
        <v>1000</v>
      </c>
    </row>
    <row r="53" ht="16.5" spans="1:8">
      <c r="A53" s="100" t="s">
        <v>19</v>
      </c>
      <c r="B53" s="84" t="s">
        <v>117</v>
      </c>
      <c r="C53" s="61" t="s">
        <v>118</v>
      </c>
      <c r="D53" s="61" t="s">
        <v>119</v>
      </c>
      <c r="E53" s="62">
        <v>2</v>
      </c>
      <c r="F53" s="28">
        <v>1</v>
      </c>
      <c r="G53" s="31">
        <v>5000</v>
      </c>
      <c r="H53" s="32">
        <f t="shared" si="0"/>
        <v>10000</v>
      </c>
    </row>
    <row r="54" ht="16.5" spans="1:8">
      <c r="A54" s="100"/>
      <c r="B54" s="87"/>
      <c r="C54" s="61" t="s">
        <v>120</v>
      </c>
      <c r="D54" s="61" t="s">
        <v>121</v>
      </c>
      <c r="E54" s="62">
        <v>20</v>
      </c>
      <c r="F54" s="28">
        <v>1</v>
      </c>
      <c r="G54" s="31">
        <v>300</v>
      </c>
      <c r="H54" s="32">
        <f t="shared" si="0"/>
        <v>6000</v>
      </c>
    </row>
    <row r="55" ht="16.5" spans="1:8">
      <c r="A55" s="100"/>
      <c r="B55" s="99"/>
      <c r="C55" s="61" t="s">
        <v>122</v>
      </c>
      <c r="D55" s="61" t="s">
        <v>121</v>
      </c>
      <c r="E55" s="62">
        <v>8</v>
      </c>
      <c r="F55" s="28">
        <v>1</v>
      </c>
      <c r="G55" s="31">
        <v>500</v>
      </c>
      <c r="H55" s="32">
        <f t="shared" si="0"/>
        <v>4000</v>
      </c>
    </row>
    <row r="56" ht="33" spans="1:8">
      <c r="A56" s="40" t="s">
        <v>44</v>
      </c>
      <c r="B56" s="41">
        <f>SUM(H10:H55)</f>
        <v>137255</v>
      </c>
      <c r="C56" s="42"/>
      <c r="D56" s="42"/>
      <c r="E56" s="42"/>
      <c r="F56" s="42"/>
      <c r="G56" s="42"/>
      <c r="H56" s="43"/>
    </row>
    <row r="57" ht="33" spans="1:8">
      <c r="A57" s="50" t="s">
        <v>45</v>
      </c>
      <c r="B57" s="45" t="s">
        <v>46</v>
      </c>
      <c r="C57" s="46"/>
      <c r="D57" s="47" t="s">
        <v>47</v>
      </c>
      <c r="E57" s="48">
        <f>B56</f>
        <v>137255</v>
      </c>
      <c r="F57" s="48"/>
      <c r="G57" s="49">
        <v>0.06</v>
      </c>
      <c r="H57" s="32">
        <f>E57*G57</f>
        <v>8235.3</v>
      </c>
    </row>
    <row r="58" ht="33" spans="1:8">
      <c r="A58" s="51" t="s">
        <v>48</v>
      </c>
      <c r="B58" s="52">
        <f>E57+H57</f>
        <v>145490.3</v>
      </c>
      <c r="C58" s="53"/>
      <c r="D58" s="53"/>
      <c r="E58" s="53"/>
      <c r="F58" s="53"/>
      <c r="G58" s="53"/>
      <c r="H58" s="54"/>
    </row>
    <row r="59" ht="16.5" spans="1:8">
      <c r="A59" s="69"/>
      <c r="B59" s="69"/>
      <c r="C59" s="78"/>
      <c r="D59" s="69"/>
      <c r="E59" s="71"/>
      <c r="F59" s="71"/>
      <c r="G59" s="70"/>
      <c r="H59" s="70"/>
    </row>
  </sheetData>
  <mergeCells count="13">
    <mergeCell ref="A1:H1"/>
    <mergeCell ref="E5:G5"/>
    <mergeCell ref="E6:G6"/>
    <mergeCell ref="B56:H56"/>
    <mergeCell ref="B57:C57"/>
    <mergeCell ref="B58:H58"/>
    <mergeCell ref="A10:A13"/>
    <mergeCell ref="A14:A52"/>
    <mergeCell ref="A53:A55"/>
    <mergeCell ref="B14:B28"/>
    <mergeCell ref="B29:B42"/>
    <mergeCell ref="B43:B52"/>
    <mergeCell ref="B53:B55"/>
  </mergeCells>
  <pageMargins left="0.699305555555556" right="0.699305555555556" top="0.75" bottom="0.75" header="0.3" footer="0.3"/>
  <pageSetup paperSize="9" scale="53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4"/>
  <sheetViews>
    <sheetView view="pageBreakPreview" zoomScaleNormal="85" zoomScaleSheetLayoutView="100" topLeftCell="A16" workbookViewId="0">
      <selection activeCell="H21" sqref="H21"/>
    </sheetView>
  </sheetViews>
  <sheetFormatPr defaultColWidth="11" defaultRowHeight="14.25" outlineLevelCol="7"/>
  <cols>
    <col min="1" max="1" width="29" style="55" customWidth="1"/>
    <col min="2" max="2" width="32.625" style="72" customWidth="1"/>
    <col min="3" max="3" width="35.375" style="55" customWidth="1"/>
    <col min="4" max="4" width="10" style="55" customWidth="1"/>
    <col min="5" max="8" width="11" style="55"/>
    <col min="9" max="9" width="5.125" style="55" customWidth="1"/>
    <col min="10" max="16384" width="11" style="55"/>
  </cols>
  <sheetData>
    <row r="1" ht="30" spans="1:8">
      <c r="A1" s="1" t="s">
        <v>123</v>
      </c>
      <c r="B1" s="1"/>
      <c r="C1" s="1"/>
      <c r="D1" s="1"/>
      <c r="E1" s="1"/>
      <c r="F1" s="1"/>
      <c r="G1" s="1"/>
      <c r="H1" s="1"/>
    </row>
    <row r="2" ht="30" spans="1:8">
      <c r="A2" s="2"/>
      <c r="B2" s="3"/>
      <c r="C2" s="4"/>
      <c r="D2" s="5"/>
      <c r="E2" s="5"/>
      <c r="F2" s="5"/>
      <c r="G2" s="6"/>
      <c r="H2" s="6"/>
    </row>
    <row r="3" ht="49.5" spans="1:8">
      <c r="A3" s="7" t="s">
        <v>1</v>
      </c>
      <c r="B3" s="8"/>
      <c r="C3" s="9"/>
      <c r="D3" s="7" t="s">
        <v>2</v>
      </c>
      <c r="E3" s="10"/>
      <c r="F3" s="10"/>
      <c r="G3" s="11"/>
      <c r="H3" s="12"/>
    </row>
    <row r="4" ht="49.5" spans="1:8">
      <c r="A4" s="7" t="s">
        <v>3</v>
      </c>
      <c r="B4" s="12"/>
      <c r="C4" s="9"/>
      <c r="D4" s="13" t="s">
        <v>4</v>
      </c>
      <c r="E4" s="11"/>
      <c r="F4" s="11"/>
      <c r="G4" s="11"/>
      <c r="H4" s="12"/>
    </row>
    <row r="5" ht="33" spans="1:8">
      <c r="A5" s="7" t="s">
        <v>5</v>
      </c>
      <c r="B5" s="14"/>
      <c r="C5" s="9"/>
      <c r="D5" s="13" t="s">
        <v>6</v>
      </c>
      <c r="E5" s="15"/>
      <c r="F5" s="15"/>
      <c r="G5" s="15"/>
      <c r="H5" s="12"/>
    </row>
    <row r="6" ht="33" spans="1:8">
      <c r="A6" s="7" t="s">
        <v>7</v>
      </c>
      <c r="B6" s="14"/>
      <c r="C6" s="16"/>
      <c r="D6" s="13" t="s">
        <v>8</v>
      </c>
      <c r="E6" s="15"/>
      <c r="F6" s="15"/>
      <c r="G6" s="15"/>
      <c r="H6" s="12"/>
    </row>
    <row r="7" ht="33" spans="1:8">
      <c r="A7" s="7" t="s">
        <v>9</v>
      </c>
      <c r="B7" s="17"/>
      <c r="C7" s="16"/>
      <c r="D7" s="13" t="s">
        <v>10</v>
      </c>
      <c r="E7" s="18"/>
      <c r="F7" s="18"/>
      <c r="G7" s="11"/>
      <c r="H7" s="12"/>
    </row>
    <row r="8" ht="17.25" spans="1:8">
      <c r="A8" s="7"/>
      <c r="B8" s="19"/>
      <c r="C8" s="16"/>
      <c r="D8" s="13"/>
      <c r="E8" s="20"/>
      <c r="F8" s="20"/>
      <c r="G8" s="11"/>
      <c r="H8" s="12"/>
    </row>
    <row r="9" ht="49.5" spans="1:8">
      <c r="A9" s="21" t="s">
        <v>29</v>
      </c>
      <c r="B9" s="22"/>
      <c r="C9" s="23" t="s">
        <v>30</v>
      </c>
      <c r="D9" s="24" t="s">
        <v>31</v>
      </c>
      <c r="E9" s="23" t="s">
        <v>32</v>
      </c>
      <c r="F9" s="23" t="s">
        <v>56</v>
      </c>
      <c r="G9" s="24" t="s">
        <v>33</v>
      </c>
      <c r="H9" s="24" t="s">
        <v>34</v>
      </c>
    </row>
    <row r="10" ht="16.5" spans="1:8">
      <c r="A10" s="36" t="s">
        <v>124</v>
      </c>
      <c r="B10" s="26" t="s">
        <v>125</v>
      </c>
      <c r="C10" s="27" t="s">
        <v>126</v>
      </c>
      <c r="D10" s="28" t="s">
        <v>60</v>
      </c>
      <c r="E10" s="29">
        <v>12</v>
      </c>
      <c r="F10" s="30">
        <v>1</v>
      </c>
      <c r="G10" s="31">
        <v>300</v>
      </c>
      <c r="H10" s="32">
        <f>E10*G10*F10</f>
        <v>3600</v>
      </c>
    </row>
    <row r="11" ht="16.5" spans="1:8">
      <c r="A11" s="36" t="s">
        <v>127</v>
      </c>
      <c r="B11" s="26" t="s">
        <v>128</v>
      </c>
      <c r="C11" s="27" t="s">
        <v>126</v>
      </c>
      <c r="D11" s="28" t="s">
        <v>63</v>
      </c>
      <c r="E11" s="29">
        <v>13</v>
      </c>
      <c r="F11" s="30">
        <v>1</v>
      </c>
      <c r="G11" s="31">
        <v>300</v>
      </c>
      <c r="H11" s="32">
        <f>E11*G11*F11</f>
        <v>3900</v>
      </c>
    </row>
    <row r="12" ht="16.5" spans="1:8">
      <c r="A12" s="36" t="s">
        <v>129</v>
      </c>
      <c r="B12" s="26" t="s">
        <v>128</v>
      </c>
      <c r="C12" s="27" t="s">
        <v>126</v>
      </c>
      <c r="D12" s="28" t="s">
        <v>60</v>
      </c>
      <c r="E12" s="29">
        <v>13</v>
      </c>
      <c r="F12" s="30">
        <v>1</v>
      </c>
      <c r="G12" s="31">
        <v>300</v>
      </c>
      <c r="H12" s="32">
        <f t="shared" ref="H12:H19" si="0">E12*G12*F12</f>
        <v>3900</v>
      </c>
    </row>
    <row r="13" ht="16.5" spans="1:8">
      <c r="A13" s="36" t="s">
        <v>130</v>
      </c>
      <c r="B13" s="26" t="s">
        <v>131</v>
      </c>
      <c r="C13" s="27" t="s">
        <v>132</v>
      </c>
      <c r="D13" s="28" t="s">
        <v>68</v>
      </c>
      <c r="E13" s="37">
        <v>10</v>
      </c>
      <c r="F13" s="30">
        <v>1</v>
      </c>
      <c r="G13" s="31">
        <v>800</v>
      </c>
      <c r="H13" s="32">
        <f t="shared" si="0"/>
        <v>8000</v>
      </c>
    </row>
    <row r="14" ht="16.5" spans="1:8">
      <c r="A14" s="33" t="s">
        <v>133</v>
      </c>
      <c r="B14" s="38"/>
      <c r="C14" s="27" t="s">
        <v>134</v>
      </c>
      <c r="D14" s="28" t="s">
        <v>135</v>
      </c>
      <c r="E14" s="37">
        <v>300</v>
      </c>
      <c r="F14" s="30">
        <v>1</v>
      </c>
      <c r="G14" s="31">
        <v>35</v>
      </c>
      <c r="H14" s="32">
        <f t="shared" si="0"/>
        <v>10500</v>
      </c>
    </row>
    <row r="15" ht="16.5" spans="1:8">
      <c r="A15" s="33" t="s">
        <v>136</v>
      </c>
      <c r="B15" s="38" t="s">
        <v>137</v>
      </c>
      <c r="C15" s="38" t="s">
        <v>138</v>
      </c>
      <c r="D15" s="28" t="s">
        <v>60</v>
      </c>
      <c r="E15" s="73">
        <v>500</v>
      </c>
      <c r="F15" s="74">
        <v>1</v>
      </c>
      <c r="G15" s="31">
        <v>35</v>
      </c>
      <c r="H15" s="32">
        <f t="shared" si="0"/>
        <v>17500</v>
      </c>
    </row>
    <row r="16" ht="16.5" spans="1:8">
      <c r="A16" s="33" t="s">
        <v>139</v>
      </c>
      <c r="B16" s="38" t="s">
        <v>137</v>
      </c>
      <c r="C16" s="38" t="s">
        <v>140</v>
      </c>
      <c r="D16" s="28" t="s">
        <v>141</v>
      </c>
      <c r="E16" s="37">
        <v>50</v>
      </c>
      <c r="F16" s="30">
        <v>1</v>
      </c>
      <c r="G16" s="31">
        <v>30</v>
      </c>
      <c r="H16" s="32">
        <f t="shared" si="0"/>
        <v>1500</v>
      </c>
    </row>
    <row r="17" ht="16.5" spans="1:8">
      <c r="A17" s="60" t="s">
        <v>117</v>
      </c>
      <c r="B17" s="75"/>
      <c r="C17" s="61" t="s">
        <v>118</v>
      </c>
      <c r="D17" s="61" t="s">
        <v>119</v>
      </c>
      <c r="E17" s="62">
        <v>2</v>
      </c>
      <c r="F17" s="30">
        <v>1</v>
      </c>
      <c r="G17" s="31">
        <v>5000</v>
      </c>
      <c r="H17" s="32">
        <f t="shared" si="0"/>
        <v>10000</v>
      </c>
    </row>
    <row r="18" ht="16.5" spans="1:8">
      <c r="A18" s="63"/>
      <c r="B18" s="76"/>
      <c r="C18" s="61" t="s">
        <v>142</v>
      </c>
      <c r="D18" s="61" t="s">
        <v>121</v>
      </c>
      <c r="E18" s="62">
        <v>20</v>
      </c>
      <c r="F18" s="30">
        <v>1</v>
      </c>
      <c r="G18" s="31">
        <v>300</v>
      </c>
      <c r="H18" s="32">
        <f t="shared" si="0"/>
        <v>6000</v>
      </c>
    </row>
    <row r="19" ht="16.5" spans="1:8">
      <c r="A19" s="64"/>
      <c r="B19" s="77"/>
      <c r="C19" s="61" t="s">
        <v>122</v>
      </c>
      <c r="D19" s="61" t="s">
        <v>121</v>
      </c>
      <c r="E19" s="62">
        <v>1</v>
      </c>
      <c r="F19" s="30">
        <v>1</v>
      </c>
      <c r="G19" s="31">
        <v>500</v>
      </c>
      <c r="H19" s="32">
        <f t="shared" si="0"/>
        <v>500</v>
      </c>
    </row>
    <row r="20" ht="33" spans="1:8">
      <c r="A20" s="40" t="s">
        <v>44</v>
      </c>
      <c r="B20" s="41">
        <f>SUM(H10:H19)</f>
        <v>65400</v>
      </c>
      <c r="C20" s="42"/>
      <c r="D20" s="42"/>
      <c r="E20" s="42"/>
      <c r="F20" s="42"/>
      <c r="G20" s="42"/>
      <c r="H20" s="43"/>
    </row>
    <row r="21" ht="33" spans="1:8">
      <c r="A21" s="50" t="s">
        <v>45</v>
      </c>
      <c r="B21" s="45" t="s">
        <v>46</v>
      </c>
      <c r="C21" s="46"/>
      <c r="D21" s="47" t="s">
        <v>47</v>
      </c>
      <c r="E21" s="48">
        <f>B20</f>
        <v>65400</v>
      </c>
      <c r="F21" s="48"/>
      <c r="G21" s="49">
        <v>0.06</v>
      </c>
      <c r="H21" s="32">
        <f>E21*G21</f>
        <v>3924</v>
      </c>
    </row>
    <row r="22" ht="33" spans="1:8">
      <c r="A22" s="51" t="s">
        <v>48</v>
      </c>
      <c r="B22" s="52">
        <f>E21+H21</f>
        <v>69324</v>
      </c>
      <c r="C22" s="53"/>
      <c r="D22" s="53"/>
      <c r="E22" s="53"/>
      <c r="F22" s="53"/>
      <c r="G22" s="53"/>
      <c r="H22" s="54"/>
    </row>
    <row r="23" ht="16.5" spans="1:8">
      <c r="A23" s="69"/>
      <c r="B23" s="70"/>
      <c r="C23" s="78"/>
      <c r="D23" s="69"/>
      <c r="E23" s="71"/>
      <c r="F23" s="71"/>
      <c r="G23" s="70"/>
      <c r="H23" s="70"/>
    </row>
    <row r="24" spans="3:3">
      <c r="C24" s="79"/>
    </row>
  </sheetData>
  <mergeCells count="8">
    <mergeCell ref="A1:H1"/>
    <mergeCell ref="E5:G5"/>
    <mergeCell ref="E6:G6"/>
    <mergeCell ref="B20:H20"/>
    <mergeCell ref="B21:C21"/>
    <mergeCell ref="B22:H22"/>
    <mergeCell ref="A17:A19"/>
    <mergeCell ref="B17:B19"/>
  </mergeCells>
  <pageMargins left="0.699305555555556" right="0.699305555555556" top="0.75" bottom="0.75" header="0.3" footer="0.3"/>
  <pageSetup paperSize="9" scale="5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7"/>
  <sheetViews>
    <sheetView view="pageBreakPreview" zoomScaleNormal="85" zoomScaleSheetLayoutView="100" topLeftCell="A13" workbookViewId="0">
      <selection activeCell="C18" sqref="C18"/>
    </sheetView>
  </sheetViews>
  <sheetFormatPr defaultColWidth="11" defaultRowHeight="14.25" outlineLevelCol="7"/>
  <cols>
    <col min="1" max="1" width="24.625" style="55" customWidth="1"/>
    <col min="2" max="2" width="25.625" style="55" customWidth="1"/>
    <col min="3" max="3" width="34.125" style="55" customWidth="1"/>
    <col min="4" max="4" width="16.625" style="55" customWidth="1"/>
    <col min="5" max="5" width="12.5" style="55" customWidth="1"/>
    <col min="6" max="6" width="15" style="55" customWidth="1"/>
    <col min="7" max="7" width="18.625" style="55" customWidth="1"/>
    <col min="8" max="16384" width="11" style="55"/>
  </cols>
  <sheetData>
    <row r="1" ht="30" spans="1:8">
      <c r="A1" s="1" t="s">
        <v>19</v>
      </c>
      <c r="B1" s="1"/>
      <c r="C1" s="1"/>
      <c r="D1" s="1"/>
      <c r="E1" s="1"/>
      <c r="F1" s="1"/>
      <c r="G1" s="1"/>
      <c r="H1" s="1"/>
    </row>
    <row r="2" ht="30" spans="1:7">
      <c r="A2" s="2"/>
      <c r="B2" s="3"/>
      <c r="C2" s="4"/>
      <c r="D2" s="5"/>
      <c r="E2" s="5"/>
      <c r="F2" s="6"/>
      <c r="G2" s="6"/>
    </row>
    <row r="3" ht="33" spans="1:7">
      <c r="A3" s="7" t="s">
        <v>1</v>
      </c>
      <c r="B3" s="11"/>
      <c r="C3" s="56"/>
      <c r="D3" s="7" t="s">
        <v>2</v>
      </c>
      <c r="E3" s="10"/>
      <c r="F3" s="11"/>
      <c r="G3" s="12"/>
    </row>
    <row r="4" ht="33" spans="1:7">
      <c r="A4" s="7" t="s">
        <v>3</v>
      </c>
      <c r="B4" s="12"/>
      <c r="C4" s="56"/>
      <c r="D4" s="13" t="s">
        <v>4</v>
      </c>
      <c r="E4" s="11"/>
      <c r="F4" s="11"/>
      <c r="G4" s="12"/>
    </row>
    <row r="5" ht="33" spans="1:7">
      <c r="A5" s="7" t="s">
        <v>5</v>
      </c>
      <c r="B5" s="15"/>
      <c r="C5" s="56"/>
      <c r="D5" s="13" t="s">
        <v>6</v>
      </c>
      <c r="E5" s="15"/>
      <c r="F5" s="15"/>
      <c r="G5" s="12"/>
    </row>
    <row r="6" ht="33" spans="1:7">
      <c r="A6" s="7" t="s">
        <v>7</v>
      </c>
      <c r="B6" s="15"/>
      <c r="C6" s="57"/>
      <c r="D6" s="13" t="s">
        <v>8</v>
      </c>
      <c r="E6" s="15"/>
      <c r="F6" s="15"/>
      <c r="G6" s="12"/>
    </row>
    <row r="7" ht="33" spans="1:7">
      <c r="A7" s="7" t="s">
        <v>9</v>
      </c>
      <c r="B7" s="58"/>
      <c r="C7" s="57"/>
      <c r="D7" s="13" t="s">
        <v>10</v>
      </c>
      <c r="E7" s="18"/>
      <c r="F7" s="11"/>
      <c r="G7" s="12"/>
    </row>
    <row r="8" ht="17.25" spans="1:7">
      <c r="A8" s="7"/>
      <c r="B8" s="59"/>
      <c r="C8" s="57"/>
      <c r="D8" s="13"/>
      <c r="E8" s="20"/>
      <c r="F8" s="11"/>
      <c r="G8" s="12"/>
    </row>
    <row r="9" ht="33" spans="1:8">
      <c r="A9" s="21" t="s">
        <v>29</v>
      </c>
      <c r="B9" s="22"/>
      <c r="C9" s="23" t="s">
        <v>30</v>
      </c>
      <c r="D9" s="24" t="s">
        <v>31</v>
      </c>
      <c r="E9" s="23" t="s">
        <v>32</v>
      </c>
      <c r="F9" s="24" t="s">
        <v>143</v>
      </c>
      <c r="G9" s="24" t="s">
        <v>33</v>
      </c>
      <c r="H9" s="24" t="s">
        <v>34</v>
      </c>
    </row>
    <row r="10" ht="16.5" spans="1:8">
      <c r="A10" s="60" t="s">
        <v>144</v>
      </c>
      <c r="B10" s="61" t="s">
        <v>145</v>
      </c>
      <c r="C10" s="61" t="s">
        <v>146</v>
      </c>
      <c r="D10" s="61" t="s">
        <v>55</v>
      </c>
      <c r="E10" s="62">
        <v>2</v>
      </c>
      <c r="F10" s="30">
        <v>1</v>
      </c>
      <c r="G10" s="31">
        <v>3000</v>
      </c>
      <c r="H10" s="32">
        <f t="shared" ref="H10:H12" si="0">E10*G10*F10</f>
        <v>6000</v>
      </c>
    </row>
    <row r="11" ht="16.5" spans="1:8">
      <c r="A11" s="63"/>
      <c r="B11" s="61" t="s">
        <v>147</v>
      </c>
      <c r="C11" s="61" t="s">
        <v>148</v>
      </c>
      <c r="D11" s="61" t="s">
        <v>55</v>
      </c>
      <c r="E11" s="62">
        <v>1</v>
      </c>
      <c r="F11" s="30">
        <v>1</v>
      </c>
      <c r="G11" s="31">
        <v>5000</v>
      </c>
      <c r="H11" s="32">
        <f t="shared" si="0"/>
        <v>5000</v>
      </c>
    </row>
    <row r="12" ht="16.5" spans="1:8">
      <c r="A12" s="63"/>
      <c r="B12" s="61" t="s">
        <v>149</v>
      </c>
      <c r="C12" s="61" t="s">
        <v>150</v>
      </c>
      <c r="D12" s="61" t="s">
        <v>55</v>
      </c>
      <c r="E12" s="62">
        <v>2</v>
      </c>
      <c r="F12" s="30">
        <v>1</v>
      </c>
      <c r="G12" s="31">
        <v>2200</v>
      </c>
      <c r="H12" s="32">
        <f t="shared" si="0"/>
        <v>4400</v>
      </c>
    </row>
    <row r="13" ht="16.5" spans="1:8">
      <c r="A13" s="64"/>
      <c r="B13" s="65" t="s">
        <v>151</v>
      </c>
      <c r="C13" s="61" t="s">
        <v>152</v>
      </c>
      <c r="D13" s="61" t="s">
        <v>55</v>
      </c>
      <c r="E13" s="62">
        <v>1</v>
      </c>
      <c r="F13" s="30">
        <v>1</v>
      </c>
      <c r="G13" s="31">
        <v>6000</v>
      </c>
      <c r="H13" s="32">
        <v>0</v>
      </c>
    </row>
    <row r="14" ht="33" spans="1:8">
      <c r="A14" s="40" t="s">
        <v>44</v>
      </c>
      <c r="B14" s="66">
        <f>SUM(H10:H12)</f>
        <v>15400</v>
      </c>
      <c r="C14" s="66"/>
      <c r="D14" s="66"/>
      <c r="E14" s="66"/>
      <c r="F14" s="66"/>
      <c r="G14" s="66"/>
      <c r="H14" s="66"/>
    </row>
    <row r="15" ht="33" spans="1:8">
      <c r="A15" s="50" t="s">
        <v>45</v>
      </c>
      <c r="B15" s="62" t="s">
        <v>46</v>
      </c>
      <c r="C15" s="62"/>
      <c r="D15" s="47" t="s">
        <v>47</v>
      </c>
      <c r="E15" s="48">
        <f>B14</f>
        <v>15400</v>
      </c>
      <c r="F15" s="49">
        <v>0.06</v>
      </c>
      <c r="G15" s="32">
        <f>E15*F15</f>
        <v>924</v>
      </c>
      <c r="H15" s="67"/>
    </row>
    <row r="16" ht="33" spans="1:8">
      <c r="A16" s="51" t="s">
        <v>48</v>
      </c>
      <c r="B16" s="68">
        <f>E15+G15</f>
        <v>16324</v>
      </c>
      <c r="C16" s="68"/>
      <c r="D16" s="68"/>
      <c r="E16" s="68"/>
      <c r="F16" s="68"/>
      <c r="G16" s="68"/>
      <c r="H16" s="68"/>
    </row>
    <row r="17" ht="16.5" spans="1:7">
      <c r="A17" s="69"/>
      <c r="B17" s="69"/>
      <c r="C17" s="70"/>
      <c r="D17" s="69"/>
      <c r="E17" s="71"/>
      <c r="F17" s="70"/>
      <c r="G17" s="70"/>
    </row>
  </sheetData>
  <mergeCells count="4">
    <mergeCell ref="A1:H1"/>
    <mergeCell ref="B14:H14"/>
    <mergeCell ref="B16:H16"/>
    <mergeCell ref="A10:A13"/>
  </mergeCells>
  <pageMargins left="0.699305555555556" right="0.699305555555556" top="0.75" bottom="0.75" header="0.3" footer="0.3"/>
  <pageSetup paperSize="9" scale="56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2"/>
  <sheetViews>
    <sheetView tabSelected="1" view="pageBreakPreview" zoomScaleNormal="85" zoomScaleSheetLayoutView="100" topLeftCell="A4" workbookViewId="0">
      <selection activeCell="B15" sqref="B15"/>
    </sheetView>
  </sheetViews>
  <sheetFormatPr defaultColWidth="11" defaultRowHeight="13.5" outlineLevelCol="7"/>
  <cols>
    <col min="1" max="1" width="16.875" customWidth="1"/>
    <col min="2" max="2" width="23.5" customWidth="1"/>
    <col min="3" max="3" width="20" customWidth="1"/>
  </cols>
  <sheetData>
    <row r="1" ht="30" spans="1:8">
      <c r="A1" s="1" t="s">
        <v>153</v>
      </c>
      <c r="B1" s="1"/>
      <c r="C1" s="1"/>
      <c r="D1" s="1"/>
      <c r="E1" s="1"/>
      <c r="F1" s="1"/>
      <c r="G1" s="1"/>
      <c r="H1" s="1"/>
    </row>
    <row r="2" ht="30" spans="1:8">
      <c r="A2" s="2"/>
      <c r="B2" s="3"/>
      <c r="C2" s="4"/>
      <c r="D2" s="5"/>
      <c r="E2" s="5"/>
      <c r="F2" s="5"/>
      <c r="G2" s="6"/>
      <c r="H2" s="6"/>
    </row>
    <row r="3" ht="49.5" spans="1:8">
      <c r="A3" s="7" t="s">
        <v>1</v>
      </c>
      <c r="B3" s="8"/>
      <c r="C3" s="9"/>
      <c r="D3" s="7" t="s">
        <v>2</v>
      </c>
      <c r="E3" s="10"/>
      <c r="F3" s="10"/>
      <c r="G3" s="11"/>
      <c r="H3" s="12"/>
    </row>
    <row r="4" ht="49.5" spans="1:8">
      <c r="A4" s="7" t="s">
        <v>3</v>
      </c>
      <c r="B4" s="12"/>
      <c r="C4" s="9"/>
      <c r="D4" s="13" t="s">
        <v>4</v>
      </c>
      <c r="E4" s="11"/>
      <c r="F4" s="11"/>
      <c r="G4" s="11"/>
      <c r="H4" s="12"/>
    </row>
    <row r="5" ht="33" spans="1:8">
      <c r="A5" s="7" t="s">
        <v>5</v>
      </c>
      <c r="B5" s="14"/>
      <c r="C5" s="9"/>
      <c r="D5" s="13" t="s">
        <v>6</v>
      </c>
      <c r="E5" s="15"/>
      <c r="F5" s="15"/>
      <c r="G5" s="15"/>
      <c r="H5" s="12"/>
    </row>
    <row r="6" ht="33" spans="1:8">
      <c r="A6" s="7" t="s">
        <v>7</v>
      </c>
      <c r="B6" s="14"/>
      <c r="C6" s="16"/>
      <c r="D6" s="13" t="s">
        <v>8</v>
      </c>
      <c r="E6" s="15"/>
      <c r="F6" s="15"/>
      <c r="G6" s="15"/>
      <c r="H6" s="12"/>
    </row>
    <row r="7" ht="49.5" spans="1:8">
      <c r="A7" s="7" t="s">
        <v>9</v>
      </c>
      <c r="B7" s="17"/>
      <c r="C7" s="16"/>
      <c r="D7" s="13" t="s">
        <v>10</v>
      </c>
      <c r="E7" s="18"/>
      <c r="F7" s="18"/>
      <c r="G7" s="11"/>
      <c r="H7" s="12"/>
    </row>
    <row r="8" ht="17.25" spans="1:8">
      <c r="A8" s="7"/>
      <c r="B8" s="19"/>
      <c r="C8" s="16"/>
      <c r="D8" s="13"/>
      <c r="E8" s="20"/>
      <c r="F8" s="20"/>
      <c r="G8" s="11"/>
      <c r="H8" s="12"/>
    </row>
    <row r="9" ht="49.5" spans="1:8">
      <c r="A9" s="21" t="s">
        <v>29</v>
      </c>
      <c r="B9" s="22"/>
      <c r="C9" s="23" t="s">
        <v>30</v>
      </c>
      <c r="D9" s="24" t="s">
        <v>31</v>
      </c>
      <c r="E9" s="23" t="s">
        <v>32</v>
      </c>
      <c r="F9" s="23" t="s">
        <v>56</v>
      </c>
      <c r="G9" s="24" t="s">
        <v>33</v>
      </c>
      <c r="H9" s="24" t="s">
        <v>34</v>
      </c>
    </row>
    <row r="10" ht="16.5" spans="1:8">
      <c r="A10" s="25" t="s">
        <v>154</v>
      </c>
      <c r="B10" s="26" t="s">
        <v>154</v>
      </c>
      <c r="C10" s="27" t="s">
        <v>155</v>
      </c>
      <c r="D10" s="28" t="s">
        <v>121</v>
      </c>
      <c r="E10" s="29">
        <v>1</v>
      </c>
      <c r="F10" s="30">
        <v>0.5</v>
      </c>
      <c r="G10" s="31">
        <v>2200</v>
      </c>
      <c r="H10" s="32">
        <f>E10*G10*F10</f>
        <v>1100</v>
      </c>
    </row>
    <row r="11" ht="16.5" spans="1:8">
      <c r="A11" s="33" t="s">
        <v>156</v>
      </c>
      <c r="B11" s="34" t="s">
        <v>156</v>
      </c>
      <c r="C11" s="27" t="s">
        <v>155</v>
      </c>
      <c r="D11" s="28" t="s">
        <v>121</v>
      </c>
      <c r="E11" s="29">
        <v>1</v>
      </c>
      <c r="F11" s="30">
        <v>0.5</v>
      </c>
      <c r="G11" s="31">
        <v>3000</v>
      </c>
      <c r="H11" s="32">
        <f>E11*G11*F11</f>
        <v>1500</v>
      </c>
    </row>
    <row r="12" ht="16.5" spans="1:8">
      <c r="A12" s="33" t="s">
        <v>157</v>
      </c>
      <c r="B12" s="26" t="s">
        <v>158</v>
      </c>
      <c r="C12" s="27" t="s">
        <v>159</v>
      </c>
      <c r="D12" s="28" t="s">
        <v>79</v>
      </c>
      <c r="E12" s="29">
        <v>3</v>
      </c>
      <c r="F12" s="30">
        <v>1</v>
      </c>
      <c r="G12" s="31">
        <v>1200</v>
      </c>
      <c r="H12" s="32">
        <f>E12*G12*F12</f>
        <v>3600</v>
      </c>
    </row>
    <row r="13" ht="16.5" spans="1:8">
      <c r="A13" s="35"/>
      <c r="B13" s="26" t="s">
        <v>160</v>
      </c>
      <c r="C13" s="27" t="s">
        <v>161</v>
      </c>
      <c r="D13" s="28" t="s">
        <v>119</v>
      </c>
      <c r="E13" s="29">
        <v>1</v>
      </c>
      <c r="F13" s="30">
        <v>1</v>
      </c>
      <c r="G13" s="31">
        <v>1200</v>
      </c>
      <c r="H13" s="32">
        <f t="shared" ref="H13:H18" si="0">E13*G13*F13</f>
        <v>1200</v>
      </c>
    </row>
    <row r="14" ht="16.5" spans="1:8">
      <c r="A14" s="36" t="s">
        <v>162</v>
      </c>
      <c r="B14" s="26" t="s">
        <v>163</v>
      </c>
      <c r="C14" s="27" t="s">
        <v>164</v>
      </c>
      <c r="D14" s="28" t="s">
        <v>68</v>
      </c>
      <c r="E14" s="37">
        <v>2</v>
      </c>
      <c r="F14" s="30">
        <v>1</v>
      </c>
      <c r="G14" s="31">
        <v>150</v>
      </c>
      <c r="H14" s="32">
        <f t="shared" si="0"/>
        <v>300</v>
      </c>
    </row>
    <row r="15" ht="16.5" spans="1:8">
      <c r="A15" s="33" t="s">
        <v>165</v>
      </c>
      <c r="B15" s="38" t="s">
        <v>166</v>
      </c>
      <c r="C15" s="27" t="s">
        <v>165</v>
      </c>
      <c r="D15" s="28" t="s">
        <v>68</v>
      </c>
      <c r="E15" s="37">
        <v>3</v>
      </c>
      <c r="F15" s="30">
        <v>1</v>
      </c>
      <c r="G15" s="31">
        <v>300</v>
      </c>
      <c r="H15" s="32">
        <f t="shared" si="0"/>
        <v>900</v>
      </c>
    </row>
    <row r="16" ht="16.5" spans="1:8">
      <c r="A16" s="33" t="s">
        <v>167</v>
      </c>
      <c r="B16" s="38" t="s">
        <v>168</v>
      </c>
      <c r="C16" s="27" t="s">
        <v>169</v>
      </c>
      <c r="D16" s="28" t="s">
        <v>55</v>
      </c>
      <c r="E16" s="37">
        <v>20</v>
      </c>
      <c r="F16" s="30">
        <v>1</v>
      </c>
      <c r="G16" s="31">
        <v>10</v>
      </c>
      <c r="H16" s="32">
        <f t="shared" si="0"/>
        <v>200</v>
      </c>
    </row>
    <row r="17" ht="16.5" spans="1:8">
      <c r="A17" s="33" t="s">
        <v>139</v>
      </c>
      <c r="B17" s="38" t="s">
        <v>170</v>
      </c>
      <c r="C17" s="38" t="s">
        <v>140</v>
      </c>
      <c r="D17" s="28" t="s">
        <v>141</v>
      </c>
      <c r="E17" s="37">
        <v>30</v>
      </c>
      <c r="F17" s="30">
        <v>1</v>
      </c>
      <c r="G17" s="31">
        <v>30</v>
      </c>
      <c r="H17" s="32">
        <f t="shared" si="0"/>
        <v>900</v>
      </c>
    </row>
    <row r="18" ht="16.5" spans="1:8">
      <c r="A18" s="33" t="s">
        <v>171</v>
      </c>
      <c r="B18" s="26"/>
      <c r="C18" s="26" t="s">
        <v>172</v>
      </c>
      <c r="D18" s="28" t="s">
        <v>79</v>
      </c>
      <c r="E18" s="37">
        <v>4</v>
      </c>
      <c r="F18" s="30">
        <v>1</v>
      </c>
      <c r="G18" s="31">
        <v>175</v>
      </c>
      <c r="H18" s="39">
        <f t="shared" si="0"/>
        <v>700</v>
      </c>
    </row>
    <row r="19" ht="33" spans="1:8">
      <c r="A19" s="40" t="s">
        <v>44</v>
      </c>
      <c r="B19" s="41">
        <f>SUM(H10:H18)</f>
        <v>10400</v>
      </c>
      <c r="C19" s="42"/>
      <c r="D19" s="42"/>
      <c r="E19" s="42"/>
      <c r="F19" s="42"/>
      <c r="G19" s="42"/>
      <c r="H19" s="43"/>
    </row>
    <row r="20" ht="16.5" spans="1:8">
      <c r="A20" s="44" t="s">
        <v>173</v>
      </c>
      <c r="B20" s="45"/>
      <c r="C20" s="46"/>
      <c r="D20" s="47" t="s">
        <v>47</v>
      </c>
      <c r="E20" s="48">
        <f>B19</f>
        <v>10400</v>
      </c>
      <c r="F20" s="48"/>
      <c r="G20" s="49">
        <v>0.1</v>
      </c>
      <c r="H20" s="32">
        <f>E20*G20</f>
        <v>1040</v>
      </c>
    </row>
    <row r="21" ht="33" spans="1:8">
      <c r="A21" s="50" t="s">
        <v>45</v>
      </c>
      <c r="B21" s="45" t="s">
        <v>46</v>
      </c>
      <c r="C21" s="46"/>
      <c r="D21" s="47" t="s">
        <v>47</v>
      </c>
      <c r="E21" s="48">
        <f>SUM(B19+H20)</f>
        <v>11440</v>
      </c>
      <c r="F21" s="48"/>
      <c r="G21" s="49">
        <v>0.06</v>
      </c>
      <c r="H21" s="32">
        <f>E21*G21</f>
        <v>686.4</v>
      </c>
    </row>
    <row r="22" ht="33" spans="1:8">
      <c r="A22" s="51" t="s">
        <v>48</v>
      </c>
      <c r="B22" s="52">
        <f>B19+H20+H21</f>
        <v>12126.4</v>
      </c>
      <c r="C22" s="53"/>
      <c r="D22" s="53"/>
      <c r="E22" s="53"/>
      <c r="F22" s="53"/>
      <c r="G22" s="53"/>
      <c r="H22" s="54"/>
    </row>
  </sheetData>
  <mergeCells count="8">
    <mergeCell ref="A1:H1"/>
    <mergeCell ref="E5:G5"/>
    <mergeCell ref="E6:G6"/>
    <mergeCell ref="B19:H19"/>
    <mergeCell ref="B20:C20"/>
    <mergeCell ref="B21:C21"/>
    <mergeCell ref="B22:H22"/>
    <mergeCell ref="A12:A13"/>
  </mergeCells>
  <pageMargins left="0.699305555555556" right="0.699305555555556" top="0.75" bottom="0.75" header="0.3" footer="0.3"/>
  <pageSetup paperSize="9" scale="7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会展总计</vt:lpstr>
      <vt:lpstr>创意设计部分</vt:lpstr>
      <vt:lpstr>物料制作</vt:lpstr>
      <vt:lpstr>舞台搭建&amp;AV设备</vt:lpstr>
      <vt:lpstr>场外搭建</vt:lpstr>
      <vt:lpstr>多媒体制作</vt:lpstr>
      <vt:lpstr>增加项目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X220i</dc:creator>
  <cp:lastModifiedBy>Administrator</cp:lastModifiedBy>
  <dcterms:created xsi:type="dcterms:W3CDTF">2014-06-10T00:35:00Z</dcterms:created>
  <cp:lastPrinted>2014-06-13T08:50:00Z</cp:lastPrinted>
  <dcterms:modified xsi:type="dcterms:W3CDTF">2018-05-04T09:11:37Z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