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870" windowHeight="7430"/>
  </bookViews>
  <sheets>
    <sheet name="报价" sheetId="5" r:id="rId1"/>
  </sheets>
  <calcPr calcId="144525"/>
</workbook>
</file>

<file path=xl/sharedStrings.xml><?xml version="1.0" encoding="utf-8"?>
<sst xmlns="http://schemas.openxmlformats.org/spreadsheetml/2006/main" count="280" uniqueCount="172">
  <si>
    <t>【汽车之家黑客马拉松活动】 报价单</t>
  </si>
  <si>
    <t>客户 Client：</t>
  </si>
  <si>
    <t>汽车之家</t>
  </si>
  <si>
    <t>代理 Agency：</t>
  </si>
  <si>
    <t>康辉集团</t>
  </si>
  <si>
    <t>项目 Item：</t>
  </si>
  <si>
    <t>汽车之家黑客马拉松活动</t>
  </si>
  <si>
    <t>时间 Time：</t>
  </si>
  <si>
    <t>10月25-26日</t>
  </si>
  <si>
    <t xml:space="preserve">   费用明细单／Cost Break-Down</t>
  </si>
  <si>
    <t>项目Project</t>
  </si>
  <si>
    <t>A</t>
  </si>
  <si>
    <t>搭建制作</t>
  </si>
  <si>
    <t>B</t>
  </si>
  <si>
    <t>AV设备</t>
  </si>
  <si>
    <t>C</t>
  </si>
  <si>
    <t>第三方人员相关</t>
  </si>
  <si>
    <t>D</t>
  </si>
  <si>
    <t>餐饮</t>
  </si>
  <si>
    <t>E</t>
  </si>
  <si>
    <t>其他</t>
  </si>
  <si>
    <t>小计</t>
  </si>
  <si>
    <t>服务费（15%）</t>
  </si>
  <si>
    <t>税（6%）</t>
  </si>
  <si>
    <t>总计</t>
  </si>
  <si>
    <t>优惠价格</t>
  </si>
  <si>
    <t>序号No.</t>
  </si>
  <si>
    <t>区域Area</t>
  </si>
  <si>
    <t>描述Description</t>
  </si>
  <si>
    <t>单价Unit</t>
  </si>
  <si>
    <t>数量Amount</t>
  </si>
  <si>
    <t>天数Day</t>
  </si>
  <si>
    <t>单位Unit</t>
  </si>
  <si>
    <t>总价Total</t>
  </si>
  <si>
    <t>备注Comments</t>
  </si>
  <si>
    <t>签到背板</t>
  </si>
  <si>
    <t>珩架+宝丽布（3*2.2m）</t>
  </si>
  <si>
    <t>项</t>
  </si>
  <si>
    <t>舞台</t>
  </si>
  <si>
    <t>木质结构舞台（3.6m*2.5m *0.2m高)</t>
  </si>
  <si>
    <t>平方</t>
  </si>
  <si>
    <t>舞台地毯（4*3m 烟灰色）</t>
  </si>
  <si>
    <t>珩架+宝丽布 3.6*2.5m</t>
  </si>
  <si>
    <t>启动道具-旋转魔方</t>
  </si>
  <si>
    <t>门型展架画面</t>
  </si>
  <si>
    <t>预热日宣传，画面喷绘，80*200cm</t>
  </si>
  <si>
    <t>画架指示牌</t>
  </si>
  <si>
    <t>木质+画面</t>
  </si>
  <si>
    <t>个</t>
  </si>
  <si>
    <t>物料间、休息区、主会场A4横折一半，背胶</t>
  </si>
  <si>
    <t>人员</t>
  </si>
  <si>
    <t>搭建工人2人搭建*2次+2人AV工人搭建*1次+4人撤场</t>
  </si>
  <si>
    <t>工时</t>
  </si>
  <si>
    <t>物料运输</t>
  </si>
  <si>
    <t>当地运输货车</t>
  </si>
  <si>
    <t>趟</t>
  </si>
  <si>
    <t>音频</t>
  </si>
  <si>
    <t>NEXO，全频音响</t>
  </si>
  <si>
    <t>台</t>
  </si>
  <si>
    <t>使用汽车之家设备</t>
  </si>
  <si>
    <t>NEXO，功放</t>
  </si>
  <si>
    <t xml:space="preserve">手持，SHURE/美国  </t>
  </si>
  <si>
    <t>SI 16路 数字信号输入</t>
  </si>
  <si>
    <t>线缆，硅箱</t>
  </si>
  <si>
    <t>强电接电、布线</t>
  </si>
  <si>
    <t>灯光</t>
  </si>
  <si>
    <t>PAR灯，会议面光</t>
  </si>
  <si>
    <t>logo灯</t>
  </si>
  <si>
    <t>灯架</t>
  </si>
  <si>
    <t>控台2人</t>
  </si>
  <si>
    <t>天</t>
  </si>
  <si>
    <t>汽车之家工作人员</t>
  </si>
  <si>
    <t>Cosplay女郎</t>
  </si>
  <si>
    <t>预热拍摄，8小时内</t>
  </si>
  <si>
    <t>人</t>
  </si>
  <si>
    <t>礼仪</t>
  </si>
  <si>
    <t>170cm身高，形象佳，费用包括礼仪服装租赁</t>
  </si>
  <si>
    <t>摄影师</t>
  </si>
  <si>
    <t>专业摄影师，预热1人*1天，现场白天1人*2天，晚上1人*1晚</t>
  </si>
  <si>
    <t>人次</t>
  </si>
  <si>
    <t>摄像师</t>
  </si>
  <si>
    <t>专业摄像师，预热1人*1天，现场白天1人*2天，晚上1人*1晚</t>
  </si>
  <si>
    <t>10秒小视频</t>
  </si>
  <si>
    <t>预热小视频</t>
  </si>
  <si>
    <t>条</t>
  </si>
  <si>
    <t>3-5分钟活动视频剪辑</t>
  </si>
  <si>
    <t>活动报告视频</t>
  </si>
  <si>
    <t>午餐</t>
  </si>
  <si>
    <t>美餐标准盒饭，加鸡腿</t>
  </si>
  <si>
    <t>晚餐</t>
  </si>
  <si>
    <t>美餐标准</t>
  </si>
  <si>
    <t>宵夜</t>
  </si>
  <si>
    <t>小龙虾、水果餐、鸡排等</t>
  </si>
  <si>
    <t>早餐</t>
  </si>
  <si>
    <t>营养早餐：中西两种</t>
  </si>
  <si>
    <t>美餐标准盒饭</t>
  </si>
  <si>
    <t>间夜</t>
  </si>
  <si>
    <t>简餐</t>
  </si>
  <si>
    <t>甜品区</t>
  </si>
  <si>
    <t>定制logo、主题茶歇</t>
  </si>
  <si>
    <t>次</t>
  </si>
  <si>
    <t>25日下午领导探班</t>
  </si>
  <si>
    <t>红牛</t>
  </si>
  <si>
    <t>24罐／箱，按照平均每人3罐计算</t>
  </si>
  <si>
    <t>箱</t>
  </si>
  <si>
    <t>可乐</t>
  </si>
  <si>
    <t>12瓶／箱，按照平均每人2瓶计算</t>
  </si>
  <si>
    <t>咖啡</t>
  </si>
  <si>
    <t>咖啡机两台租赁两天，含咖啡豆</t>
  </si>
  <si>
    <t>牛奶</t>
  </si>
  <si>
    <t>伊利纯牛奶，250ml 24盒／箱，按照平均每人2盒计算</t>
  </si>
  <si>
    <t>酸奶</t>
  </si>
  <si>
    <t>16盒／箱，4箱</t>
  </si>
  <si>
    <t>啤酒</t>
  </si>
  <si>
    <t>百威啤酒500ml 18罐／箱，按照平均每人2瓶计算</t>
  </si>
  <si>
    <t>零食</t>
  </si>
  <si>
    <t>辣条、薯片、鸭货、口香糖、士力架、纸抽、湿纸巾等</t>
  </si>
  <si>
    <t>巡游明信片</t>
  </si>
  <si>
    <t>铜版纸</t>
  </si>
  <si>
    <t>张</t>
  </si>
  <si>
    <t>抽签卡</t>
  </si>
  <si>
    <t>250克铜版纸，预计尺寸10*7cm，单面</t>
  </si>
  <si>
    <t>提前给设计文件</t>
  </si>
  <si>
    <t>我顶你卡</t>
  </si>
  <si>
    <t>预计尺寸10*7cm，背胶</t>
  </si>
  <si>
    <t>最终是否使用待定</t>
  </si>
  <si>
    <t>贴纸</t>
  </si>
  <si>
    <t>不干胶，模切</t>
  </si>
  <si>
    <t>鼠标垫</t>
  </si>
  <si>
    <t>定制kv</t>
  </si>
  <si>
    <t>讲台花</t>
  </si>
  <si>
    <t>讲台汽车之家提供</t>
  </si>
  <si>
    <t>26日下午，送到现场使用</t>
  </si>
  <si>
    <t>海报</t>
  </si>
  <si>
    <t>57*84cm，预热海报设计由汽车之家提供</t>
  </si>
  <si>
    <t>预热旗子</t>
  </si>
  <si>
    <t>手持支撑旗子布，1.5m支撑，60cm宽 *100cm高</t>
  </si>
  <si>
    <t>套</t>
  </si>
  <si>
    <t>签名笔</t>
  </si>
  <si>
    <t>采买，金色签名笔</t>
  </si>
  <si>
    <t>根</t>
  </si>
  <si>
    <t>领导桌卡</t>
  </si>
  <si>
    <t>亚克力桌牌，彩色打印卡纸</t>
  </si>
  <si>
    <t>领导桌布置</t>
  </si>
  <si>
    <t>3块桌布，黑色+果盘+甜品+茶杯+茶叶+桌花</t>
  </si>
  <si>
    <t>26日下午4：00摆放</t>
  </si>
  <si>
    <t>长方形餐盘</t>
  </si>
  <si>
    <t>25、26日放置零食使用</t>
  </si>
  <si>
    <t>手卡</t>
  </si>
  <si>
    <t>220克铜版纸，10*7cm</t>
  </si>
  <si>
    <t>麦克风标</t>
  </si>
  <si>
    <t>kt板裱画面</t>
  </si>
  <si>
    <t>早餐包袋子</t>
  </si>
  <si>
    <t>24*10*7cm，牛皮纸袋或者类似材质制作，加定制logo纸贴</t>
  </si>
  <si>
    <t>氛围装饰</t>
  </si>
  <si>
    <t>黑色旗子4面制作、氛围气球采买</t>
  </si>
  <si>
    <t>队旗制作</t>
  </si>
  <si>
    <t>制作</t>
  </si>
  <si>
    <t>给名字，直接制作黑色的旗子摆在桌面上</t>
  </si>
  <si>
    <t>解压角物料</t>
  </si>
  <si>
    <t>x-box租赁1台，和两个按摩人员8小时</t>
  </si>
  <si>
    <t>睡袋</t>
  </si>
  <si>
    <t>户外棉质睡袋租赁（高温消毒）、枕头、防潮垫租赁</t>
  </si>
  <si>
    <t>3D设计</t>
  </si>
  <si>
    <t>3d效果图</t>
  </si>
  <si>
    <t>工作人员餐饮</t>
  </si>
  <si>
    <t>工作人员餐饮，活动当天2人*2餐+预热6人*1餐</t>
  </si>
  <si>
    <t>人／天</t>
  </si>
  <si>
    <t>工作人员交通</t>
  </si>
  <si>
    <t>巡游车辆租赁（汽车之家2人、摄影摄像2人、cosplay女郎4人、工作人员1人）</t>
  </si>
  <si>
    <t xml:space="preserve">合计 </t>
  </si>
  <si>
    <t>最终优惠价格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</si>
</sst>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 ¥&quot;* #,##0.00&quot; &quot;;&quot; ¥&quot;* &quot;-&quot;#,##0.00&quot; &quot;;&quot; ¥&quot;* &quot;-&quot;??&quot; &quot;"/>
    <numFmt numFmtId="177" formatCode="\¥#,##0.00;\¥\-#,##0.00"/>
    <numFmt numFmtId="178" formatCode="\¥#,##0.00"/>
  </numFmts>
  <fonts count="35">
    <font>
      <sz val="12"/>
      <name val="宋体"/>
      <charset val="134"/>
    </font>
    <font>
      <sz val="12"/>
      <color indexed="8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b/>
      <sz val="18"/>
      <name val="微软雅黑"/>
      <charset val="134"/>
    </font>
    <font>
      <b/>
      <sz val="12"/>
      <name val="微软雅黑"/>
      <charset val="134"/>
    </font>
    <font>
      <b/>
      <sz val="12"/>
      <color theme="0"/>
      <name val="微软雅黑"/>
      <charset val="134"/>
    </font>
    <font>
      <b/>
      <sz val="12"/>
      <color rgb="FFFF0000"/>
      <name val="微软雅黑"/>
      <charset val="134"/>
    </font>
    <font>
      <sz val="12"/>
      <color indexed="8"/>
      <name val="微软雅黑"/>
      <charset val="134"/>
    </font>
    <font>
      <sz val="14"/>
      <color rgb="FF000000"/>
      <name val="微软雅黑"/>
      <charset val="134"/>
    </font>
    <font>
      <b/>
      <sz val="12"/>
      <color indexed="8"/>
      <name val="微软雅黑"/>
      <charset val="134"/>
    </font>
    <font>
      <b/>
      <sz val="12"/>
      <color theme="1"/>
      <name val="微软雅黑"/>
      <charset val="134"/>
    </font>
    <font>
      <sz val="11"/>
      <color indexed="8"/>
      <name val="宋体"/>
      <charset val="134"/>
    </font>
    <font>
      <sz val="11"/>
      <color theme="1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theme="1"/>
      <name val="DengXian"/>
      <charset val="134"/>
      <scheme val="minor"/>
    </font>
    <font>
      <sz val="11"/>
      <color theme="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2"/>
      <name val="宋体"/>
      <charset val="134"/>
    </font>
    <font>
      <b/>
      <sz val="11"/>
      <color rgb="FFFFFFF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FA7D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2"/>
      <name val="新細明體"/>
      <charset val="134"/>
    </font>
    <font>
      <b/>
      <sz val="11"/>
      <color rgb="FF3F3F3F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0"/>
      <name val="Helv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/>
    <xf numFmtId="42" fontId="18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8" fillId="22" borderId="14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0" fillId="30" borderId="16" applyNumberFormat="0" applyAlignment="0" applyProtection="0">
      <alignment vertical="center"/>
    </xf>
    <xf numFmtId="0" fontId="32" fillId="30" borderId="13" applyNumberFormat="0" applyAlignment="0" applyProtection="0">
      <alignment vertical="center"/>
    </xf>
    <xf numFmtId="0" fontId="22" fillId="16" borderId="11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19" fillId="31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9" fillId="0" borderId="0"/>
    <xf numFmtId="0" fontId="13" fillId="0" borderId="0" applyNumberFormat="0" applyFill="0" applyBorder="0" applyProtection="0">
      <alignment vertical="center"/>
    </xf>
    <xf numFmtId="0" fontId="21" fillId="0" borderId="0" applyProtection="0"/>
    <xf numFmtId="0" fontId="34" fillId="0" borderId="0"/>
  </cellStyleXfs>
  <cellXfs count="125">
    <xf numFmtId="0" fontId="0" fillId="0" borderId="0" xfId="0"/>
    <xf numFmtId="0" fontId="1" fillId="2" borderId="0" xfId="49" applyNumberFormat="1" applyFont="1" applyFill="1" applyBorder="1" applyAlignment="1">
      <alignment vertical="center"/>
    </xf>
    <xf numFmtId="0" fontId="1" fillId="0" borderId="0" xfId="49" applyNumberFormat="1" applyFont="1" applyFill="1" applyBorder="1" applyAlignment="1">
      <alignment vertical="center"/>
    </xf>
    <xf numFmtId="0" fontId="2" fillId="0" borderId="0" xfId="0" applyFont="1" applyFill="1"/>
    <xf numFmtId="0" fontId="3" fillId="2" borderId="0" xfId="0" applyFont="1" applyFill="1"/>
    <xf numFmtId="0" fontId="4" fillId="2" borderId="0" xfId="0" applyFont="1" applyFill="1"/>
    <xf numFmtId="0" fontId="3" fillId="0" borderId="0" xfId="0" applyFont="1" applyFill="1"/>
    <xf numFmtId="0" fontId="2" fillId="3" borderId="0" xfId="0" applyFont="1" applyFill="1"/>
    <xf numFmtId="0" fontId="3" fillId="3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49" fontId="7" fillId="4" borderId="1" xfId="49" applyNumberFormat="1" applyFont="1" applyFill="1" applyBorder="1" applyAlignment="1">
      <alignment horizontal="left" vertical="center"/>
    </xf>
    <xf numFmtId="0" fontId="8" fillId="2" borderId="1" xfId="49" applyNumberFormat="1" applyFont="1" applyFill="1" applyBorder="1" applyAlignment="1">
      <alignment horizontal="right" vertical="center"/>
    </xf>
    <xf numFmtId="0" fontId="1" fillId="2" borderId="0" xfId="49" applyNumberFormat="1" applyFont="1" applyFill="1" applyBorder="1" applyAlignment="1">
      <alignment horizontal="center" vertical="center"/>
    </xf>
    <xf numFmtId="0" fontId="9" fillId="2" borderId="0" xfId="49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49" fontId="9" fillId="2" borderId="1" xfId="49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176" fontId="11" fillId="2" borderId="1" xfId="49" applyNumberFormat="1" applyFont="1" applyFill="1" applyBorder="1" applyAlignment="1">
      <alignment horizontal="center" vertical="center"/>
    </xf>
    <xf numFmtId="0" fontId="11" fillId="2" borderId="0" xfId="49" applyNumberFormat="1" applyFont="1" applyFill="1" applyBorder="1" applyAlignment="1">
      <alignment horizontal="left" vertical="center"/>
    </xf>
    <xf numFmtId="49" fontId="11" fillId="2" borderId="1" xfId="49" applyNumberFormat="1" applyFont="1" applyFill="1" applyBorder="1" applyAlignment="1">
      <alignment horizontal="center" vertical="center"/>
    </xf>
    <xf numFmtId="49" fontId="11" fillId="2" borderId="2" xfId="49" applyNumberFormat="1" applyFont="1" applyFill="1" applyBorder="1" applyAlignment="1">
      <alignment horizontal="center" vertical="center"/>
    </xf>
    <xf numFmtId="49" fontId="11" fillId="2" borderId="3" xfId="49" applyNumberFormat="1" applyFont="1" applyFill="1" applyBorder="1" applyAlignment="1">
      <alignment horizontal="center" vertical="center"/>
    </xf>
    <xf numFmtId="10" fontId="6" fillId="2" borderId="0" xfId="0" applyNumberFormat="1" applyFont="1" applyFill="1" applyAlignment="1">
      <alignment horizontal="left" vertical="center" wrapText="1"/>
    </xf>
    <xf numFmtId="10" fontId="1" fillId="2" borderId="0" xfId="49" applyNumberFormat="1" applyFont="1" applyFill="1" applyBorder="1" applyAlignment="1">
      <alignment horizontal="center" vertical="center"/>
    </xf>
    <xf numFmtId="176" fontId="1" fillId="2" borderId="0" xfId="49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0" fontId="8" fillId="2" borderId="0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2" fillId="2" borderId="1" xfId="44" applyFont="1" applyFill="1" applyBorder="1" applyAlignment="1">
      <alignment horizontal="left" vertical="center" wrapText="1"/>
    </xf>
    <xf numFmtId="177" fontId="2" fillId="2" borderId="1" xfId="44" applyNumberFormat="1" applyFont="1" applyFill="1" applyBorder="1" applyAlignment="1">
      <alignment horizontal="center" vertical="center" wrapText="1"/>
    </xf>
    <xf numFmtId="0" fontId="2" fillId="2" borderId="1" xfId="44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177" fontId="6" fillId="5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6" fillId="2" borderId="1" xfId="44" applyFont="1" applyFill="1" applyBorder="1" applyAlignment="1">
      <alignment horizontal="center" vertical="center" wrapText="1"/>
    </xf>
    <xf numFmtId="0" fontId="2" fillId="2" borderId="1" xfId="0" applyFont="1" applyFill="1" applyBorder="1"/>
    <xf numFmtId="177" fontId="6" fillId="4" borderId="1" xfId="44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6" borderId="1" xfId="49" applyNumberFormat="1" applyFont="1" applyFill="1" applyBorder="1" applyAlignment="1" applyProtection="1">
      <alignment horizontal="left" vertical="center" wrapText="1"/>
    </xf>
    <xf numFmtId="0" fontId="2" fillId="0" borderId="1" xfId="49" applyNumberFormat="1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3" fillId="6" borderId="1" xfId="49" applyNumberFormat="1" applyFont="1" applyFill="1" applyBorder="1" applyAlignment="1" applyProtection="1">
      <alignment horizontal="left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 applyProtection="1">
      <alignment horizontal="left" vertical="center" wrapText="1"/>
    </xf>
    <xf numFmtId="0" fontId="9" fillId="0" borderId="1" xfId="49" applyNumberFormat="1" applyFont="1" applyFill="1" applyBorder="1" applyAlignment="1" applyProtection="1">
      <alignment horizontal="left" vertical="center" wrapText="1"/>
    </xf>
    <xf numFmtId="0" fontId="6" fillId="2" borderId="1" xfId="44" applyFont="1" applyFill="1" applyBorder="1" applyAlignment="1">
      <alignment horizontal="left" vertical="center" wrapText="1"/>
    </xf>
    <xf numFmtId="177" fontId="6" fillId="2" borderId="1" xfId="44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77" fontId="9" fillId="2" borderId="1" xfId="44" applyNumberFormat="1" applyFont="1" applyFill="1" applyBorder="1" applyAlignment="1">
      <alignment horizontal="center" vertical="center" wrapText="1"/>
    </xf>
    <xf numFmtId="0" fontId="3" fillId="2" borderId="1" xfId="44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77" fontId="3" fillId="2" borderId="1" xfId="44" applyNumberFormat="1" applyFont="1" applyFill="1" applyBorder="1" applyAlignment="1">
      <alignment horizontal="center" vertical="center" wrapText="1"/>
    </xf>
    <xf numFmtId="0" fontId="12" fillId="2" borderId="1" xfId="44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4" fillId="2" borderId="1" xfId="44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44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177" fontId="6" fillId="5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/>
    <xf numFmtId="177" fontId="9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177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77" fontId="9" fillId="3" borderId="1" xfId="44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77" fontId="3" fillId="3" borderId="1" xfId="0" applyNumberFormat="1" applyFont="1" applyFill="1" applyBorder="1" applyAlignment="1">
      <alignment horizontal="center" vertical="center" wrapText="1"/>
    </xf>
    <xf numFmtId="177" fontId="3" fillId="3" borderId="1" xfId="44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77" fontId="12" fillId="5" borderId="5" xfId="44" applyNumberFormat="1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49" fontId="11" fillId="5" borderId="1" xfId="49" applyNumberFormat="1" applyFont="1" applyFill="1" applyBorder="1" applyAlignment="1">
      <alignment horizontal="center" vertical="center"/>
    </xf>
    <xf numFmtId="178" fontId="12" fillId="5" borderId="5" xfId="44" applyNumberFormat="1" applyFont="1" applyFill="1" applyBorder="1" applyAlignment="1">
      <alignment horizontal="center" vertical="center" wrapText="1"/>
    </xf>
    <xf numFmtId="177" fontId="12" fillId="5" borderId="1" xfId="44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77" fontId="12" fillId="7" borderId="1" xfId="44" applyNumberFormat="1" applyFont="1" applyFill="1" applyBorder="1" applyAlignment="1">
      <alignment horizontal="center" vertical="center" wrapText="1"/>
    </xf>
    <xf numFmtId="177" fontId="2" fillId="2" borderId="0" xfId="0" applyNumberFormat="1" applyFont="1" applyFill="1" applyAlignment="1">
      <alignment horizontal="center"/>
    </xf>
    <xf numFmtId="178" fontId="2" fillId="2" borderId="0" xfId="0" applyNumberFormat="1" applyFont="1" applyFill="1" applyAlignment="1">
      <alignment horizontal="center"/>
    </xf>
    <xf numFmtId="177" fontId="3" fillId="0" borderId="1" xfId="0" applyNumberFormat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/>
    </xf>
    <xf numFmtId="49" fontId="11" fillId="5" borderId="1" xfId="49" applyNumberFormat="1" applyFont="1" applyFill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百分比" xfId="10" builtinId="5"/>
    <cellStyle name="注释" xfId="11" builtinId="10"/>
    <cellStyle name="60% - 强调文字颜色 2" xfId="12" builtinId="36"/>
    <cellStyle name="标题 4" xfId="13" builtinId="19"/>
    <cellStyle name="警告文本" xfId="14" builtinId="11"/>
    <cellStyle name="标题" xfId="15" builtinId="15"/>
    <cellStyle name="解释性文本" xfId="16" builtinId="53"/>
    <cellStyle name="标题 1" xfId="17" builtinId="16"/>
    <cellStyle name="标题 2" xfId="18" builtinId="17"/>
    <cellStyle name="60% - 强调文字颜色 1" xfId="19" builtinId="32"/>
    <cellStyle name="标题 3" xfId="20" builtinId="18"/>
    <cellStyle name="60% - 强调文字颜色 4" xfId="21" builtinId="44"/>
    <cellStyle name="输出" xfId="22" builtinId="21"/>
    <cellStyle name="计算" xfId="23" builtinId="22"/>
    <cellStyle name="检查单元格" xfId="24" builtinId="23"/>
    <cellStyle name="20% - 强调文字颜色 6" xfId="25" builtinId="50"/>
    <cellStyle name="强调文字颜色 2" xfId="26" builtinId="33"/>
    <cellStyle name="链接单元格" xfId="27" builtinId="24"/>
    <cellStyle name="汇总" xfId="28" builtinId="25"/>
    <cellStyle name="好" xfId="29" builtinId="26"/>
    <cellStyle name="适中" xfId="30" builtinId="28"/>
    <cellStyle name="20% - 强调文字颜色 5" xfId="31" builtinId="46"/>
    <cellStyle name="强调文字颜色 1" xfId="32" builtinId="29"/>
    <cellStyle name="20% - 强调文字颜色 1" xfId="33" builtinId="30"/>
    <cellStyle name="40% - 强调文字颜色 1" xfId="34" builtinId="31"/>
    <cellStyle name="20% - 强调文字颜色 2" xfId="35" builtinId="34"/>
    <cellStyle name="40% - 强调文字颜色 2" xfId="36" builtinId="35"/>
    <cellStyle name="强调文字颜色 3" xfId="37" builtinId="37"/>
    <cellStyle name="强调文字颜色 4" xfId="38" builtinId="41"/>
    <cellStyle name="20% - 强调文字颜色 4" xfId="39" builtinId="42"/>
    <cellStyle name="40% - 强调文字颜色 4" xfId="40" builtinId="43"/>
    <cellStyle name="强调文字颜色 5" xfId="41" builtinId="45"/>
    <cellStyle name="40% - 强调文字颜色 5" xfId="42" builtinId="47"/>
    <cellStyle name="60% - 强调文字颜色 5" xfId="43" builtinId="48"/>
    <cellStyle name="常规_奥迪新A4东区投放结算0225" xfId="44"/>
    <cellStyle name="强调文字颜色 6" xfId="45" builtinId="49"/>
    <cellStyle name="40% - 强调文字颜色 6" xfId="46" builtinId="51"/>
    <cellStyle name="60% - 强调文字颜色 6" xfId="47" builtinId="52"/>
    <cellStyle name="0,0_x000a__x000a_NA_x000a__x000a_" xfId="48"/>
    <cellStyle name="常规 2" xfId="49"/>
    <cellStyle name="常规_Sheet1" xfId="50"/>
    <cellStyle name="样式 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5"/>
  <sheetViews>
    <sheetView tabSelected="1" zoomScale="81" zoomScaleNormal="81" topLeftCell="A68" workbookViewId="0">
      <selection activeCell="J5" sqref="J$1:J$1048576"/>
    </sheetView>
  </sheetViews>
  <sheetFormatPr defaultColWidth="8.83333333333333" defaultRowHeight="16.5"/>
  <cols>
    <col min="1" max="1" width="9.83333333333333" style="9" customWidth="1"/>
    <col min="2" max="2" width="31.1666666666667" style="10" customWidth="1"/>
    <col min="3" max="3" width="79.8333333333333" style="9" customWidth="1"/>
    <col min="4" max="5" width="13.5" style="11" customWidth="1"/>
    <col min="6" max="7" width="11.1666666666667" style="11" customWidth="1"/>
    <col min="8" max="8" width="17" style="11" customWidth="1"/>
    <col min="9" max="9" width="53" style="11" customWidth="1"/>
    <col min="10" max="16384" width="8.83333333333333" style="9"/>
  </cols>
  <sheetData>
    <row r="1" ht="67" customHeight="1" spans="1:9">
      <c r="A1" s="12" t="s">
        <v>0</v>
      </c>
      <c r="B1" s="12"/>
      <c r="C1" s="12"/>
      <c r="D1" s="9"/>
      <c r="E1" s="9"/>
      <c r="F1" s="13"/>
      <c r="G1" s="13"/>
      <c r="H1" s="13"/>
      <c r="I1" s="13"/>
    </row>
    <row r="2" spans="1:9">
      <c r="A2" s="14"/>
      <c r="B2" s="14"/>
      <c r="C2" s="14"/>
      <c r="D2" s="14"/>
      <c r="E2" s="14"/>
      <c r="F2" s="14"/>
      <c r="G2" s="14"/>
      <c r="H2" s="14"/>
      <c r="I2" s="82"/>
    </row>
    <row r="3" spans="1:9">
      <c r="A3" s="15" t="s">
        <v>1</v>
      </c>
      <c r="B3" s="15"/>
      <c r="C3" s="15" t="s">
        <v>2</v>
      </c>
      <c r="D3" s="14"/>
      <c r="E3" s="14"/>
      <c r="F3" s="14"/>
      <c r="G3" s="14"/>
      <c r="H3" s="14"/>
      <c r="I3" s="82"/>
    </row>
    <row r="4" spans="1:9">
      <c r="A4" s="15" t="s">
        <v>3</v>
      </c>
      <c r="B4" s="15"/>
      <c r="C4" s="15" t="s">
        <v>4</v>
      </c>
      <c r="D4" s="14"/>
      <c r="E4" s="14"/>
      <c r="F4" s="14"/>
      <c r="G4" s="14"/>
      <c r="H4" s="14"/>
      <c r="I4" s="82"/>
    </row>
    <row r="5" spans="1:9">
      <c r="A5" s="15" t="s">
        <v>5</v>
      </c>
      <c r="B5" s="15"/>
      <c r="C5" s="15" t="s">
        <v>6</v>
      </c>
      <c r="D5" s="14"/>
      <c r="E5" s="14"/>
      <c r="F5" s="14"/>
      <c r="G5" s="14"/>
      <c r="H5" s="14"/>
      <c r="I5" s="82"/>
    </row>
    <row r="6" spans="1:9">
      <c r="A6" s="15" t="s">
        <v>7</v>
      </c>
      <c r="B6" s="15"/>
      <c r="C6" s="15" t="s">
        <v>8</v>
      </c>
      <c r="D6" s="14"/>
      <c r="E6" s="14"/>
      <c r="F6" s="14"/>
      <c r="G6" s="14"/>
      <c r="H6" s="14"/>
      <c r="I6" s="82"/>
    </row>
    <row r="7" spans="1:9">
      <c r="A7" s="15"/>
      <c r="B7" s="15"/>
      <c r="C7" s="14"/>
      <c r="D7" s="14"/>
      <c r="E7" s="14"/>
      <c r="F7" s="14"/>
      <c r="G7" s="14"/>
      <c r="H7" s="14"/>
      <c r="I7" s="82"/>
    </row>
    <row r="8" s="1" customFormat="1" spans="1:9">
      <c r="A8" s="16" t="s">
        <v>9</v>
      </c>
      <c r="B8" s="16"/>
      <c r="C8" s="17"/>
      <c r="D8" s="18"/>
      <c r="E8" s="18"/>
      <c r="F8" s="18"/>
      <c r="G8" s="18"/>
      <c r="H8" s="19"/>
      <c r="I8" s="18"/>
    </row>
    <row r="9" s="1" customFormat="1" spans="1:9">
      <c r="A9" s="20"/>
      <c r="B9" s="20" t="s">
        <v>10</v>
      </c>
      <c r="C9" s="17"/>
      <c r="D9" s="18"/>
      <c r="E9" s="18"/>
      <c r="F9" s="18"/>
      <c r="G9" s="18"/>
      <c r="H9" s="18"/>
      <c r="I9" s="19"/>
    </row>
    <row r="10" s="2" customFormat="1" ht="19" spans="1:22">
      <c r="A10" s="21" t="s">
        <v>11</v>
      </c>
      <c r="B10" s="22" t="s">
        <v>12</v>
      </c>
      <c r="C10" s="23">
        <f>H32</f>
        <v>19350</v>
      </c>
      <c r="D10" s="18"/>
      <c r="E10" s="18"/>
      <c r="F10" s="18"/>
      <c r="G10" s="18"/>
      <c r="H10" s="18"/>
      <c r="I10" s="19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="1" customFormat="1" ht="19" spans="1:9">
      <c r="A11" s="21" t="s">
        <v>13</v>
      </c>
      <c r="B11" s="22" t="s">
        <v>14</v>
      </c>
      <c r="C11" s="23">
        <f>H45</f>
        <v>17440</v>
      </c>
      <c r="D11" s="18"/>
      <c r="E11" s="18"/>
      <c r="F11" s="18"/>
      <c r="G11" s="18"/>
      <c r="H11" s="19"/>
      <c r="I11" s="18"/>
    </row>
    <row r="12" s="1" customFormat="1" ht="19" spans="1:9">
      <c r="A12" s="21" t="s">
        <v>15</v>
      </c>
      <c r="B12" s="22" t="s">
        <v>16</v>
      </c>
      <c r="C12" s="23">
        <f>H56</f>
        <v>36500</v>
      </c>
      <c r="D12" s="18"/>
      <c r="E12" s="18"/>
      <c r="F12" s="18"/>
      <c r="G12" s="18"/>
      <c r="H12" s="19"/>
      <c r="I12" s="18"/>
    </row>
    <row r="13" s="1" customFormat="1" ht="19" spans="1:9">
      <c r="A13" s="21" t="s">
        <v>17</v>
      </c>
      <c r="B13" s="22" t="s">
        <v>18</v>
      </c>
      <c r="C13" s="23">
        <f>H73</f>
        <v>38116</v>
      </c>
      <c r="D13" s="24"/>
      <c r="E13" s="18"/>
      <c r="F13" s="18"/>
      <c r="G13" s="18"/>
      <c r="H13" s="19"/>
      <c r="I13" s="18"/>
    </row>
    <row r="14" s="1" customFormat="1" ht="19" spans="1:9">
      <c r="A14" s="21" t="s">
        <v>19</v>
      </c>
      <c r="B14" s="22" t="s">
        <v>20</v>
      </c>
      <c r="C14" s="23">
        <f>H98</f>
        <v>29820</v>
      </c>
      <c r="D14" s="18"/>
      <c r="E14" s="18"/>
      <c r="F14" s="18"/>
      <c r="G14" s="18"/>
      <c r="H14" s="19"/>
      <c r="I14" s="18"/>
    </row>
    <row r="15" s="1" customFormat="1" ht="23" customHeight="1" spans="1:9">
      <c r="A15" s="25" t="s">
        <v>21</v>
      </c>
      <c r="B15" s="25"/>
      <c r="C15" s="23">
        <f>SUM(C10:C14)</f>
        <v>141226</v>
      </c>
      <c r="D15" s="18"/>
      <c r="E15" s="18"/>
      <c r="F15" s="18"/>
      <c r="G15" s="18"/>
      <c r="H15" s="19"/>
      <c r="I15" s="18"/>
    </row>
    <row r="16" s="1" customFormat="1" ht="23" customHeight="1" spans="1:9">
      <c r="A16" s="26" t="s">
        <v>22</v>
      </c>
      <c r="B16" s="27"/>
      <c r="C16" s="23">
        <f>C15*0.15</f>
        <v>21183.9</v>
      </c>
      <c r="D16" s="18"/>
      <c r="E16" s="18"/>
      <c r="F16" s="18"/>
      <c r="G16" s="18"/>
      <c r="H16" s="19"/>
      <c r="I16" s="18"/>
    </row>
    <row r="17" s="1" customFormat="1" ht="23" customHeight="1" spans="1:9">
      <c r="A17" s="25" t="s">
        <v>23</v>
      </c>
      <c r="B17" s="25"/>
      <c r="C17" s="23">
        <f>C15*0.06</f>
        <v>8473.56</v>
      </c>
      <c r="D17" s="18"/>
      <c r="E17" s="18"/>
      <c r="F17" s="18"/>
      <c r="G17" s="18"/>
      <c r="H17" s="19"/>
      <c r="I17" s="18"/>
    </row>
    <row r="18" s="1" customFormat="1" ht="23" customHeight="1" spans="1:9">
      <c r="A18" s="25" t="s">
        <v>24</v>
      </c>
      <c r="B18" s="25"/>
      <c r="C18" s="23">
        <f>C15+C17+C16</f>
        <v>170883.46</v>
      </c>
      <c r="D18" s="28"/>
      <c r="E18" s="29"/>
      <c r="F18" s="30"/>
      <c r="G18" s="18"/>
      <c r="H18" s="19"/>
      <c r="I18" s="18"/>
    </row>
    <row r="19" s="1" customFormat="1" ht="23" customHeight="1" spans="1:9">
      <c r="A19" s="26" t="s">
        <v>25</v>
      </c>
      <c r="B19" s="27"/>
      <c r="C19" s="23">
        <v>169700</v>
      </c>
      <c r="D19" s="28"/>
      <c r="E19" s="29"/>
      <c r="F19" s="30"/>
      <c r="G19" s="18"/>
      <c r="H19" s="19"/>
      <c r="I19" s="18"/>
    </row>
    <row r="20" s="3" customFormat="1" ht="29" customHeight="1" spans="1:22">
      <c r="A20" s="31"/>
      <c r="B20" s="32"/>
      <c r="C20" s="33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9">
      <c r="A21" s="34" t="s">
        <v>11</v>
      </c>
      <c r="B21" s="34" t="s">
        <v>12</v>
      </c>
      <c r="C21" s="35"/>
      <c r="D21" s="36"/>
      <c r="E21" s="37"/>
      <c r="F21" s="37"/>
      <c r="G21" s="37"/>
      <c r="H21" s="36"/>
      <c r="I21" s="83"/>
    </row>
    <row r="22" spans="1:9">
      <c r="A22" s="38" t="s">
        <v>26</v>
      </c>
      <c r="B22" s="38" t="s">
        <v>27</v>
      </c>
      <c r="C22" s="38" t="s">
        <v>28</v>
      </c>
      <c r="D22" s="20" t="s">
        <v>29</v>
      </c>
      <c r="E22" s="20" t="s">
        <v>30</v>
      </c>
      <c r="F22" s="20" t="s">
        <v>31</v>
      </c>
      <c r="G22" s="20" t="s">
        <v>32</v>
      </c>
      <c r="H22" s="39" t="s">
        <v>33</v>
      </c>
      <c r="I22" s="84" t="s">
        <v>34</v>
      </c>
    </row>
    <row r="23" spans="1:9">
      <c r="A23" s="40">
        <v>1</v>
      </c>
      <c r="B23" s="41" t="s">
        <v>35</v>
      </c>
      <c r="C23" s="41" t="s">
        <v>36</v>
      </c>
      <c r="D23" s="42">
        <v>180</v>
      </c>
      <c r="E23" s="43">
        <v>7</v>
      </c>
      <c r="F23" s="43">
        <v>1</v>
      </c>
      <c r="G23" s="43" t="s">
        <v>37</v>
      </c>
      <c r="H23" s="44">
        <f t="shared" ref="H23:H31" si="0">D23*E23*F23</f>
        <v>1260</v>
      </c>
      <c r="I23" s="83"/>
    </row>
    <row r="24" s="4" customFormat="1" spans="1:9">
      <c r="A24" s="45">
        <v>2</v>
      </c>
      <c r="B24" s="46" t="s">
        <v>38</v>
      </c>
      <c r="C24" s="46" t="s">
        <v>39</v>
      </c>
      <c r="D24" s="47">
        <v>180</v>
      </c>
      <c r="E24" s="45">
        <v>8</v>
      </c>
      <c r="F24" s="45">
        <v>1</v>
      </c>
      <c r="G24" s="45" t="s">
        <v>40</v>
      </c>
      <c r="H24" s="48">
        <f t="shared" si="0"/>
        <v>1440</v>
      </c>
      <c r="I24" s="46"/>
    </row>
    <row r="25" s="4" customFormat="1" spans="1:9">
      <c r="A25" s="40">
        <v>3</v>
      </c>
      <c r="B25" s="46"/>
      <c r="C25" s="49" t="s">
        <v>41</v>
      </c>
      <c r="D25" s="47">
        <v>50</v>
      </c>
      <c r="E25" s="45">
        <v>10</v>
      </c>
      <c r="F25" s="45">
        <v>1</v>
      </c>
      <c r="G25" s="45" t="s">
        <v>40</v>
      </c>
      <c r="H25" s="48">
        <f t="shared" si="0"/>
        <v>500</v>
      </c>
      <c r="I25" s="46"/>
    </row>
    <row r="26" s="4" customFormat="1" spans="1:9">
      <c r="A26" s="40">
        <v>4</v>
      </c>
      <c r="B26" s="46"/>
      <c r="C26" s="49" t="s">
        <v>42</v>
      </c>
      <c r="D26" s="47">
        <v>180</v>
      </c>
      <c r="E26" s="45">
        <v>8</v>
      </c>
      <c r="F26" s="45">
        <v>1</v>
      </c>
      <c r="G26" s="45" t="s">
        <v>40</v>
      </c>
      <c r="H26" s="48">
        <f t="shared" si="0"/>
        <v>1440</v>
      </c>
      <c r="I26" s="46"/>
    </row>
    <row r="27" s="4" customFormat="1" spans="1:9">
      <c r="A27" s="45">
        <v>5</v>
      </c>
      <c r="B27" s="46"/>
      <c r="C27" s="46" t="s">
        <v>43</v>
      </c>
      <c r="D27" s="47">
        <v>7500</v>
      </c>
      <c r="E27" s="45">
        <v>1</v>
      </c>
      <c r="F27" s="45">
        <v>1</v>
      </c>
      <c r="G27" s="45" t="s">
        <v>37</v>
      </c>
      <c r="H27" s="48">
        <f t="shared" si="0"/>
        <v>7500</v>
      </c>
      <c r="I27" s="46"/>
    </row>
    <row r="28" s="4" customFormat="1" spans="1:9">
      <c r="A28" s="40">
        <v>6</v>
      </c>
      <c r="B28" s="46" t="s">
        <v>44</v>
      </c>
      <c r="C28" s="46" t="s">
        <v>45</v>
      </c>
      <c r="D28" s="47">
        <v>110</v>
      </c>
      <c r="E28" s="45">
        <v>11</v>
      </c>
      <c r="F28" s="45">
        <v>1</v>
      </c>
      <c r="G28" s="45" t="s">
        <v>37</v>
      </c>
      <c r="H28" s="48">
        <f t="shared" si="0"/>
        <v>1210</v>
      </c>
      <c r="I28" s="46"/>
    </row>
    <row r="29" s="4" customFormat="1" spans="1:10">
      <c r="A29" s="45">
        <v>7</v>
      </c>
      <c r="B29" s="46" t="s">
        <v>46</v>
      </c>
      <c r="C29" s="46" t="s">
        <v>47</v>
      </c>
      <c r="D29" s="47">
        <v>400</v>
      </c>
      <c r="E29" s="45">
        <v>0</v>
      </c>
      <c r="F29" s="45">
        <v>1</v>
      </c>
      <c r="G29" s="45" t="s">
        <v>48</v>
      </c>
      <c r="H29" s="48">
        <f t="shared" si="0"/>
        <v>0</v>
      </c>
      <c r="I29" s="85" t="s">
        <v>49</v>
      </c>
      <c r="J29" s="86"/>
    </row>
    <row r="30" s="4" customFormat="1" spans="1:9">
      <c r="A30" s="40">
        <v>8</v>
      </c>
      <c r="B30" s="46" t="s">
        <v>50</v>
      </c>
      <c r="C30" s="46" t="s">
        <v>51</v>
      </c>
      <c r="D30" s="47">
        <v>300</v>
      </c>
      <c r="E30" s="45">
        <v>10</v>
      </c>
      <c r="F30" s="45">
        <v>1</v>
      </c>
      <c r="G30" s="45" t="s">
        <v>52</v>
      </c>
      <c r="H30" s="48">
        <f t="shared" si="0"/>
        <v>3000</v>
      </c>
      <c r="I30" s="46"/>
    </row>
    <row r="31" s="4" customFormat="1" spans="1:9">
      <c r="A31" s="45">
        <v>9</v>
      </c>
      <c r="B31" s="50" t="s">
        <v>53</v>
      </c>
      <c r="C31" s="46" t="s">
        <v>54</v>
      </c>
      <c r="D31" s="47">
        <v>1000</v>
      </c>
      <c r="E31" s="45">
        <v>3</v>
      </c>
      <c r="F31" s="45">
        <v>1</v>
      </c>
      <c r="G31" s="45" t="s">
        <v>55</v>
      </c>
      <c r="H31" s="48">
        <f t="shared" si="0"/>
        <v>3000</v>
      </c>
      <c r="I31" s="46"/>
    </row>
    <row r="32" spans="1:9">
      <c r="A32" s="51" t="s">
        <v>21</v>
      </c>
      <c r="B32" s="51"/>
      <c r="C32" s="51"/>
      <c r="D32" s="52"/>
      <c r="E32" s="52"/>
      <c r="F32" s="52"/>
      <c r="G32" s="52"/>
      <c r="H32" s="53">
        <f>SUM(H23:H31)</f>
        <v>19350</v>
      </c>
      <c r="I32" s="87"/>
    </row>
    <row r="33" spans="1:9">
      <c r="A33" s="34" t="s">
        <v>13</v>
      </c>
      <c r="B33" s="34" t="s">
        <v>14</v>
      </c>
      <c r="C33" s="35"/>
      <c r="D33" s="36"/>
      <c r="E33" s="37"/>
      <c r="F33" s="37"/>
      <c r="G33" s="37"/>
      <c r="H33" s="36"/>
      <c r="I33" s="83"/>
    </row>
    <row r="34" spans="1:9">
      <c r="A34" s="38" t="s">
        <v>26</v>
      </c>
      <c r="B34" s="38" t="s">
        <v>27</v>
      </c>
      <c r="C34" s="38" t="s">
        <v>28</v>
      </c>
      <c r="D34" s="20" t="s">
        <v>29</v>
      </c>
      <c r="E34" s="20" t="s">
        <v>30</v>
      </c>
      <c r="F34" s="20" t="s">
        <v>31</v>
      </c>
      <c r="G34" s="20" t="s">
        <v>32</v>
      </c>
      <c r="H34" s="39" t="s">
        <v>33</v>
      </c>
      <c r="I34" s="84" t="s">
        <v>34</v>
      </c>
    </row>
    <row r="35" spans="1:9">
      <c r="A35" s="40">
        <v>1</v>
      </c>
      <c r="B35" s="54" t="s">
        <v>56</v>
      </c>
      <c r="C35" s="41" t="s">
        <v>57</v>
      </c>
      <c r="D35" s="42">
        <v>400</v>
      </c>
      <c r="E35" s="55">
        <v>4</v>
      </c>
      <c r="F35" s="55">
        <v>0</v>
      </c>
      <c r="G35" s="40" t="s">
        <v>58</v>
      </c>
      <c r="H35" s="56">
        <f>D35*E35*F35</f>
        <v>0</v>
      </c>
      <c r="I35" s="83" t="s">
        <v>59</v>
      </c>
    </row>
    <row r="36" spans="1:9">
      <c r="A36" s="40">
        <v>2</v>
      </c>
      <c r="B36" s="57"/>
      <c r="C36" s="58" t="s">
        <v>60</v>
      </c>
      <c r="D36" s="42">
        <v>400</v>
      </c>
      <c r="E36" s="55">
        <v>2</v>
      </c>
      <c r="F36" s="55">
        <v>0</v>
      </c>
      <c r="G36" s="40" t="s">
        <v>58</v>
      </c>
      <c r="H36" s="56">
        <f t="shared" ref="H36:H44" si="1">D36*E36*F36</f>
        <v>0</v>
      </c>
      <c r="I36" s="83" t="s">
        <v>59</v>
      </c>
    </row>
    <row r="37" spans="1:9">
      <c r="A37" s="40">
        <v>3</v>
      </c>
      <c r="B37" s="57"/>
      <c r="C37" s="58" t="s">
        <v>61</v>
      </c>
      <c r="D37" s="42">
        <v>200</v>
      </c>
      <c r="E37" s="55">
        <v>4</v>
      </c>
      <c r="F37" s="55">
        <v>0</v>
      </c>
      <c r="G37" s="40" t="s">
        <v>48</v>
      </c>
      <c r="H37" s="56">
        <f t="shared" si="1"/>
        <v>0</v>
      </c>
      <c r="I37" s="83" t="s">
        <v>59</v>
      </c>
    </row>
    <row r="38" spans="1:9">
      <c r="A38" s="40">
        <v>4</v>
      </c>
      <c r="B38" s="57"/>
      <c r="C38" s="58" t="s">
        <v>62</v>
      </c>
      <c r="D38" s="42">
        <v>800</v>
      </c>
      <c r="E38" s="59">
        <v>1</v>
      </c>
      <c r="F38" s="55">
        <v>0</v>
      </c>
      <c r="G38" s="40" t="s">
        <v>58</v>
      </c>
      <c r="H38" s="56">
        <f t="shared" si="1"/>
        <v>0</v>
      </c>
      <c r="I38" s="83" t="s">
        <v>59</v>
      </c>
    </row>
    <row r="39" spans="1:9">
      <c r="A39" s="40">
        <v>5</v>
      </c>
      <c r="B39" s="60"/>
      <c r="C39" s="58" t="s">
        <v>63</v>
      </c>
      <c r="D39" s="42">
        <v>1000</v>
      </c>
      <c r="E39" s="59">
        <v>1</v>
      </c>
      <c r="F39" s="55">
        <v>0</v>
      </c>
      <c r="G39" s="40" t="s">
        <v>37</v>
      </c>
      <c r="H39" s="56">
        <f t="shared" ref="H39" si="2">D39*E39*F39</f>
        <v>0</v>
      </c>
      <c r="I39" s="83" t="s">
        <v>59</v>
      </c>
    </row>
    <row r="40" s="4" customFormat="1" spans="1:9">
      <c r="A40" s="45">
        <v>6</v>
      </c>
      <c r="B40" s="61" t="s">
        <v>64</v>
      </c>
      <c r="C40" s="61" t="s">
        <v>64</v>
      </c>
      <c r="D40" s="47">
        <v>15000</v>
      </c>
      <c r="E40" s="62">
        <v>1</v>
      </c>
      <c r="F40" s="63">
        <v>1</v>
      </c>
      <c r="G40" s="45" t="s">
        <v>37</v>
      </c>
      <c r="H40" s="64">
        <f t="shared" si="1"/>
        <v>15000</v>
      </c>
      <c r="I40" s="46"/>
    </row>
    <row r="41" spans="1:9">
      <c r="A41" s="40">
        <v>7</v>
      </c>
      <c r="B41" s="65" t="s">
        <v>65</v>
      </c>
      <c r="C41" s="66" t="s">
        <v>66</v>
      </c>
      <c r="D41" s="42">
        <v>80</v>
      </c>
      <c r="E41" s="59">
        <v>8</v>
      </c>
      <c r="F41" s="55">
        <v>1</v>
      </c>
      <c r="G41" s="40" t="s">
        <v>58</v>
      </c>
      <c r="H41" s="56">
        <f t="shared" si="1"/>
        <v>640</v>
      </c>
      <c r="I41" s="83"/>
    </row>
    <row r="42" spans="1:9">
      <c r="A42" s="40"/>
      <c r="B42" s="65"/>
      <c r="C42" s="66" t="s">
        <v>67</v>
      </c>
      <c r="D42" s="42">
        <v>600</v>
      </c>
      <c r="E42" s="59">
        <v>2</v>
      </c>
      <c r="F42" s="55">
        <v>1</v>
      </c>
      <c r="G42" s="40" t="s">
        <v>58</v>
      </c>
      <c r="H42" s="56">
        <f t="shared" si="1"/>
        <v>1200</v>
      </c>
      <c r="I42" s="83"/>
    </row>
    <row r="43" spans="1:9">
      <c r="A43" s="40">
        <v>8</v>
      </c>
      <c r="B43" s="65"/>
      <c r="C43" s="41" t="s">
        <v>68</v>
      </c>
      <c r="D43" s="42">
        <v>300</v>
      </c>
      <c r="E43" s="55">
        <v>2</v>
      </c>
      <c r="F43" s="55">
        <v>1</v>
      </c>
      <c r="G43" s="40" t="s">
        <v>58</v>
      </c>
      <c r="H43" s="56">
        <f t="shared" si="1"/>
        <v>600</v>
      </c>
      <c r="I43" s="83"/>
    </row>
    <row r="44" spans="1:9">
      <c r="A44" s="40">
        <v>9</v>
      </c>
      <c r="B44" s="41" t="s">
        <v>50</v>
      </c>
      <c r="C44" s="41" t="s">
        <v>69</v>
      </c>
      <c r="D44" s="42">
        <v>500</v>
      </c>
      <c r="E44" s="55">
        <v>2</v>
      </c>
      <c r="F44" s="55">
        <v>0</v>
      </c>
      <c r="G44" s="40" t="s">
        <v>70</v>
      </c>
      <c r="H44" s="56">
        <f t="shared" si="1"/>
        <v>0</v>
      </c>
      <c r="I44" s="83" t="s">
        <v>71</v>
      </c>
    </row>
    <row r="45" spans="1:9">
      <c r="A45" s="51" t="s">
        <v>21</v>
      </c>
      <c r="B45" s="51"/>
      <c r="C45" s="51"/>
      <c r="D45" s="52"/>
      <c r="E45" s="52"/>
      <c r="F45" s="52"/>
      <c r="G45" s="52"/>
      <c r="H45" s="53">
        <f>SUM(H35:H44)</f>
        <v>17440</v>
      </c>
      <c r="I45" s="83"/>
    </row>
    <row r="46" spans="1:9">
      <c r="A46" s="34" t="s">
        <v>15</v>
      </c>
      <c r="B46" s="34" t="s">
        <v>16</v>
      </c>
      <c r="C46" s="67"/>
      <c r="D46" s="51"/>
      <c r="E46" s="51"/>
      <c r="F46" s="51"/>
      <c r="G46" s="51"/>
      <c r="H46" s="68"/>
      <c r="I46" s="83"/>
    </row>
    <row r="47" spans="1:9">
      <c r="A47" s="38" t="s">
        <v>26</v>
      </c>
      <c r="B47" s="38" t="s">
        <v>27</v>
      </c>
      <c r="C47" s="38" t="s">
        <v>28</v>
      </c>
      <c r="D47" s="20" t="s">
        <v>29</v>
      </c>
      <c r="E47" s="20" t="s">
        <v>30</v>
      </c>
      <c r="F47" s="20" t="s">
        <v>31</v>
      </c>
      <c r="G47" s="20" t="s">
        <v>32</v>
      </c>
      <c r="H47" s="39" t="s">
        <v>33</v>
      </c>
      <c r="I47" s="84" t="s">
        <v>34</v>
      </c>
    </row>
    <row r="48" spans="1:9">
      <c r="A48" s="37">
        <v>1</v>
      </c>
      <c r="B48" s="69" t="s">
        <v>72</v>
      </c>
      <c r="C48" s="41" t="s">
        <v>73</v>
      </c>
      <c r="D48" s="42">
        <v>1500</v>
      </c>
      <c r="E48" s="40">
        <v>4</v>
      </c>
      <c r="F48" s="40">
        <v>1</v>
      </c>
      <c r="G48" s="40" t="s">
        <v>74</v>
      </c>
      <c r="H48" s="70">
        <f t="shared" ref="H48:H49" si="3">SUM(D48*E48*F48)</f>
        <v>6000</v>
      </c>
      <c r="I48" s="83"/>
    </row>
    <row r="49" spans="1:10">
      <c r="A49" s="37">
        <v>2</v>
      </c>
      <c r="B49" s="69" t="s">
        <v>75</v>
      </c>
      <c r="C49" s="41" t="s">
        <v>76</v>
      </c>
      <c r="D49" s="42">
        <v>650</v>
      </c>
      <c r="E49" s="40">
        <v>2</v>
      </c>
      <c r="F49" s="40">
        <v>0</v>
      </c>
      <c r="G49" s="40" t="s">
        <v>74</v>
      </c>
      <c r="H49" s="70">
        <f t="shared" si="3"/>
        <v>0</v>
      </c>
      <c r="I49" s="83"/>
      <c r="J49" s="86"/>
    </row>
    <row r="50" spans="1:9">
      <c r="A50" s="51" t="s">
        <v>21</v>
      </c>
      <c r="B50" s="51"/>
      <c r="C50" s="51"/>
      <c r="D50" s="52"/>
      <c r="E50" s="52"/>
      <c r="F50" s="52"/>
      <c r="G50" s="52"/>
      <c r="H50" s="68">
        <f>SUM(H48:H49)</f>
        <v>6000</v>
      </c>
      <c r="I50" s="83"/>
    </row>
    <row r="51" s="4" customFormat="1" spans="1:9">
      <c r="A51" s="71">
        <v>3</v>
      </c>
      <c r="B51" s="72" t="s">
        <v>77</v>
      </c>
      <c r="C51" s="46" t="s">
        <v>78</v>
      </c>
      <c r="D51" s="47">
        <v>2500</v>
      </c>
      <c r="E51" s="45">
        <v>4</v>
      </c>
      <c r="F51" s="45">
        <v>1</v>
      </c>
      <c r="G51" s="45" t="s">
        <v>79</v>
      </c>
      <c r="H51" s="73">
        <f>D51*E51*F51</f>
        <v>10000</v>
      </c>
      <c r="I51" s="46"/>
    </row>
    <row r="52" s="4" customFormat="1" spans="1:9">
      <c r="A52" s="71">
        <v>4</v>
      </c>
      <c r="B52" s="72" t="s">
        <v>80</v>
      </c>
      <c r="C52" s="46" t="s">
        <v>81</v>
      </c>
      <c r="D52" s="47">
        <v>2500</v>
      </c>
      <c r="E52" s="45">
        <v>4</v>
      </c>
      <c r="F52" s="45">
        <v>1</v>
      </c>
      <c r="G52" s="45" t="s">
        <v>79</v>
      </c>
      <c r="H52" s="73">
        <f>D52*E52*F52</f>
        <v>10000</v>
      </c>
      <c r="I52" s="46"/>
    </row>
    <row r="53" spans="1:9">
      <c r="A53" s="71">
        <v>5</v>
      </c>
      <c r="B53" s="72" t="s">
        <v>82</v>
      </c>
      <c r="C53" s="46" t="s">
        <v>83</v>
      </c>
      <c r="D53" s="47">
        <v>2500</v>
      </c>
      <c r="E53" s="45">
        <v>1</v>
      </c>
      <c r="F53" s="45">
        <v>1</v>
      </c>
      <c r="G53" s="40" t="s">
        <v>84</v>
      </c>
      <c r="H53" s="70">
        <f>D53*E53*F53</f>
        <v>2500</v>
      </c>
      <c r="I53" s="46"/>
    </row>
    <row r="54" spans="1:9">
      <c r="A54" s="71">
        <v>6</v>
      </c>
      <c r="B54" s="72" t="s">
        <v>85</v>
      </c>
      <c r="C54" s="46" t="s">
        <v>86</v>
      </c>
      <c r="D54" s="47">
        <v>8000</v>
      </c>
      <c r="E54" s="45">
        <v>1</v>
      </c>
      <c r="F54" s="45">
        <v>1</v>
      </c>
      <c r="G54" s="40" t="s">
        <v>84</v>
      </c>
      <c r="H54" s="70">
        <f>D54*E54*F54</f>
        <v>8000</v>
      </c>
      <c r="I54" s="46"/>
    </row>
    <row r="55" spans="1:9">
      <c r="A55" s="74" t="s">
        <v>21</v>
      </c>
      <c r="B55" s="74"/>
      <c r="C55" s="74"/>
      <c r="D55" s="75"/>
      <c r="E55" s="75"/>
      <c r="F55" s="75"/>
      <c r="G55" s="52"/>
      <c r="H55" s="68">
        <f>SUM(H51:H54)</f>
        <v>30500</v>
      </c>
      <c r="I55" s="46"/>
    </row>
    <row r="56" spans="1:9">
      <c r="A56" s="51" t="s">
        <v>21</v>
      </c>
      <c r="B56" s="51"/>
      <c r="C56" s="51"/>
      <c r="D56" s="52"/>
      <c r="E56" s="52"/>
      <c r="F56" s="52"/>
      <c r="G56" s="52"/>
      <c r="H56" s="53">
        <f>H55+H50</f>
        <v>36500</v>
      </c>
      <c r="I56" s="83"/>
    </row>
    <row r="57" spans="1:9">
      <c r="A57" s="34" t="s">
        <v>17</v>
      </c>
      <c r="B57" s="34" t="s">
        <v>18</v>
      </c>
      <c r="C57" s="67"/>
      <c r="D57" s="51"/>
      <c r="E57" s="51"/>
      <c r="F57" s="51"/>
      <c r="G57" s="51"/>
      <c r="H57" s="68"/>
      <c r="I57" s="83"/>
    </row>
    <row r="58" spans="1:9">
      <c r="A58" s="38" t="s">
        <v>26</v>
      </c>
      <c r="B58" s="38" t="s">
        <v>27</v>
      </c>
      <c r="C58" s="38" t="s">
        <v>28</v>
      </c>
      <c r="D58" s="20" t="s">
        <v>29</v>
      </c>
      <c r="E58" s="20" t="s">
        <v>30</v>
      </c>
      <c r="F58" s="20" t="s">
        <v>31</v>
      </c>
      <c r="G58" s="20" t="s">
        <v>32</v>
      </c>
      <c r="H58" s="39" t="s">
        <v>33</v>
      </c>
      <c r="I58" s="84" t="s">
        <v>34</v>
      </c>
    </row>
    <row r="59" s="5" customFormat="1" spans="1:9">
      <c r="A59" s="76">
        <v>1</v>
      </c>
      <c r="B59" s="77" t="s">
        <v>87</v>
      </c>
      <c r="C59" s="78" t="s">
        <v>88</v>
      </c>
      <c r="D59" s="79">
        <v>45</v>
      </c>
      <c r="E59" s="80">
        <v>130</v>
      </c>
      <c r="F59" s="80">
        <v>1</v>
      </c>
      <c r="G59" s="80" t="s">
        <v>74</v>
      </c>
      <c r="H59" s="81">
        <f>SUM(D59*E59*F59)</f>
        <v>5850</v>
      </c>
      <c r="I59" s="88"/>
    </row>
    <row r="60" s="5" customFormat="1" spans="1:9">
      <c r="A60" s="76">
        <v>2</v>
      </c>
      <c r="B60" s="77" t="s">
        <v>89</v>
      </c>
      <c r="C60" s="77" t="s">
        <v>90</v>
      </c>
      <c r="D60" s="79">
        <v>35</v>
      </c>
      <c r="E60" s="80">
        <v>130</v>
      </c>
      <c r="F60" s="80">
        <v>1</v>
      </c>
      <c r="G60" s="80" t="s">
        <v>74</v>
      </c>
      <c r="H60" s="81">
        <f t="shared" ref="H60:H72" si="4">SUM(D60*E60*F60)</f>
        <v>4550</v>
      </c>
      <c r="I60" s="88"/>
    </row>
    <row r="61" s="5" customFormat="1" spans="1:9">
      <c r="A61" s="76">
        <v>3</v>
      </c>
      <c r="B61" s="77" t="s">
        <v>91</v>
      </c>
      <c r="C61" s="77" t="s">
        <v>92</v>
      </c>
      <c r="D61" s="79">
        <v>45</v>
      </c>
      <c r="E61" s="80">
        <v>80</v>
      </c>
      <c r="F61" s="80">
        <v>1</v>
      </c>
      <c r="G61" s="80" t="s">
        <v>74</v>
      </c>
      <c r="H61" s="81">
        <f t="shared" si="4"/>
        <v>3600</v>
      </c>
      <c r="I61" s="88"/>
    </row>
    <row r="62" s="4" customFormat="1" spans="1:9">
      <c r="A62" s="71">
        <v>4</v>
      </c>
      <c r="B62" s="72" t="s">
        <v>93</v>
      </c>
      <c r="C62" s="72" t="s">
        <v>94</v>
      </c>
      <c r="D62" s="47">
        <v>15</v>
      </c>
      <c r="E62" s="45">
        <v>80</v>
      </c>
      <c r="F62" s="45">
        <v>1</v>
      </c>
      <c r="G62" s="45" t="s">
        <v>74</v>
      </c>
      <c r="H62" s="73">
        <f t="shared" si="4"/>
        <v>1200</v>
      </c>
      <c r="I62" s="46"/>
    </row>
    <row r="63" s="5" customFormat="1" spans="1:9">
      <c r="A63" s="76">
        <v>5</v>
      </c>
      <c r="B63" s="77" t="s">
        <v>87</v>
      </c>
      <c r="C63" s="77" t="s">
        <v>95</v>
      </c>
      <c r="D63" s="79">
        <v>35</v>
      </c>
      <c r="E63" s="80">
        <v>130</v>
      </c>
      <c r="F63" s="80">
        <v>1</v>
      </c>
      <c r="G63" s="80" t="s">
        <v>96</v>
      </c>
      <c r="H63" s="81">
        <f t="shared" si="4"/>
        <v>4550</v>
      </c>
      <c r="I63" s="88"/>
    </row>
    <row r="64" s="4" customFormat="1" spans="1:9">
      <c r="A64" s="71">
        <v>6</v>
      </c>
      <c r="B64" s="72" t="s">
        <v>89</v>
      </c>
      <c r="C64" s="72" t="s">
        <v>97</v>
      </c>
      <c r="D64" s="47">
        <v>25</v>
      </c>
      <c r="E64" s="45">
        <v>130</v>
      </c>
      <c r="F64" s="45">
        <v>1</v>
      </c>
      <c r="G64" s="45" t="s">
        <v>74</v>
      </c>
      <c r="H64" s="73">
        <f t="shared" ref="H64" si="5">SUM(D64*E64*F64)</f>
        <v>3250</v>
      </c>
      <c r="I64" s="46"/>
    </row>
    <row r="65" s="4" customFormat="1" spans="1:9">
      <c r="A65" s="37">
        <v>7</v>
      </c>
      <c r="B65" s="72" t="s">
        <v>98</v>
      </c>
      <c r="C65" s="72" t="s">
        <v>99</v>
      </c>
      <c r="D65" s="47">
        <v>120</v>
      </c>
      <c r="E65" s="45">
        <v>30</v>
      </c>
      <c r="F65" s="45">
        <v>1</v>
      </c>
      <c r="G65" s="45" t="s">
        <v>100</v>
      </c>
      <c r="H65" s="73">
        <f t="shared" si="4"/>
        <v>3600</v>
      </c>
      <c r="I65" s="46" t="s">
        <v>101</v>
      </c>
    </row>
    <row r="66" s="4" customFormat="1" spans="1:9">
      <c r="A66" s="37">
        <v>8</v>
      </c>
      <c r="B66" s="72" t="s">
        <v>102</v>
      </c>
      <c r="C66" s="72" t="s">
        <v>103</v>
      </c>
      <c r="D66" s="47">
        <v>135</v>
      </c>
      <c r="E66" s="45">
        <v>18</v>
      </c>
      <c r="F66" s="45">
        <v>1</v>
      </c>
      <c r="G66" s="45" t="s">
        <v>104</v>
      </c>
      <c r="H66" s="73">
        <f t="shared" si="4"/>
        <v>2430</v>
      </c>
      <c r="I66" s="46"/>
    </row>
    <row r="67" s="4" customFormat="1" spans="1:9">
      <c r="A67" s="37">
        <v>9</v>
      </c>
      <c r="B67" s="72" t="s">
        <v>105</v>
      </c>
      <c r="C67" s="72" t="s">
        <v>106</v>
      </c>
      <c r="D67" s="47">
        <v>36</v>
      </c>
      <c r="E67" s="45">
        <v>22</v>
      </c>
      <c r="F67" s="45">
        <v>1</v>
      </c>
      <c r="G67" s="45" t="s">
        <v>104</v>
      </c>
      <c r="H67" s="73">
        <f t="shared" si="4"/>
        <v>792</v>
      </c>
      <c r="I67" s="46"/>
    </row>
    <row r="68" s="4" customFormat="1" spans="1:9">
      <c r="A68" s="37">
        <v>10</v>
      </c>
      <c r="B68" s="72" t="s">
        <v>107</v>
      </c>
      <c r="C68" s="72" t="s">
        <v>108</v>
      </c>
      <c r="D68" s="47">
        <v>800</v>
      </c>
      <c r="E68" s="45">
        <v>2</v>
      </c>
      <c r="F68" s="45">
        <v>1</v>
      </c>
      <c r="G68" s="45" t="s">
        <v>58</v>
      </c>
      <c r="H68" s="73">
        <f t="shared" si="4"/>
        <v>1600</v>
      </c>
      <c r="I68" s="46"/>
    </row>
    <row r="69" spans="1:9">
      <c r="A69" s="37">
        <v>11</v>
      </c>
      <c r="B69" s="69" t="s">
        <v>109</v>
      </c>
      <c r="C69" s="69" t="s">
        <v>110</v>
      </c>
      <c r="D69" s="42">
        <v>65</v>
      </c>
      <c r="E69" s="40">
        <v>12</v>
      </c>
      <c r="F69" s="40">
        <v>1</v>
      </c>
      <c r="G69" s="40" t="s">
        <v>104</v>
      </c>
      <c r="H69" s="70">
        <f t="shared" si="4"/>
        <v>780</v>
      </c>
      <c r="I69" s="83"/>
    </row>
    <row r="70" spans="1:9">
      <c r="A70" s="37">
        <v>12</v>
      </c>
      <c r="B70" s="69" t="s">
        <v>111</v>
      </c>
      <c r="C70" s="69" t="s">
        <v>112</v>
      </c>
      <c r="D70" s="42">
        <v>66</v>
      </c>
      <c r="E70" s="40">
        <v>4</v>
      </c>
      <c r="F70" s="40">
        <v>1</v>
      </c>
      <c r="G70" s="40" t="s">
        <v>104</v>
      </c>
      <c r="H70" s="70">
        <f t="shared" si="4"/>
        <v>264</v>
      </c>
      <c r="I70" s="83"/>
    </row>
    <row r="71" spans="1:9">
      <c r="A71" s="37">
        <v>13</v>
      </c>
      <c r="B71" s="69" t="s">
        <v>113</v>
      </c>
      <c r="C71" s="69" t="s">
        <v>114</v>
      </c>
      <c r="D71" s="42">
        <v>110</v>
      </c>
      <c r="E71" s="40">
        <v>15</v>
      </c>
      <c r="F71" s="40">
        <v>1</v>
      </c>
      <c r="G71" s="40" t="s">
        <v>104</v>
      </c>
      <c r="H71" s="70">
        <f t="shared" si="4"/>
        <v>1650</v>
      </c>
      <c r="I71" s="83"/>
    </row>
    <row r="72" spans="1:9">
      <c r="A72" s="37">
        <v>14</v>
      </c>
      <c r="B72" s="69" t="s">
        <v>115</v>
      </c>
      <c r="C72" s="69" t="s">
        <v>116</v>
      </c>
      <c r="D72" s="42">
        <v>4000</v>
      </c>
      <c r="E72" s="40">
        <v>1</v>
      </c>
      <c r="F72" s="40">
        <v>1</v>
      </c>
      <c r="G72" s="40" t="s">
        <v>37</v>
      </c>
      <c r="H72" s="70">
        <f t="shared" si="4"/>
        <v>4000</v>
      </c>
      <c r="I72" s="83"/>
    </row>
    <row r="73" spans="1:9">
      <c r="A73" s="51" t="s">
        <v>21</v>
      </c>
      <c r="B73" s="51"/>
      <c r="C73" s="51"/>
      <c r="D73" s="52"/>
      <c r="E73" s="52"/>
      <c r="F73" s="52"/>
      <c r="G73" s="52"/>
      <c r="H73" s="53">
        <f>SUM(H59:H72)</f>
        <v>38116</v>
      </c>
      <c r="I73" s="83"/>
    </row>
    <row r="74" ht="18" customHeight="1" spans="1:9">
      <c r="A74" s="34" t="s">
        <v>19</v>
      </c>
      <c r="B74" s="34" t="s">
        <v>20</v>
      </c>
      <c r="C74" s="67"/>
      <c r="D74" s="51"/>
      <c r="E74" s="51"/>
      <c r="F74" s="51"/>
      <c r="G74" s="51"/>
      <c r="H74" s="68"/>
      <c r="I74" s="83"/>
    </row>
    <row r="75" spans="1:9">
      <c r="A75" s="38" t="s">
        <v>26</v>
      </c>
      <c r="B75" s="38" t="s">
        <v>27</v>
      </c>
      <c r="C75" s="38" t="s">
        <v>28</v>
      </c>
      <c r="D75" s="20" t="s">
        <v>29</v>
      </c>
      <c r="E75" s="20" t="s">
        <v>30</v>
      </c>
      <c r="F75" s="20" t="s">
        <v>31</v>
      </c>
      <c r="G75" s="20" t="s">
        <v>32</v>
      </c>
      <c r="H75" s="39" t="s">
        <v>33</v>
      </c>
      <c r="I75" s="84" t="s">
        <v>34</v>
      </c>
    </row>
    <row r="76" s="6" customFormat="1" spans="1:9">
      <c r="A76" s="89">
        <v>1</v>
      </c>
      <c r="B76" s="90" t="s">
        <v>117</v>
      </c>
      <c r="C76" s="90" t="s">
        <v>118</v>
      </c>
      <c r="D76" s="47">
        <v>5</v>
      </c>
      <c r="E76" s="89">
        <v>1000</v>
      </c>
      <c r="F76" s="89">
        <v>1</v>
      </c>
      <c r="G76" s="89" t="s">
        <v>119</v>
      </c>
      <c r="H76" s="48">
        <f>D76*E76*F76</f>
        <v>5000</v>
      </c>
      <c r="I76" s="121"/>
    </row>
    <row r="77" spans="1:9">
      <c r="A77" s="89">
        <v>2</v>
      </c>
      <c r="B77" s="69" t="s">
        <v>120</v>
      </c>
      <c r="C77" s="69" t="s">
        <v>121</v>
      </c>
      <c r="D77" s="42">
        <v>3</v>
      </c>
      <c r="E77" s="40">
        <v>30</v>
      </c>
      <c r="F77" s="43">
        <v>1</v>
      </c>
      <c r="G77" s="40" t="s">
        <v>119</v>
      </c>
      <c r="H77" s="70">
        <f>D77*E77*F77</f>
        <v>90</v>
      </c>
      <c r="I77" s="83" t="s">
        <v>122</v>
      </c>
    </row>
    <row r="78" spans="1:9">
      <c r="A78" s="91">
        <v>3</v>
      </c>
      <c r="B78" s="69" t="s">
        <v>123</v>
      </c>
      <c r="C78" s="69" t="s">
        <v>124</v>
      </c>
      <c r="D78" s="42">
        <v>5</v>
      </c>
      <c r="E78" s="40">
        <v>30</v>
      </c>
      <c r="F78" s="43">
        <v>1</v>
      </c>
      <c r="G78" s="40" t="s">
        <v>119</v>
      </c>
      <c r="H78" s="44">
        <f>D78*E78*F78</f>
        <v>150</v>
      </c>
      <c r="I78" s="83" t="s">
        <v>125</v>
      </c>
    </row>
    <row r="79" s="5" customFormat="1" spans="1:9">
      <c r="A79" s="89">
        <v>4</v>
      </c>
      <c r="B79" s="77" t="s">
        <v>126</v>
      </c>
      <c r="C79" s="77" t="s">
        <v>127</v>
      </c>
      <c r="D79" s="79">
        <v>5</v>
      </c>
      <c r="E79" s="80">
        <v>120</v>
      </c>
      <c r="F79" s="80">
        <v>0</v>
      </c>
      <c r="G79" s="80" t="s">
        <v>119</v>
      </c>
      <c r="H79" s="92">
        <f t="shared" ref="H79:H80" si="6">D79*E79*F79</f>
        <v>0</v>
      </c>
      <c r="I79" s="88"/>
    </row>
    <row r="80" s="5" customFormat="1" spans="1:9">
      <c r="A80" s="89">
        <v>5</v>
      </c>
      <c r="B80" s="77" t="s">
        <v>128</v>
      </c>
      <c r="C80" s="77" t="s">
        <v>129</v>
      </c>
      <c r="D80" s="79">
        <v>12</v>
      </c>
      <c r="E80" s="80">
        <v>200</v>
      </c>
      <c r="F80" s="80">
        <v>0</v>
      </c>
      <c r="G80" s="80" t="s">
        <v>119</v>
      </c>
      <c r="H80" s="81">
        <f t="shared" si="6"/>
        <v>0</v>
      </c>
      <c r="I80" s="88"/>
    </row>
    <row r="81" s="5" customFormat="1" spans="1:9">
      <c r="A81" s="91">
        <v>6</v>
      </c>
      <c r="B81" s="77" t="s">
        <v>130</v>
      </c>
      <c r="C81" s="77" t="s">
        <v>131</v>
      </c>
      <c r="D81" s="79">
        <v>450</v>
      </c>
      <c r="E81" s="80">
        <v>1</v>
      </c>
      <c r="F81" s="80">
        <v>1</v>
      </c>
      <c r="G81" s="80" t="s">
        <v>48</v>
      </c>
      <c r="H81" s="81">
        <f t="shared" ref="H81:H82" si="7">D81*E81*F81</f>
        <v>450</v>
      </c>
      <c r="I81" s="83" t="s">
        <v>132</v>
      </c>
    </row>
    <row r="82" spans="1:8">
      <c r="A82" s="89">
        <v>7</v>
      </c>
      <c r="B82" s="69" t="s">
        <v>133</v>
      </c>
      <c r="C82" s="69" t="s">
        <v>134</v>
      </c>
      <c r="D82" s="47">
        <v>60</v>
      </c>
      <c r="E82" s="45">
        <v>50</v>
      </c>
      <c r="F82" s="43">
        <v>1</v>
      </c>
      <c r="G82" s="40" t="s">
        <v>119</v>
      </c>
      <c r="H82" s="73">
        <f t="shared" si="7"/>
        <v>3000</v>
      </c>
    </row>
    <row r="83" spans="1:9">
      <c r="A83" s="89">
        <v>8</v>
      </c>
      <c r="B83" s="69" t="s">
        <v>135</v>
      </c>
      <c r="C83" s="69" t="s">
        <v>136</v>
      </c>
      <c r="D83" s="47">
        <v>150</v>
      </c>
      <c r="E83" s="45">
        <v>4</v>
      </c>
      <c r="F83" s="43">
        <v>1</v>
      </c>
      <c r="G83" s="40" t="s">
        <v>137</v>
      </c>
      <c r="H83" s="70">
        <f t="shared" ref="H83:H84" si="8">D83*E83*F83</f>
        <v>600</v>
      </c>
      <c r="I83" s="83"/>
    </row>
    <row r="84" spans="1:9">
      <c r="A84" s="91">
        <v>9</v>
      </c>
      <c r="B84" s="69" t="s">
        <v>138</v>
      </c>
      <c r="C84" s="69" t="s">
        <v>139</v>
      </c>
      <c r="D84" s="42">
        <v>3</v>
      </c>
      <c r="E84" s="40">
        <v>10</v>
      </c>
      <c r="F84" s="40">
        <v>1</v>
      </c>
      <c r="G84" s="40" t="s">
        <v>140</v>
      </c>
      <c r="H84" s="70">
        <f t="shared" si="8"/>
        <v>30</v>
      </c>
      <c r="I84" s="83"/>
    </row>
    <row r="85" spans="1:9">
      <c r="A85" s="89">
        <v>10</v>
      </c>
      <c r="B85" s="69" t="s">
        <v>141</v>
      </c>
      <c r="C85" s="69" t="s">
        <v>142</v>
      </c>
      <c r="D85" s="42">
        <v>10</v>
      </c>
      <c r="E85" s="40">
        <v>18</v>
      </c>
      <c r="F85" s="43">
        <v>1</v>
      </c>
      <c r="G85" s="40" t="s">
        <v>119</v>
      </c>
      <c r="H85" s="70">
        <f t="shared" ref="H85:H94" si="9">D85*E85*F85</f>
        <v>180</v>
      </c>
      <c r="I85" s="83"/>
    </row>
    <row r="86" s="7" customFormat="1" spans="1:9">
      <c r="A86" s="89">
        <v>11</v>
      </c>
      <c r="B86" s="93" t="s">
        <v>143</v>
      </c>
      <c r="C86" s="93" t="s">
        <v>144</v>
      </c>
      <c r="D86" s="94">
        <v>200</v>
      </c>
      <c r="E86" s="95">
        <v>3</v>
      </c>
      <c r="F86" s="96">
        <v>1</v>
      </c>
      <c r="G86" s="95" t="s">
        <v>137</v>
      </c>
      <c r="H86" s="97">
        <f t="shared" si="9"/>
        <v>600</v>
      </c>
      <c r="I86" s="122" t="s">
        <v>145</v>
      </c>
    </row>
    <row r="87" s="7" customFormat="1" spans="1:9">
      <c r="A87" s="89">
        <v>12</v>
      </c>
      <c r="B87" s="93" t="s">
        <v>146</v>
      </c>
      <c r="C87" s="93"/>
      <c r="D87" s="94">
        <v>15</v>
      </c>
      <c r="E87" s="95">
        <v>20</v>
      </c>
      <c r="F87" s="96">
        <v>1</v>
      </c>
      <c r="G87" s="95" t="s">
        <v>48</v>
      </c>
      <c r="H87" s="97">
        <f t="shared" si="9"/>
        <v>300</v>
      </c>
      <c r="I87" s="122" t="s">
        <v>147</v>
      </c>
    </row>
    <row r="88" spans="1:9">
      <c r="A88" s="89">
        <v>13</v>
      </c>
      <c r="B88" s="69" t="s">
        <v>148</v>
      </c>
      <c r="C88" s="69" t="s">
        <v>149</v>
      </c>
      <c r="D88" s="42">
        <v>2</v>
      </c>
      <c r="E88" s="40">
        <v>20</v>
      </c>
      <c r="F88" s="43">
        <v>1</v>
      </c>
      <c r="G88" s="40" t="s">
        <v>119</v>
      </c>
      <c r="H88" s="70">
        <f t="shared" si="9"/>
        <v>40</v>
      </c>
      <c r="I88" s="83"/>
    </row>
    <row r="89" spans="1:9">
      <c r="A89" s="89">
        <v>14</v>
      </c>
      <c r="B89" s="69" t="s">
        <v>150</v>
      </c>
      <c r="C89" s="69" t="s">
        <v>151</v>
      </c>
      <c r="D89" s="42">
        <v>20</v>
      </c>
      <c r="E89" s="40">
        <v>4</v>
      </c>
      <c r="F89" s="43">
        <v>1</v>
      </c>
      <c r="G89" s="40" t="s">
        <v>48</v>
      </c>
      <c r="H89" s="70">
        <f t="shared" si="9"/>
        <v>80</v>
      </c>
      <c r="I89" s="83"/>
    </row>
    <row r="90" spans="1:10">
      <c r="A90" s="89">
        <v>15</v>
      </c>
      <c r="B90" s="69" t="s">
        <v>152</v>
      </c>
      <c r="C90" s="69" t="s">
        <v>153</v>
      </c>
      <c r="D90" s="42">
        <v>20</v>
      </c>
      <c r="E90" s="40">
        <v>80</v>
      </c>
      <c r="F90" s="43">
        <v>0</v>
      </c>
      <c r="G90" s="40" t="s">
        <v>48</v>
      </c>
      <c r="H90" s="70">
        <f t="shared" si="9"/>
        <v>0</v>
      </c>
      <c r="I90" s="83"/>
      <c r="J90" s="5"/>
    </row>
    <row r="91" s="4" customFormat="1" spans="1:9">
      <c r="A91" s="89">
        <v>16</v>
      </c>
      <c r="B91" s="72" t="s">
        <v>154</v>
      </c>
      <c r="C91" s="72" t="s">
        <v>155</v>
      </c>
      <c r="D91" s="47">
        <v>3000</v>
      </c>
      <c r="E91" s="45">
        <v>1</v>
      </c>
      <c r="F91" s="45">
        <v>1</v>
      </c>
      <c r="G91" s="45" t="s">
        <v>37</v>
      </c>
      <c r="H91" s="73">
        <f t="shared" si="9"/>
        <v>3000</v>
      </c>
      <c r="I91" s="46"/>
    </row>
    <row r="92" s="4" customFormat="1" spans="1:9">
      <c r="A92" s="89">
        <v>17</v>
      </c>
      <c r="B92" s="72" t="s">
        <v>156</v>
      </c>
      <c r="C92" s="46" t="s">
        <v>157</v>
      </c>
      <c r="D92" s="47">
        <v>50</v>
      </c>
      <c r="E92" s="45">
        <v>30</v>
      </c>
      <c r="F92" s="45">
        <v>1</v>
      </c>
      <c r="G92" s="45" t="s">
        <v>48</v>
      </c>
      <c r="H92" s="73">
        <f t="shared" si="9"/>
        <v>1500</v>
      </c>
      <c r="I92" s="46" t="s">
        <v>158</v>
      </c>
    </row>
    <row r="93" s="8" customFormat="1" spans="1:9">
      <c r="A93" s="98">
        <v>18</v>
      </c>
      <c r="B93" s="99" t="s">
        <v>159</v>
      </c>
      <c r="C93" s="85" t="s">
        <v>160</v>
      </c>
      <c r="D93" s="100">
        <v>3500</v>
      </c>
      <c r="E93" s="98">
        <v>1</v>
      </c>
      <c r="F93" s="98">
        <v>1</v>
      </c>
      <c r="G93" s="98" t="s">
        <v>37</v>
      </c>
      <c r="H93" s="101">
        <f t="shared" si="9"/>
        <v>3500</v>
      </c>
      <c r="I93" s="85"/>
    </row>
    <row r="94" spans="1:9">
      <c r="A94" s="89">
        <v>19</v>
      </c>
      <c r="B94" s="69" t="s">
        <v>161</v>
      </c>
      <c r="C94" s="41" t="s">
        <v>162</v>
      </c>
      <c r="D94" s="42">
        <v>50</v>
      </c>
      <c r="E94" s="40">
        <v>30</v>
      </c>
      <c r="F94" s="40">
        <v>1</v>
      </c>
      <c r="G94" s="40" t="s">
        <v>137</v>
      </c>
      <c r="H94" s="70">
        <f t="shared" si="9"/>
        <v>1500</v>
      </c>
      <c r="I94" s="83"/>
    </row>
    <row r="95" spans="1:9">
      <c r="A95" s="89">
        <v>20</v>
      </c>
      <c r="B95" s="69" t="s">
        <v>163</v>
      </c>
      <c r="C95" s="69" t="s">
        <v>164</v>
      </c>
      <c r="D95" s="42">
        <v>8000</v>
      </c>
      <c r="E95" s="40">
        <v>1</v>
      </c>
      <c r="F95" s="40">
        <v>1</v>
      </c>
      <c r="G95" s="40" t="s">
        <v>37</v>
      </c>
      <c r="H95" s="70">
        <f>SUM(D95*E95*F95)</f>
        <v>8000</v>
      </c>
      <c r="I95" s="83"/>
    </row>
    <row r="96" spans="1:9">
      <c r="A96" s="89">
        <v>21</v>
      </c>
      <c r="B96" s="69" t="s">
        <v>165</v>
      </c>
      <c r="C96" s="69" t="s">
        <v>166</v>
      </c>
      <c r="D96" s="42">
        <v>30</v>
      </c>
      <c r="E96" s="40">
        <v>10</v>
      </c>
      <c r="F96" s="40">
        <v>1</v>
      </c>
      <c r="G96" s="40" t="s">
        <v>167</v>
      </c>
      <c r="H96" s="70">
        <f>SUM(D96*E96*F96)</f>
        <v>300</v>
      </c>
      <c r="I96" s="83"/>
    </row>
    <row r="97" spans="1:9">
      <c r="A97" s="89">
        <v>22</v>
      </c>
      <c r="B97" s="69" t="s">
        <v>168</v>
      </c>
      <c r="C97" s="69" t="s">
        <v>169</v>
      </c>
      <c r="D97" s="42">
        <v>1500</v>
      </c>
      <c r="E97" s="40">
        <v>1</v>
      </c>
      <c r="F97" s="40">
        <v>1</v>
      </c>
      <c r="G97" s="40" t="s">
        <v>37</v>
      </c>
      <c r="H97" s="70">
        <f>SUM(D97*E97*F97)</f>
        <v>1500</v>
      </c>
      <c r="I97" s="83"/>
    </row>
    <row r="98" spans="1:9">
      <c r="A98" s="51" t="s">
        <v>21</v>
      </c>
      <c r="B98" s="51"/>
      <c r="C98" s="51"/>
      <c r="D98" s="102"/>
      <c r="E98" s="103"/>
      <c r="F98" s="103"/>
      <c r="G98" s="104"/>
      <c r="H98" s="53">
        <f>SUM(H76:H97)</f>
        <v>29820</v>
      </c>
      <c r="I98" s="83"/>
    </row>
    <row r="99" spans="1:9">
      <c r="A99" s="105" t="s">
        <v>170</v>
      </c>
      <c r="B99" s="105"/>
      <c r="C99" s="105"/>
      <c r="D99" s="106"/>
      <c r="E99" s="107"/>
      <c r="F99" s="107"/>
      <c r="G99" s="108"/>
      <c r="H99" s="109">
        <f>H98+H73+H56+H45+H32</f>
        <v>141226</v>
      </c>
      <c r="I99" s="105"/>
    </row>
    <row r="100" spans="1:9">
      <c r="A100" s="110" t="s">
        <v>22</v>
      </c>
      <c r="B100" s="111"/>
      <c r="C100" s="112"/>
      <c r="D100" s="106"/>
      <c r="E100" s="107"/>
      <c r="F100" s="107"/>
      <c r="G100" s="108"/>
      <c r="H100" s="109">
        <f>H99*0.15</f>
        <v>21183.9</v>
      </c>
      <c r="I100" s="105"/>
    </row>
    <row r="101" spans="1:9">
      <c r="A101" s="113" t="s">
        <v>23</v>
      </c>
      <c r="B101" s="113"/>
      <c r="C101" s="113"/>
      <c r="D101" s="106"/>
      <c r="E101" s="107"/>
      <c r="F101" s="107"/>
      <c r="G101" s="108"/>
      <c r="H101" s="114">
        <f>(H99)*0.06</f>
        <v>8473.56</v>
      </c>
      <c r="I101" s="123"/>
    </row>
    <row r="102" spans="1:9">
      <c r="A102" s="113" t="s">
        <v>24</v>
      </c>
      <c r="B102" s="113"/>
      <c r="C102" s="113"/>
      <c r="D102" s="106"/>
      <c r="E102" s="107"/>
      <c r="F102" s="107"/>
      <c r="G102" s="108"/>
      <c r="H102" s="115">
        <f>H101+H99+H100</f>
        <v>170883.46</v>
      </c>
      <c r="I102" s="124"/>
    </row>
    <row r="103" spans="1:8">
      <c r="A103" s="116" t="s">
        <v>171</v>
      </c>
      <c r="B103" s="116"/>
      <c r="C103" s="116"/>
      <c r="D103" s="117"/>
      <c r="E103" s="117"/>
      <c r="F103" s="117"/>
      <c r="G103" s="117"/>
      <c r="H103" s="118">
        <v>169700</v>
      </c>
    </row>
    <row r="104" spans="8:8">
      <c r="H104" s="119"/>
    </row>
    <row r="105" spans="8:8">
      <c r="H105" s="120"/>
    </row>
  </sheetData>
  <mergeCells count="29">
    <mergeCell ref="A1:C1"/>
    <mergeCell ref="A2:B2"/>
    <mergeCell ref="A8:B8"/>
    <mergeCell ref="A15:B15"/>
    <mergeCell ref="A16:B16"/>
    <mergeCell ref="A17:B17"/>
    <mergeCell ref="A18:B18"/>
    <mergeCell ref="A19:B19"/>
    <mergeCell ref="A32:C32"/>
    <mergeCell ref="A45:C45"/>
    <mergeCell ref="A50:C50"/>
    <mergeCell ref="A55:C55"/>
    <mergeCell ref="A56:C56"/>
    <mergeCell ref="A73:C73"/>
    <mergeCell ref="A98:C98"/>
    <mergeCell ref="D98:G98"/>
    <mergeCell ref="A99:C99"/>
    <mergeCell ref="D99:G99"/>
    <mergeCell ref="A100:C100"/>
    <mergeCell ref="A101:C101"/>
    <mergeCell ref="D101:G101"/>
    <mergeCell ref="A102:C102"/>
    <mergeCell ref="D102:G102"/>
    <mergeCell ref="A103:C103"/>
    <mergeCell ref="D103:G103"/>
    <mergeCell ref="B24:B27"/>
    <mergeCell ref="B35:B39"/>
    <mergeCell ref="B41:B43"/>
    <mergeCell ref="C8:C9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为什么我的头像如此英俊</cp:lastModifiedBy>
  <dcterms:created xsi:type="dcterms:W3CDTF">1996-12-17T01:32:00Z</dcterms:created>
  <cp:lastPrinted>2018-12-24T10:42:00Z</cp:lastPrinted>
  <dcterms:modified xsi:type="dcterms:W3CDTF">2019-11-04T04:05:08Z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