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tibet/Desktop/Momo-才艺广场红人盛典/02 报价/"/>
    </mc:Choice>
  </mc:AlternateContent>
  <bookViews>
    <workbookView xWindow="0" yWindow="460" windowWidth="38400" windowHeight="20080" tabRatio="372"/>
  </bookViews>
  <sheets>
    <sheet name="报价汇总" sheetId="8" r:id="rId1"/>
    <sheet name="搭建" sheetId="17" r:id="rId2"/>
    <sheet name="AV" sheetId="13" r:id="rId3"/>
    <sheet name="场地" sheetId="19" r:id="rId4"/>
    <sheet name="颁奖环节相关" sheetId="18" r:id="rId5"/>
    <sheet name="机酒" sheetId="21" r:id="rId6"/>
    <sheet name="人员+物料+执行" sheetId="23" r:id="rId7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3" i="13" l="1"/>
  <c r="H84" i="13"/>
  <c r="H44" i="13"/>
  <c r="H53" i="13"/>
  <c r="G88" i="13"/>
  <c r="G89" i="13"/>
  <c r="H19" i="13"/>
  <c r="H38" i="13"/>
  <c r="H64" i="13"/>
  <c r="H76" i="13"/>
  <c r="J56" i="17"/>
  <c r="J55" i="17"/>
  <c r="H15" i="13"/>
  <c r="H45" i="13"/>
  <c r="H31" i="13"/>
  <c r="H12" i="13"/>
  <c r="H11" i="13"/>
  <c r="H60" i="13"/>
  <c r="H26" i="13"/>
  <c r="H34" i="13"/>
  <c r="H33" i="13"/>
  <c r="H32" i="13"/>
  <c r="H61" i="13"/>
  <c r="H6" i="13"/>
  <c r="H7" i="13"/>
  <c r="H8" i="13"/>
  <c r="H9" i="13"/>
  <c r="H10" i="13"/>
  <c r="H13" i="13"/>
  <c r="H14" i="13"/>
  <c r="H16" i="13"/>
  <c r="H17" i="13"/>
  <c r="H18" i="13"/>
  <c r="H22" i="13"/>
  <c r="H23" i="13"/>
  <c r="H24" i="13"/>
  <c r="H25" i="13"/>
  <c r="H27" i="13"/>
  <c r="H28" i="13"/>
  <c r="H29" i="13"/>
  <c r="H30" i="13"/>
  <c r="H35" i="13"/>
  <c r="H36" i="13"/>
  <c r="H37" i="13"/>
  <c r="H41" i="13"/>
  <c r="H42" i="13"/>
  <c r="H43" i="13"/>
  <c r="H46" i="13"/>
  <c r="H47" i="13"/>
  <c r="H48" i="13"/>
  <c r="H49" i="13"/>
  <c r="H50" i="13"/>
  <c r="H51" i="13"/>
  <c r="H57" i="13"/>
  <c r="H58" i="13"/>
  <c r="H59" i="13"/>
  <c r="H62" i="13"/>
  <c r="H63" i="13"/>
  <c r="H67" i="13"/>
  <c r="H68" i="13"/>
  <c r="H69" i="13"/>
  <c r="H70" i="13"/>
  <c r="H71" i="13"/>
  <c r="H72" i="13"/>
  <c r="H73" i="13"/>
  <c r="H74" i="13"/>
  <c r="H75" i="13"/>
  <c r="H87" i="13"/>
  <c r="H5" i="13"/>
  <c r="J54" i="17"/>
  <c r="H21" i="13"/>
  <c r="H40" i="13"/>
  <c r="H52" i="13"/>
  <c r="H56" i="13"/>
  <c r="H66" i="13"/>
  <c r="H79" i="13"/>
  <c r="H80" i="13"/>
  <c r="H81" i="13"/>
  <c r="H82" i="13"/>
  <c r="H86" i="13"/>
  <c r="J28" i="17"/>
  <c r="J27" i="17"/>
  <c r="J26" i="17"/>
  <c r="J25" i="17"/>
  <c r="J24" i="17"/>
  <c r="J23" i="17"/>
  <c r="J22" i="17"/>
  <c r="J29" i="17"/>
  <c r="J30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D4" i="8"/>
  <c r="G90" i="13"/>
  <c r="D5" i="8"/>
  <c r="I4" i="19"/>
  <c r="I5" i="19"/>
  <c r="I6" i="19"/>
  <c r="I7" i="19"/>
  <c r="I8" i="19"/>
  <c r="I9" i="19"/>
  <c r="I10" i="19"/>
  <c r="I11" i="19"/>
  <c r="D6" i="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D7" i="8"/>
  <c r="I4" i="21"/>
  <c r="I5" i="21"/>
  <c r="I6" i="21"/>
  <c r="I7" i="21"/>
  <c r="I8" i="21"/>
  <c r="I9" i="21"/>
  <c r="I10" i="21"/>
  <c r="I12" i="21"/>
  <c r="I13" i="21"/>
  <c r="I14" i="21"/>
  <c r="I15" i="21"/>
  <c r="I16" i="21"/>
  <c r="I17" i="21"/>
  <c r="D8" i="8"/>
  <c r="I4" i="23"/>
  <c r="I5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9" i="23"/>
  <c r="I40" i="23"/>
  <c r="I41" i="23"/>
  <c r="I42" i="23"/>
  <c r="I43" i="23"/>
  <c r="I44" i="23"/>
  <c r="I45" i="23"/>
  <c r="I46" i="23"/>
  <c r="I47" i="23"/>
  <c r="I49" i="23"/>
  <c r="I50" i="23"/>
  <c r="I51" i="23"/>
  <c r="I52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2" i="23"/>
  <c r="I73" i="23"/>
  <c r="I74" i="23"/>
  <c r="I75" i="23"/>
  <c r="I76" i="23"/>
  <c r="I77" i="23"/>
  <c r="I78" i="23"/>
  <c r="I79" i="23"/>
  <c r="D9" i="8"/>
  <c r="E10" i="8"/>
  <c r="E11" i="8"/>
  <c r="E12" i="8"/>
  <c r="I15" i="19"/>
  <c r="I16" i="19"/>
  <c r="I17" i="19"/>
  <c r="I18" i="19"/>
  <c r="I19" i="19"/>
  <c r="I20" i="19"/>
  <c r="I21" i="19"/>
  <c r="I22" i="19"/>
</calcChain>
</file>

<file path=xl/sharedStrings.xml><?xml version="1.0" encoding="utf-8"?>
<sst xmlns="http://schemas.openxmlformats.org/spreadsheetml/2006/main" count="699" uniqueCount="392">
  <si>
    <t>数量</t>
    <phoneticPr fontId="1" type="noConversion"/>
  </si>
  <si>
    <t>单价</t>
    <phoneticPr fontId="1" type="noConversion"/>
  </si>
  <si>
    <t>金额</t>
    <phoneticPr fontId="1" type="noConversion"/>
  </si>
  <si>
    <t>平米</t>
    <rPh sb="0" eb="1">
      <t>ping mi</t>
    </rPh>
    <phoneticPr fontId="1" type="noConversion"/>
  </si>
  <si>
    <t>个</t>
    <rPh sb="0" eb="1">
      <t>ge</t>
    </rPh>
    <phoneticPr fontId="1" type="noConversion"/>
  </si>
  <si>
    <t>人</t>
    <rPh sb="0" eb="1">
      <t>ren</t>
    </rPh>
    <phoneticPr fontId="1" type="noConversion"/>
  </si>
  <si>
    <t>康辉会展报价汇总</t>
    <phoneticPr fontId="1" type="noConversion"/>
  </si>
  <si>
    <t>说明</t>
  </si>
  <si>
    <t>费用合计</t>
    <phoneticPr fontId="1" type="noConversion"/>
  </si>
  <si>
    <t>单位</t>
    <rPh sb="0" eb="1">
      <t>dan'wei</t>
    </rPh>
    <phoneticPr fontId="1" type="noConversion"/>
  </si>
  <si>
    <t>套</t>
    <rPh sb="0" eb="1">
      <t>tao</t>
    </rPh>
    <phoneticPr fontId="1" type="noConversion"/>
  </si>
  <si>
    <t>内容</t>
    <rPh sb="0" eb="1">
      <t>nei rong</t>
    </rPh>
    <phoneticPr fontId="1" type="noConversion"/>
  </si>
  <si>
    <t>BARCO  EVENT  MASTER E2  Video  Processor  视频处理器(HD/SDI)</t>
    <phoneticPr fontId="10" type="noConversion"/>
  </si>
  <si>
    <t>BARCO  EC-200  EVENT  Controller  大型控制台</t>
    <phoneticPr fontId="10" type="noConversion"/>
  </si>
  <si>
    <t xml:space="preserve">D’SAN  PC-433  PerfectCue  Light  Kit   翻页提示器套装(带PC-AS4遥控器)     </t>
    <phoneticPr fontId="10" type="noConversion"/>
  </si>
  <si>
    <t>SHARP LCD-55 液晶电视(55"，全高清)</t>
    <phoneticPr fontId="10" type="noConversion"/>
  </si>
  <si>
    <t>d&amp;b Audiotechnik V8 Loudspeaker 全频音箱（线阵列系列）</t>
    <phoneticPr fontId="10" type="noConversion"/>
  </si>
  <si>
    <t xml:space="preserve"> d&amp;b Audiotechnik Y7P loudspeaker 全频音箱（线阵列系列）</t>
    <phoneticPr fontId="10" type="noConversion"/>
  </si>
  <si>
    <t>SHURE UR4D+ Dual channel diversity receiver 舒尔UR4D+接收机</t>
    <phoneticPr fontId="10" type="noConversion"/>
  </si>
  <si>
    <t>JOLLY X-15R-Beam 光束电脑灯</t>
    <phoneticPr fontId="10" type="noConversion"/>
  </si>
  <si>
    <t>TERBLY  OVAL  48D  Light  LED变色灯</t>
    <phoneticPr fontId="10" type="noConversion"/>
  </si>
  <si>
    <t>EXPLORER Ovation LED Moving Heads Light</t>
    <phoneticPr fontId="10" type="noConversion"/>
  </si>
  <si>
    <t>Light  Console  调光台</t>
    <phoneticPr fontId="10" type="noConversion"/>
  </si>
  <si>
    <t xml:space="preserve">AURORA  HMI-2500  Follow Spot  追光灯     </t>
    <phoneticPr fontId="10" type="noConversion"/>
  </si>
  <si>
    <t>XIONGYING  HSZ-80B  Manual Hoist  手动葫芦(1吨,15米)</t>
    <phoneticPr fontId="10" type="noConversion"/>
  </si>
  <si>
    <t>Power  Distributor  Cabinet  配电箱(三相,200A)</t>
    <phoneticPr fontId="10" type="noConversion"/>
  </si>
  <si>
    <t>LED 长条变色灯</t>
    <rPh sb="4" eb="5">
      <t>chang tiao</t>
    </rPh>
    <phoneticPr fontId="10" type="noConversion"/>
  </si>
  <si>
    <t>电脑灯logo片</t>
    <rPh sb="0" eb="1">
      <t>dian nao deng</t>
    </rPh>
    <rPh sb="7" eb="8">
      <t>pian</t>
    </rPh>
    <phoneticPr fontId="10" type="noConversion"/>
  </si>
  <si>
    <t>Power  Distributor  Cabinet  配电箱(三相100A)</t>
    <phoneticPr fontId="10" type="noConversion"/>
  </si>
  <si>
    <t>视频设备</t>
    <rPh sb="0" eb="1">
      <t>shi pin</t>
    </rPh>
    <rPh sb="2" eb="3">
      <t>she bei</t>
    </rPh>
    <phoneticPr fontId="1" type="noConversion"/>
  </si>
  <si>
    <t>音频设备</t>
    <rPh sb="0" eb="1">
      <t>yin pin</t>
    </rPh>
    <rPh sb="2" eb="3">
      <t>she bei</t>
    </rPh>
    <phoneticPr fontId="1" type="noConversion"/>
  </si>
  <si>
    <t>编号</t>
    <rPh sb="0" eb="1">
      <t>bian hao</t>
    </rPh>
    <phoneticPr fontId="1" type="noConversion"/>
  </si>
  <si>
    <t>数量</t>
    <phoneticPr fontId="1" type="noConversion"/>
  </si>
  <si>
    <t>天数</t>
    <rPh sb="0" eb="1">
      <t>tian shu</t>
    </rPh>
    <phoneticPr fontId="1" type="noConversion"/>
  </si>
  <si>
    <t>Gloshine 560 LED Controller 处理器</t>
    <phoneticPr fontId="10" type="noConversion"/>
  </si>
  <si>
    <t>DATATON WATCHOUT Video Processor  处理器</t>
    <phoneticPr fontId="10" type="noConversion"/>
  </si>
  <si>
    <t>DATATON WATCHOUT License Key 解密狗(6.0版本)</t>
    <phoneticPr fontId="10" type="noConversion"/>
  </si>
  <si>
    <t>NETGEAR JGS524 Network Switch  网络交换机（千兆，24路）</t>
    <phoneticPr fontId="10" type="noConversion"/>
  </si>
  <si>
    <t>EXTRON DVI104 Tx/Rx DVI Fiber Optic Extender 光纤延长器</t>
    <phoneticPr fontId="10" type="noConversion"/>
  </si>
  <si>
    <t>KORNING LC-LC Fiber Cable光缆(多模，双工，100m)</t>
    <phoneticPr fontId="10" type="noConversion"/>
  </si>
  <si>
    <t>PHILIPS  Monitor  监视器(液晶  ，20")</t>
    <phoneticPr fontId="10" type="noConversion"/>
  </si>
  <si>
    <t>MAC笔记本电脑(APPLE , MACBOOK)</t>
    <phoneticPr fontId="10" type="noConversion"/>
  </si>
  <si>
    <t>Video Cable 视频线材</t>
    <phoneticPr fontId="10" type="noConversion"/>
  </si>
  <si>
    <t>d&amp;b Audiotechnik V-Sub Subwoofer 低频音箱（线阵列系列）</t>
  </si>
  <si>
    <t>d&amp;b Audiotechnik Max2 Loudspeaker 全频返送音箱</t>
  </si>
  <si>
    <t>d&amp;b  D40 Digital Power Amplifier  数字功放</t>
  </si>
  <si>
    <t xml:space="preserve">YAMAHA  QL-5  Digital  Mixer(32ch)   数字调音台  </t>
    <phoneticPr fontId="10" type="noConversion"/>
  </si>
  <si>
    <t xml:space="preserve">SHURE UR2/Beta 58A  Wireless Hand-hold Mic  无线手持式话筒 </t>
    <phoneticPr fontId="10" type="noConversion"/>
  </si>
  <si>
    <t>SHURE UR1/WBH53 Headworn Microphone 头戴式话筒</t>
    <phoneticPr fontId="10" type="noConversion"/>
  </si>
  <si>
    <t xml:space="preserve">SHURE  UA845E  UHF  Antenna  Distribution  System  U段天线放大传输系统(带UA870WB指向性天线)    </t>
    <phoneticPr fontId="10" type="noConversion"/>
  </si>
  <si>
    <t>PRDUCTION  INTERCOM  MS-200  Master  Station  有线对讲系统主机</t>
  </si>
  <si>
    <t>PRDUCTION INTERCOM  Receiver  有线对讲系统接收点</t>
  </si>
  <si>
    <t xml:space="preserve"> DI Box  DI盒</t>
    <phoneticPr fontId="10" type="noConversion"/>
  </si>
  <si>
    <t xml:space="preserve">Audio Cable  音频线材 </t>
  </si>
  <si>
    <t>Moving lights,1500w Spot-Performance 图案电脑灯（切片）</t>
    <phoneticPr fontId="10" type="noConversion"/>
  </si>
  <si>
    <t>Lighting DA 信号放大器</t>
    <phoneticPr fontId="10" type="noConversion"/>
  </si>
  <si>
    <t>Truss  灯光架  (300mmx400mm)</t>
    <phoneticPr fontId="10" type="noConversion"/>
  </si>
  <si>
    <t xml:space="preserve">Lighting Cable  灯光线缆    </t>
    <phoneticPr fontId="10" type="noConversion"/>
  </si>
  <si>
    <t xml:space="preserve">YAMAHA  LS-9  Digital  Mixer(16ch)   数字调音台  </t>
    <phoneticPr fontId="10" type="noConversion"/>
  </si>
  <si>
    <t>灯光设备</t>
    <rPh sb="0" eb="1">
      <t>deng guang</t>
    </rPh>
    <rPh sb="2" eb="3">
      <t>she bei</t>
    </rPh>
    <phoneticPr fontId="1" type="noConversion"/>
  </si>
  <si>
    <t>主会场</t>
    <rPh sb="0" eb="1">
      <t>zhu hui chang</t>
    </rPh>
    <phoneticPr fontId="10" type="noConversion"/>
  </si>
  <si>
    <t>mingle区</t>
    <rPh sb="6" eb="7">
      <t>qu</t>
    </rPh>
    <phoneticPr fontId="1" type="noConversion"/>
  </si>
  <si>
    <t>音响设备</t>
    <rPh sb="0" eb="1">
      <t>yin xiang</t>
    </rPh>
    <rPh sb="2" eb="3">
      <t>she bei</t>
    </rPh>
    <phoneticPr fontId="1" type="noConversion"/>
  </si>
  <si>
    <t>米</t>
    <rPh sb="0" eb="1">
      <t>mi</t>
    </rPh>
    <phoneticPr fontId="1" type="noConversion"/>
  </si>
  <si>
    <t>小计：</t>
    <rPh sb="0" eb="1">
      <t>xiao ji</t>
    </rPh>
    <phoneticPr fontId="1" type="noConversion"/>
  </si>
  <si>
    <t>人员</t>
    <rPh sb="0" eb="1">
      <t>ren yuan</t>
    </rPh>
    <phoneticPr fontId="1" type="noConversion"/>
  </si>
  <si>
    <t>运费</t>
    <rPh sb="0" eb="1">
      <t>yun fei</t>
    </rPh>
    <phoneticPr fontId="1" type="noConversion"/>
  </si>
  <si>
    <t>北京当地往返运输</t>
    <rPh sb="0" eb="1">
      <t>bei jing</t>
    </rPh>
    <rPh sb="2" eb="3">
      <t>dang di</t>
    </rPh>
    <rPh sb="4" eb="5">
      <t>wang fan</t>
    </rPh>
    <rPh sb="6" eb="7">
      <t>yun shu</t>
    </rPh>
    <phoneticPr fontId="10" type="noConversion"/>
  </si>
  <si>
    <t>视频工程师</t>
    <rPh sb="0" eb="1">
      <t>shi pin gong cheng shi</t>
    </rPh>
    <phoneticPr fontId="1" type="noConversion"/>
  </si>
  <si>
    <t>音频工程师</t>
    <rPh sb="0" eb="1">
      <t>yin pin gong cheng shi</t>
    </rPh>
    <phoneticPr fontId="1" type="noConversion"/>
  </si>
  <si>
    <t>灯光工程师</t>
    <rPh sb="0" eb="1">
      <t>deng guang</t>
    </rPh>
    <rPh sb="2" eb="3">
      <t>gong cheng shi</t>
    </rPh>
    <phoneticPr fontId="1" type="noConversion"/>
  </si>
  <si>
    <t>施工人员</t>
    <rPh sb="0" eb="1">
      <t>shi gong ren yuan</t>
    </rPh>
    <phoneticPr fontId="1" type="noConversion"/>
  </si>
  <si>
    <t>项目经理</t>
    <rPh sb="0" eb="1">
      <t>xiang mu</t>
    </rPh>
    <rPh sb="2" eb="3">
      <t>jing li</t>
    </rPh>
    <phoneticPr fontId="1" type="noConversion"/>
  </si>
  <si>
    <t>人员运输</t>
    <rPh sb="0" eb="1">
      <t>ren yuan</t>
    </rPh>
    <rPh sb="2" eb="3">
      <t>yun shu</t>
    </rPh>
    <phoneticPr fontId="1" type="noConversion"/>
  </si>
  <si>
    <t>服务费10%：</t>
    <rPh sb="0" eb="1">
      <t>fu eu fei</t>
    </rPh>
    <phoneticPr fontId="1" type="noConversion"/>
  </si>
  <si>
    <t>总计：</t>
    <rPh sb="0" eb="1">
      <t>zong ji</t>
    </rPh>
    <phoneticPr fontId="1" type="noConversion"/>
  </si>
  <si>
    <t>场地电费</t>
    <rPh sb="0" eb="1">
      <t>chang di dian fei</t>
    </rPh>
    <phoneticPr fontId="19"/>
  </si>
  <si>
    <t>活动报批费</t>
    <rPh sb="0" eb="1">
      <t>huo dong</t>
    </rPh>
    <rPh sb="2" eb="3">
      <t>bao pi</t>
    </rPh>
    <rPh sb="4" eb="5">
      <t>fei</t>
    </rPh>
    <phoneticPr fontId="19"/>
  </si>
  <si>
    <t>搭建日</t>
    <rPh sb="0" eb="1">
      <t>da jian</t>
    </rPh>
    <phoneticPr fontId="19"/>
  </si>
  <si>
    <t>活动日</t>
    <rPh sb="0" eb="1">
      <t>huo dong ri</t>
    </rPh>
    <phoneticPr fontId="19"/>
  </si>
  <si>
    <t>天</t>
    <rPh sb="0" eb="1">
      <t>tian</t>
    </rPh>
    <phoneticPr fontId="1" type="noConversion"/>
  </si>
  <si>
    <t>场</t>
    <rPh sb="0" eb="1">
      <t>chang ci</t>
    </rPh>
    <phoneticPr fontId="1" type="noConversion"/>
  </si>
  <si>
    <t>中国电影导演中心</t>
    <rPh sb="0" eb="1">
      <t>zhong guo</t>
    </rPh>
    <rPh sb="2" eb="3">
      <t>dian ying</t>
    </rPh>
    <rPh sb="4" eb="5">
      <t>dao yan</t>
    </rPh>
    <rPh sb="6" eb="7">
      <t>zhong xin</t>
    </rPh>
    <phoneticPr fontId="1" type="noConversion"/>
  </si>
  <si>
    <t>20M光纤</t>
    <rPh sb="3" eb="4">
      <t>gyuang xian</t>
    </rPh>
    <phoneticPr fontId="19"/>
  </si>
  <si>
    <t>描述</t>
    <rPh sb="0" eb="1">
      <t>miao shu</t>
    </rPh>
    <phoneticPr fontId="1" type="noConversion"/>
  </si>
  <si>
    <t>基础网络，不含信号放大器和wifi发射器</t>
    <rPh sb="0" eb="1">
      <t>ji chu wang luo</t>
    </rPh>
    <rPh sb="5" eb="6">
      <t>bu han</t>
    </rPh>
    <rPh sb="7" eb="8">
      <t>xin hao fang da qi</t>
    </rPh>
    <rPh sb="12" eb="13">
      <t>he</t>
    </rPh>
    <rPh sb="17" eb="18">
      <t>fa she qi</t>
    </rPh>
    <phoneticPr fontId="1" type="noConversion"/>
  </si>
  <si>
    <t>服务费10%</t>
    <rPh sb="0" eb="1">
      <t>fu wu fei</t>
    </rPh>
    <phoneticPr fontId="1" type="noConversion"/>
  </si>
  <si>
    <t>751 D Park （中央大厅和第一车间价格相同）</t>
    <rPh sb="12" eb="13">
      <t>zhong yang da ting</t>
    </rPh>
    <rPh sb="16" eb="17">
      <t>he</t>
    </rPh>
    <rPh sb="17" eb="18">
      <t>di yi che jian</t>
    </rPh>
    <rPh sb="21" eb="22">
      <t>jia ge</t>
    </rPh>
    <rPh sb="23" eb="24">
      <t>xiang tong</t>
    </rPh>
    <phoneticPr fontId="1" type="noConversion"/>
  </si>
  <si>
    <t>富豪住宿</t>
    <rPh sb="0" eb="1">
      <t>fu hao</t>
    </rPh>
    <rPh sb="2" eb="3">
      <t>zhu su</t>
    </rPh>
    <phoneticPr fontId="19"/>
  </si>
  <si>
    <t>诺金酒店-大床房</t>
    <rPh sb="0" eb="1">
      <t>nuo jin jiu dian</t>
    </rPh>
    <rPh sb="5" eb="6">
      <t>da chuang fdang</t>
    </rPh>
    <phoneticPr fontId="19"/>
  </si>
  <si>
    <t>诺金酒店-大床房-假设2人提前1天抵达</t>
    <rPh sb="0" eb="1">
      <t>nuo jin jiu dian</t>
    </rPh>
    <rPh sb="5" eb="6">
      <t>da chuang fdang</t>
    </rPh>
    <rPh sb="13" eb="14">
      <t>ti qian</t>
    </rPh>
    <rPh sb="16" eb="17">
      <t>tian</t>
    </rPh>
    <rPh sb="17" eb="18">
      <t>di da</t>
    </rPh>
    <phoneticPr fontId="19"/>
  </si>
  <si>
    <t>间夜</t>
    <phoneticPr fontId="1" type="noConversion"/>
  </si>
  <si>
    <t>次</t>
    <rPh sb="0" eb="1">
      <t>ci</t>
    </rPh>
    <phoneticPr fontId="1" type="noConversion"/>
  </si>
  <si>
    <t>红人住宿</t>
    <rPh sb="0" eb="1">
      <t>hong ren zhu su</t>
    </rPh>
    <phoneticPr fontId="19"/>
  </si>
  <si>
    <t>丽都皇冠假日-双床房</t>
    <rPh sb="0" eb="1">
      <t>li du huang guan jia ri</t>
    </rPh>
    <phoneticPr fontId="19"/>
  </si>
  <si>
    <t>丽都皇冠假日-双床房--假设8人多住一晚</t>
    <rPh sb="0" eb="1">
      <t>li du huang guan jia ri</t>
    </rPh>
    <phoneticPr fontId="19"/>
  </si>
  <si>
    <t>富豪往返城际</t>
    <rPh sb="0" eb="1">
      <t>fu hao</t>
    </rPh>
    <rPh sb="2" eb="3">
      <t>wang fan</t>
    </rPh>
    <rPh sb="4" eb="5">
      <t>cheng ji</t>
    </rPh>
    <phoneticPr fontId="1" type="noConversion"/>
  </si>
  <si>
    <t>红人往返城际</t>
    <rPh sb="0" eb="1">
      <t>hong ren</t>
    </rPh>
    <rPh sb="2" eb="3">
      <t>wang fan cheng ji</t>
    </rPh>
    <rPh sb="4" eb="5">
      <t>cheng ji</t>
    </rPh>
    <phoneticPr fontId="1" type="noConversion"/>
  </si>
  <si>
    <t>各地至北京机票/高铁，往返
（以实际发生为准）</t>
    <rPh sb="0" eb="1">
      <t>ge di</t>
    </rPh>
    <rPh sb="2" eb="3">
      <t>zhi</t>
    </rPh>
    <rPh sb="3" eb="4">
      <t>bei jing</t>
    </rPh>
    <rPh sb="5" eb="6">
      <t>ji piao</t>
    </rPh>
    <rPh sb="8" eb="9">
      <t>gao tie</t>
    </rPh>
    <rPh sb="15" eb="16">
      <t>yi shi ji fa zsheng</t>
    </rPh>
    <rPh sb="20" eb="21">
      <t>wei zhun</t>
    </rPh>
    <phoneticPr fontId="1" type="noConversion"/>
  </si>
  <si>
    <t>各地至北京，商务舱机票/高铁一等座，往返
（以实际发生为准）</t>
    <rPh sb="0" eb="1">
      <t>ge di</t>
    </rPh>
    <rPh sb="2" eb="3">
      <t>zhi</t>
    </rPh>
    <rPh sb="3" eb="4">
      <t>bei jing</t>
    </rPh>
    <rPh sb="6" eb="7">
      <t>shang wu</t>
    </rPh>
    <rPh sb="8" eb="9">
      <t>cang</t>
    </rPh>
    <rPh sb="9" eb="10">
      <t>ji piao</t>
    </rPh>
    <rPh sb="12" eb="13">
      <t>gao tie</t>
    </rPh>
    <rPh sb="14" eb="15">
      <t>yi deng zuo</t>
    </rPh>
    <phoneticPr fontId="1" type="noConversion"/>
  </si>
  <si>
    <t>颁奖视频</t>
    <rPh sb="0" eb="1">
      <t>ban jiang</t>
    </rPh>
    <rPh sb="2" eb="3">
      <t>shi pin</t>
    </rPh>
    <phoneticPr fontId="19"/>
  </si>
  <si>
    <t>摄影师-接机/接站拍摄服务</t>
    <rPh sb="0" eb="1">
      <t>she yign shi</t>
    </rPh>
    <rPh sb="4" eb="5">
      <t>jie ji</t>
    </rPh>
    <rPh sb="7" eb="8">
      <t>jie zhan</t>
    </rPh>
    <rPh sb="9" eb="10">
      <t>pai she fu wu</t>
    </rPh>
    <phoneticPr fontId="19"/>
  </si>
  <si>
    <t>摄像师-接机/接站拍摄服务</t>
    <rPh sb="0" eb="1">
      <t>she xiang shi</t>
    </rPh>
    <rPh sb="4" eb="5">
      <t>jie ji</t>
    </rPh>
    <rPh sb="7" eb="8">
      <t>jie zhan</t>
    </rPh>
    <rPh sb="9" eb="10">
      <t>pai she fu wu</t>
    </rPh>
    <phoneticPr fontId="19"/>
  </si>
  <si>
    <t>摄影摄像师补助（餐费+交通）</t>
    <rPh sb="0" eb="1">
      <t>she ying she xiang</t>
    </rPh>
    <rPh sb="4" eb="5">
      <t>shi fu</t>
    </rPh>
    <rPh sb="5" eb="6">
      <t>bu zhu</t>
    </rPh>
    <rPh sb="8" eb="9">
      <t>can fei</t>
    </rPh>
    <rPh sb="11" eb="12">
      <t>jiao tong</t>
    </rPh>
    <phoneticPr fontId="19"/>
  </si>
  <si>
    <t>礼仪（含上午彩排+下午晚上活动）</t>
    <rPh sb="0" eb="1">
      <t>li yi</t>
    </rPh>
    <rPh sb="3" eb="4">
      <t>han cai pai</t>
    </rPh>
    <rPh sb="4" eb="5">
      <t>shang wu</t>
    </rPh>
    <rPh sb="9" eb="10">
      <t>xia wu</t>
    </rPh>
    <rPh sb="11" eb="12">
      <t>wan shang</t>
    </rPh>
    <rPh sb="13" eb="14">
      <t>huo dong</t>
    </rPh>
    <phoneticPr fontId="19"/>
  </si>
  <si>
    <t>礼仪补助（餐费+交通）</t>
    <rPh sb="0" eb="1">
      <t>li yi</t>
    </rPh>
    <rPh sb="2" eb="3">
      <t>bu zhu</t>
    </rPh>
    <rPh sb="5" eb="6">
      <t>can fei</t>
    </rPh>
    <rPh sb="8" eb="9">
      <t>jiao tong</t>
    </rPh>
    <phoneticPr fontId="19"/>
  </si>
  <si>
    <t>兼职（活动前1天+活动当天现场助理）</t>
    <rPh sb="0" eb="1">
      <t>jian zhi</t>
    </rPh>
    <rPh sb="3" eb="4">
      <t>huo dong</t>
    </rPh>
    <rPh sb="5" eb="6">
      <t>qian</t>
    </rPh>
    <rPh sb="7" eb="8">
      <t>tian</t>
    </rPh>
    <rPh sb="9" eb="10">
      <t>huo dong</t>
    </rPh>
    <rPh sb="11" eb="12">
      <t>dang tian</t>
    </rPh>
    <rPh sb="13" eb="14">
      <t>xian chang</t>
    </rPh>
    <rPh sb="15" eb="16">
      <t>zhu li</t>
    </rPh>
    <phoneticPr fontId="1" type="noConversion"/>
  </si>
  <si>
    <t>兼职补助（餐费+交通）</t>
    <rPh sb="0" eb="1">
      <t>jian zhi</t>
    </rPh>
    <rPh sb="2" eb="3">
      <t>bu zhu</t>
    </rPh>
    <rPh sb="5" eb="6">
      <t>can fei</t>
    </rPh>
    <rPh sb="8" eb="9">
      <t>jiao tong</t>
    </rPh>
    <phoneticPr fontId="19"/>
  </si>
  <si>
    <t>安保</t>
    <rPh sb="0" eb="1">
      <t>an bao</t>
    </rPh>
    <phoneticPr fontId="19"/>
  </si>
  <si>
    <t>安保补助（餐费+交通）</t>
    <rPh sb="0" eb="1">
      <t>an bao</t>
    </rPh>
    <rPh sb="2" eb="3">
      <t>bu zhu</t>
    </rPh>
    <rPh sb="5" eb="6">
      <t>can fei</t>
    </rPh>
    <rPh sb="8" eb="9">
      <t>jiao tong</t>
    </rPh>
    <phoneticPr fontId="19"/>
  </si>
  <si>
    <t>保洁</t>
    <rPh sb="0" eb="1">
      <t>bao jie</t>
    </rPh>
    <phoneticPr fontId="19"/>
  </si>
  <si>
    <t>保洁补助（餐费+交通）</t>
    <rPh sb="0" eb="1">
      <t>bao jie</t>
    </rPh>
    <rPh sb="2" eb="3">
      <t>bu zhu</t>
    </rPh>
    <rPh sb="5" eb="6">
      <t>can fei</t>
    </rPh>
    <rPh sb="8" eb="9">
      <t>jiao tong</t>
    </rPh>
    <phoneticPr fontId="19"/>
  </si>
  <si>
    <t>搭建</t>
    <rPh sb="0" eb="1">
      <t>da jian</t>
    </rPh>
    <phoneticPr fontId="1" type="noConversion"/>
  </si>
  <si>
    <t>AV</t>
    <phoneticPr fontId="1" type="noConversion"/>
  </si>
  <si>
    <t>场地</t>
    <rPh sb="0" eb="1">
      <t>chang di</t>
    </rPh>
    <phoneticPr fontId="1" type="noConversion"/>
  </si>
  <si>
    <t>执行相关</t>
    <rPh sb="0" eb="1">
      <t>zhi xing</t>
    </rPh>
    <rPh sb="2" eb="3">
      <t>xiang guan</t>
    </rPh>
    <phoneticPr fontId="1" type="noConversion"/>
  </si>
  <si>
    <t>嘉宾机酒</t>
    <rPh sb="0" eb="1">
      <t>jia bin</t>
    </rPh>
    <rPh sb="2" eb="3">
      <t>ji jiu</t>
    </rPh>
    <phoneticPr fontId="1" type="noConversion"/>
  </si>
  <si>
    <t>辆</t>
    <rPh sb="0" eb="1">
      <t>liang</t>
    </rPh>
    <phoneticPr fontId="1" type="noConversion"/>
  </si>
  <si>
    <t>组</t>
    <rPh sb="0" eb="1">
      <t>zu</t>
    </rPh>
    <phoneticPr fontId="1" type="noConversion"/>
  </si>
  <si>
    <t>主持人</t>
    <rPh sb="0" eb="1">
      <t>zhu chi ren</t>
    </rPh>
    <phoneticPr fontId="1" type="noConversion"/>
  </si>
  <si>
    <t>活动前1天彩排+活动日</t>
    <rPh sb="0" eb="1">
      <t>huo dong qian</t>
    </rPh>
    <rPh sb="4" eb="5">
      <t>tian</t>
    </rPh>
    <rPh sb="5" eb="6">
      <t>cai pai</t>
    </rPh>
    <rPh sb="8" eb="9">
      <t>huo dnog ri</t>
    </rPh>
    <phoneticPr fontId="19"/>
  </si>
  <si>
    <t>补助（餐费+交通）</t>
    <rPh sb="0" eb="1">
      <t>bu zhu</t>
    </rPh>
    <rPh sb="3" eb="4">
      <t>can fei</t>
    </rPh>
    <rPh sb="6" eb="7">
      <t>jiao tong</t>
    </rPh>
    <phoneticPr fontId="19"/>
  </si>
  <si>
    <t>摄影摄像团队</t>
    <rPh sb="0" eb="1">
      <t>she ying she xiang tuan dui</t>
    </rPh>
    <phoneticPr fontId="1" type="noConversion"/>
  </si>
  <si>
    <t>摄影师-活动当天拍摄服务</t>
    <rPh sb="0" eb="1">
      <t>she yign shi</t>
    </rPh>
    <rPh sb="4" eb="5">
      <t>huo dong</t>
    </rPh>
    <rPh sb="6" eb="7">
      <t>dang tian</t>
    </rPh>
    <rPh sb="8" eb="9">
      <t>pai she fu wu</t>
    </rPh>
    <phoneticPr fontId="19"/>
  </si>
  <si>
    <t>摄像师-活动当天拍摄服务</t>
    <rPh sb="0" eb="1">
      <t>she xiang shi</t>
    </rPh>
    <phoneticPr fontId="19"/>
  </si>
  <si>
    <t>图片直播-活动当天（平台分享相册、修图师全程后期）</t>
    <rPh sb="0" eb="1">
      <t>tu pian</t>
    </rPh>
    <rPh sb="2" eb="3">
      <t>zhi bo</t>
    </rPh>
    <rPh sb="5" eb="6">
      <t>huo dong</t>
    </rPh>
    <rPh sb="7" eb="8">
      <t>dang tian</t>
    </rPh>
    <rPh sb="10" eb="11">
      <t>ping tai fen xiang</t>
    </rPh>
    <rPh sb="14" eb="15">
      <t>xiang ce</t>
    </rPh>
    <rPh sb="17" eb="18">
      <t>xiu tu shi</t>
    </rPh>
    <rPh sb="20" eb="21">
      <t>quan cheng hou qi</t>
    </rPh>
    <phoneticPr fontId="19"/>
  </si>
  <si>
    <t>导播（资深导播员+设备+助理）
活动前一天彩排+活动日</t>
    <rPh sb="0" eb="1">
      <t>dao bo</t>
    </rPh>
    <rPh sb="3" eb="4">
      <t>zi shen dao bo yuan</t>
    </rPh>
    <rPh sb="7" eb="8">
      <t>yuan</t>
    </rPh>
    <rPh sb="9" eb="10">
      <t>she bei</t>
    </rPh>
    <rPh sb="12" eb="13">
      <t>zhu li</t>
    </rPh>
    <rPh sb="16" eb="17">
      <t>huo dong</t>
    </rPh>
    <rPh sb="18" eb="19">
      <t>qian yi tian</t>
    </rPh>
    <rPh sb="21" eb="22">
      <t>cai pai</t>
    </rPh>
    <rPh sb="24" eb="25">
      <t>huo dong</t>
    </rPh>
    <rPh sb="26" eb="27">
      <t>ri</t>
    </rPh>
    <phoneticPr fontId="19"/>
  </si>
  <si>
    <t>摇臂大型8-10米摇臂（含助理）
活动前一天彩排+活动日</t>
    <rPh sb="0" eb="1">
      <t>yao bi</t>
    </rPh>
    <rPh sb="2" eb="3">
      <t>da xing</t>
    </rPh>
    <rPh sb="8" eb="9">
      <t>mi</t>
    </rPh>
    <rPh sb="9" eb="10">
      <t>yao bi</t>
    </rPh>
    <rPh sb="12" eb="13">
      <t>han zhu li</t>
    </rPh>
    <phoneticPr fontId="19"/>
  </si>
  <si>
    <t>导播和摄影摄像师补助（餐费+交通）</t>
    <rPh sb="0" eb="1">
      <t>dao bo</t>
    </rPh>
    <rPh sb="2" eb="3">
      <t>he</t>
    </rPh>
    <rPh sb="3" eb="4">
      <t>she ying she xiang</t>
    </rPh>
    <rPh sb="7" eb="8">
      <t>shi fu</t>
    </rPh>
    <rPh sb="8" eb="9">
      <t>bu zhu</t>
    </rPh>
    <rPh sb="11" eb="12">
      <t>can fei</t>
    </rPh>
    <rPh sb="14" eb="15">
      <t>jiao tong</t>
    </rPh>
    <phoneticPr fontId="19"/>
  </si>
  <si>
    <t>后期-3分钟以内，含片头片尾及2次修改；
不含特效、版权音乐费用（加急）</t>
    <rPh sb="0" eb="1">
      <t>hou qi</t>
    </rPh>
    <rPh sb="4" eb="5">
      <t>fen zhong</t>
    </rPh>
    <rPh sb="6" eb="7">
      <t>yi nei</t>
    </rPh>
    <rPh sb="9" eb="10">
      <t>han</t>
    </rPh>
    <rPh sb="10" eb="11">
      <t>pian tou pian wei</t>
    </rPh>
    <rPh sb="14" eb="15">
      <t>ji</t>
    </rPh>
    <rPh sb="16" eb="17">
      <t>ci</t>
    </rPh>
    <rPh sb="17" eb="18">
      <t>xiu gai</t>
    </rPh>
    <rPh sb="21" eb="22">
      <t>bu han</t>
    </rPh>
    <rPh sb="23" eb="24">
      <t>te xiao</t>
    </rPh>
    <rPh sb="26" eb="27">
      <t>ban quan</t>
    </rPh>
    <rPh sb="28" eb="29">
      <t>yin yue</t>
    </rPh>
    <rPh sb="30" eb="31">
      <t>fei yong</t>
    </rPh>
    <rPh sb="33" eb="34">
      <t>jia ji</t>
    </rPh>
    <phoneticPr fontId="19"/>
  </si>
  <si>
    <t>后期-3分钟以内，含片头片尾及2次修改；
不含特效、版权音乐费用</t>
    <rPh sb="0" eb="1">
      <t>hou qi</t>
    </rPh>
    <rPh sb="4" eb="5">
      <t>fen zhong</t>
    </rPh>
    <rPh sb="6" eb="7">
      <t>yi nei</t>
    </rPh>
    <rPh sb="9" eb="10">
      <t>han</t>
    </rPh>
    <rPh sb="10" eb="11">
      <t>pian tou pian wei</t>
    </rPh>
    <rPh sb="14" eb="15">
      <t>ji</t>
    </rPh>
    <rPh sb="16" eb="17">
      <t>ci</t>
    </rPh>
    <rPh sb="17" eb="18">
      <t>xiu gai</t>
    </rPh>
    <rPh sb="21" eb="22">
      <t>bu han</t>
    </rPh>
    <rPh sb="23" eb="24">
      <t>te xiao</t>
    </rPh>
    <rPh sb="26" eb="27">
      <t>ban quan</t>
    </rPh>
    <rPh sb="28" eb="29">
      <t>yin yue</t>
    </rPh>
    <rPh sb="30" eb="31">
      <t>fei yong</t>
    </rPh>
    <phoneticPr fontId="19"/>
  </si>
  <si>
    <t>礼仪</t>
    <rPh sb="0" eb="1">
      <t>li yi</t>
    </rPh>
    <phoneticPr fontId="1" type="noConversion"/>
  </si>
  <si>
    <t>兼职（首都机场3个+南苑机场1个+3个火车站）</t>
    <rPh sb="0" eb="1">
      <t>jian zhi</t>
    </rPh>
    <rPh sb="3" eb="4">
      <t>shou du</t>
    </rPh>
    <rPh sb="5" eb="6">
      <t>ji chang</t>
    </rPh>
    <rPh sb="8" eb="9">
      <t>ge</t>
    </rPh>
    <rPh sb="10" eb="11">
      <t>nan yuan</t>
    </rPh>
    <rPh sb="12" eb="13">
      <t>ji chang</t>
    </rPh>
    <rPh sb="15" eb="16">
      <t>ge</t>
    </rPh>
    <rPh sb="18" eb="19">
      <t>ge</t>
    </rPh>
    <rPh sb="19" eb="20">
      <t>huo che zhan</t>
    </rPh>
    <phoneticPr fontId="19"/>
  </si>
  <si>
    <t>视频类</t>
    <rPh sb="0" eb="1">
      <t>shi pin</t>
    </rPh>
    <rPh sb="2" eb="3">
      <t>lei</t>
    </rPh>
    <phoneticPr fontId="10" type="noConversion"/>
  </si>
  <si>
    <t>摄影摄像</t>
    <rPh sb="0" eb="1">
      <t>she ying she xiang</t>
    </rPh>
    <phoneticPr fontId="10" type="noConversion"/>
  </si>
  <si>
    <t>第三方人员</t>
    <rPh sb="0" eb="1">
      <t>di san fang ren yuan</t>
    </rPh>
    <phoneticPr fontId="10" type="noConversion"/>
  </si>
  <si>
    <t>兼职</t>
    <rPh sb="0" eb="1">
      <t>jian zhi</t>
    </rPh>
    <phoneticPr fontId="1" type="noConversion"/>
  </si>
  <si>
    <t>安保</t>
    <rPh sb="0" eb="1">
      <t>an bao</t>
    </rPh>
    <phoneticPr fontId="1" type="noConversion"/>
  </si>
  <si>
    <t>保洁</t>
    <rPh sb="0" eb="1">
      <t>bao jie</t>
    </rPh>
    <phoneticPr fontId="1" type="noConversion"/>
  </si>
  <si>
    <t>奖杯</t>
  </si>
  <si>
    <t>随手礼</t>
  </si>
  <si>
    <t>邀请函+快递费</t>
  </si>
  <si>
    <t>主持人手卡</t>
  </si>
  <si>
    <t>接机牌</t>
  </si>
  <si>
    <t>项目总监执行劳务费</t>
  </si>
  <si>
    <t>项目经理执行劳务费</t>
  </si>
  <si>
    <t>工作人员补助（交通+餐饮+通讯）</t>
  </si>
  <si>
    <t>用车安排</t>
    <rPh sb="0" eb="1">
      <t>yong che an pai</t>
    </rPh>
    <phoneticPr fontId="10" type="noConversion"/>
  </si>
  <si>
    <t>现场餐饮</t>
    <rPh sb="0" eb="1">
      <t>xian chang</t>
    </rPh>
    <rPh sb="2" eb="3">
      <t>can yin</t>
    </rPh>
    <phoneticPr fontId="10" type="noConversion"/>
  </si>
  <si>
    <t>现场用餐</t>
    <rPh sb="0" eb="1">
      <t>xian chang</t>
    </rPh>
    <rPh sb="2" eb="3">
      <t>yong can</t>
    </rPh>
    <phoneticPr fontId="1" type="noConversion"/>
  </si>
  <si>
    <t>餐饮服务员</t>
    <rPh sb="0" eb="1">
      <t>can yin fu wu yuan</t>
    </rPh>
    <phoneticPr fontId="1" type="noConversion"/>
  </si>
  <si>
    <t>8名服务员，含服装</t>
    <rPh sb="1" eb="2">
      <t>ming fu wu yuan</t>
    </rPh>
    <rPh sb="6" eb="7">
      <t>han</t>
    </rPh>
    <rPh sb="7" eb="8">
      <t>fu zhuang</t>
    </rPh>
    <phoneticPr fontId="1" type="noConversion"/>
  </si>
  <si>
    <t>鸡尾酒会形式冷餐，含调酒师表演及现场餐具</t>
    <rPh sb="0" eb="1">
      <t>ji wei jiu hui</t>
    </rPh>
    <rPh sb="4" eb="5">
      <t>xing shi</t>
    </rPh>
    <rPh sb="6" eb="7">
      <t>leng can zi zhu</t>
    </rPh>
    <rPh sb="9" eb="10">
      <t>han</t>
    </rPh>
    <rPh sb="10" eb="11">
      <t>tiao jiu shi</t>
    </rPh>
    <rPh sb="13" eb="14">
      <t>biao yan</t>
    </rPh>
    <rPh sb="15" eb="16">
      <t>ji</t>
    </rPh>
    <rPh sb="16" eb="17">
      <t>xian chang</t>
    </rPh>
    <rPh sb="18" eb="19">
      <t>can ju</t>
    </rPh>
    <phoneticPr fontId="1" type="noConversion"/>
  </si>
  <si>
    <t>备餐设备、餐具、食品运输费</t>
    <rPh sb="0" eb="1">
      <t>bei can</t>
    </rPh>
    <rPh sb="2" eb="3">
      <t>she bei</t>
    </rPh>
    <rPh sb="5" eb="6">
      <t>can ju</t>
    </rPh>
    <rPh sb="8" eb="9">
      <t>shi pin</t>
    </rPh>
    <rPh sb="10" eb="11">
      <t>yun shu fei</t>
    </rPh>
    <phoneticPr fontId="1" type="noConversion"/>
  </si>
  <si>
    <t>物料制作</t>
    <rPh sb="0" eb="1">
      <t>wu liao</t>
    </rPh>
    <rPh sb="2" eb="3">
      <t>zhi zuo</t>
    </rPh>
    <phoneticPr fontId="10" type="noConversion"/>
  </si>
  <si>
    <t>荧光手环</t>
    <rPh sb="0" eb="1">
      <t>ying guang shou huan</t>
    </rPh>
    <phoneticPr fontId="1" type="noConversion"/>
  </si>
  <si>
    <t>存衣牌</t>
    <rPh sb="0" eb="1">
      <t>cun</t>
    </rPh>
    <rPh sb="1" eb="2">
      <t>yi fu</t>
    </rPh>
    <rPh sb="2" eb="3">
      <t>pai zi</t>
    </rPh>
    <phoneticPr fontId="1" type="noConversion"/>
  </si>
  <si>
    <t>麦克风套</t>
    <rPh sb="0" eb="1">
      <t>mai ke feng tao</t>
    </rPh>
    <phoneticPr fontId="1" type="noConversion"/>
  </si>
  <si>
    <t>车证</t>
    <rPh sb="0" eb="1">
      <t>che zheng</t>
    </rPh>
    <phoneticPr fontId="1" type="noConversion"/>
  </si>
  <si>
    <t>礼仪服装</t>
    <rPh sb="0" eb="1">
      <t>li yi fu zhuang</t>
    </rPh>
    <phoneticPr fontId="1" type="noConversion"/>
  </si>
  <si>
    <t>兼职服装</t>
    <rPh sb="0" eb="1">
      <t>jian zhi fu zhuang</t>
    </rPh>
    <phoneticPr fontId="1" type="noConversion"/>
  </si>
  <si>
    <t>件</t>
    <rPh sb="0" eb="1">
      <t>jian</t>
    </rPh>
    <phoneticPr fontId="1" type="noConversion"/>
  </si>
  <si>
    <t>张</t>
    <rPh sb="0" eb="1">
      <t>zhang</t>
    </rPh>
    <phoneticPr fontId="1" type="noConversion"/>
  </si>
  <si>
    <t>执行费用</t>
    <rPh sb="0" eb="1">
      <t>zhi xing fei yong</t>
    </rPh>
    <phoneticPr fontId="10" type="noConversion"/>
  </si>
  <si>
    <t>餐巾纸</t>
    <rPh sb="0" eb="1">
      <t>can jin zhi</t>
    </rPh>
    <phoneticPr fontId="1" type="noConversion"/>
  </si>
  <si>
    <t>套</t>
  </si>
  <si>
    <t>定制彩印食品级餐巾纸23cm*23cm，1套3000张</t>
    <rPh sb="0" eb="1">
      <t>ding zhi</t>
    </rPh>
    <rPh sb="2" eb="3">
      <t>cai yin</t>
    </rPh>
    <rPh sb="4" eb="5">
      <t>shi pin ji</t>
    </rPh>
    <rPh sb="7" eb="8">
      <t>can jin zhi</t>
    </rPh>
    <rPh sb="21" eb="22">
      <t>tao</t>
    </rPh>
    <rPh sb="26" eb="27">
      <t>zhang</t>
    </rPh>
    <phoneticPr fontId="1" type="noConversion"/>
  </si>
  <si>
    <t>造型师</t>
    <rPh sb="0" eb="1">
      <t>zao xing shi</t>
    </rPh>
    <phoneticPr fontId="1" type="noConversion"/>
  </si>
  <si>
    <t>造型师，含妆发设备</t>
    <rPh sb="0" eb="1">
      <t>zao xing shi</t>
    </rPh>
    <rPh sb="4" eb="5">
      <t>han</t>
    </rPh>
    <rPh sb="5" eb="6">
      <t>zhuang fa</t>
    </rPh>
    <rPh sb="7" eb="8">
      <t>she bei</t>
    </rPh>
    <phoneticPr fontId="1" type="noConversion"/>
  </si>
  <si>
    <t>胸卡</t>
    <rPh sb="0" eb="1">
      <t>xiong ka</t>
    </rPh>
    <phoneticPr fontId="1" type="noConversion"/>
  </si>
  <si>
    <t>工作人员胸卡和挂绳</t>
    <rPh sb="0" eb="1">
      <t>gong zuo ren yuan</t>
    </rPh>
    <rPh sb="4" eb="5">
      <t>xiong ka</t>
    </rPh>
    <rPh sb="6" eb="7">
      <t>he</t>
    </rPh>
    <rPh sb="7" eb="8">
      <t>gua sheng</t>
    </rPh>
    <phoneticPr fontId="1" type="noConversion"/>
  </si>
  <si>
    <t>T-shirt印制活动slogan+彩色发带+大黄靴</t>
    <rPh sb="7" eb="8">
      <t>yin zhi</t>
    </rPh>
    <rPh sb="9" eb="10">
      <t>huo dong</t>
    </rPh>
    <rPh sb="18" eb="19">
      <t>cai se</t>
    </rPh>
    <rPh sb="20" eb="21">
      <t>fa dai</t>
    </rPh>
    <rPh sb="23" eb="24">
      <t>da huang xue</t>
    </rPh>
    <phoneticPr fontId="1" type="noConversion"/>
  </si>
  <si>
    <t>黄色羽绒背心加热转印</t>
    <rPh sb="0" eb="1">
      <t>huang se</t>
    </rPh>
    <rPh sb="2" eb="3">
      <t>yu rong bei xin</t>
    </rPh>
    <rPh sb="6" eb="7">
      <t>jia</t>
    </rPh>
    <rPh sb="7" eb="8">
      <t>re zhuan yin</t>
    </rPh>
    <phoneticPr fontId="1" type="noConversion"/>
  </si>
  <si>
    <t>250g铜版纸单面彩印</t>
    <rPh sb="4" eb="5">
      <t>tong ban zhi</t>
    </rPh>
    <rPh sb="7" eb="8">
      <t>dan mian cai yin</t>
    </rPh>
    <phoneticPr fontId="1" type="noConversion"/>
  </si>
  <si>
    <t>40cm*60cm，KT版+ABS树脂手柄</t>
    <phoneticPr fontId="1" type="noConversion"/>
  </si>
  <si>
    <t>环保无毒ABS发光液，可定制活动slogan</t>
    <phoneticPr fontId="1" type="noConversion"/>
  </si>
  <si>
    <t>缎带面热转印加金属环，可印制1-200号，配存衣间使用的号码牌和夹子</t>
    <rPh sb="21" eb="22">
      <t>pei tao</t>
    </rPh>
    <rPh sb="25" eb="26">
      <t>shi yong</t>
    </rPh>
    <rPh sb="27" eb="28">
      <t>de</t>
    </rPh>
    <rPh sb="28" eb="29">
      <t>hao ma pai</t>
    </rPh>
    <rPh sb="31" eb="32">
      <t>he</t>
    </rPh>
    <rPh sb="32" eb="33">
      <t>jia zi</t>
    </rPh>
    <phoneticPr fontId="1" type="noConversion"/>
  </si>
  <si>
    <t>PVC4面彩印</t>
    <rPh sb="4" eb="5">
      <t>mian</t>
    </rPh>
    <rPh sb="5" eb="6">
      <t>cai yin</t>
    </rPh>
    <phoneticPr fontId="1" type="noConversion"/>
  </si>
  <si>
    <t>250g铜版纸，A3大小单面彩印塑封</t>
    <rPh sb="4" eb="5">
      <t>tong ban zhi</t>
    </rPh>
    <rPh sb="10" eb="11">
      <t>da xiao</t>
    </rPh>
    <rPh sb="12" eb="13">
      <t>dan mian</t>
    </rPh>
    <rPh sb="14" eb="15">
      <t>cai yin</t>
    </rPh>
    <rPh sb="16" eb="17">
      <t>su feng</t>
    </rPh>
    <phoneticPr fontId="1" type="noConversion"/>
  </si>
  <si>
    <t>VIP车辆备品</t>
    <rPh sb="3" eb="4">
      <t>che liang</t>
    </rPh>
    <rPh sb="5" eb="6">
      <t>bei pin</t>
    </rPh>
    <phoneticPr fontId="1" type="noConversion"/>
  </si>
  <si>
    <t>如打火机、车载充电线、零食、干湿纸巾等</t>
    <rPh sb="0" eb="1">
      <t>ru</t>
    </rPh>
    <rPh sb="1" eb="2">
      <t>da huo ji</t>
    </rPh>
    <rPh sb="5" eb="6">
      <t>che zai</t>
    </rPh>
    <rPh sb="7" eb="8">
      <t>chong dian</t>
    </rPh>
    <rPh sb="9" eb="10">
      <t>xian</t>
    </rPh>
    <rPh sb="11" eb="12">
      <t>ling shi</t>
    </rPh>
    <rPh sb="14" eb="15">
      <t>gan shi zhi jin</t>
    </rPh>
    <rPh sb="18" eb="19">
      <t>deng</t>
    </rPh>
    <phoneticPr fontId="1" type="noConversion"/>
  </si>
  <si>
    <t>透明K9高精度水晶3D内雕，含打样费和包装盒定制</t>
    <rPh sb="11" eb="12">
      <t>nei diao ke</t>
    </rPh>
    <rPh sb="14" eb="15">
      <t>han da yang fei</t>
    </rPh>
    <rPh sb="18" eb="19">
      <t>he</t>
    </rPh>
    <rPh sb="19" eb="20">
      <t>bao zhuang he</t>
    </rPh>
    <rPh sb="22" eb="23">
      <t>ding zhi</t>
    </rPh>
    <phoneticPr fontId="1" type="noConversion"/>
  </si>
  <si>
    <t>含logo定制和打样费</t>
    <rPh sb="0" eb="1">
      <t>han</t>
    </rPh>
    <rPh sb="5" eb="6">
      <t>ding zhi</t>
    </rPh>
    <rPh sb="7" eb="8">
      <t>he</t>
    </rPh>
    <rPh sb="8" eb="9">
      <t>da yang fei</t>
    </rPh>
    <phoneticPr fontId="1" type="noConversion"/>
  </si>
  <si>
    <t>创意设计</t>
    <rPh sb="0" eb="1">
      <t>chuang yi she ji</t>
    </rPh>
    <phoneticPr fontId="1" type="noConversion"/>
  </si>
  <si>
    <t>执行人工</t>
    <rPh sb="0" eb="1">
      <t>zhi xing ren gong</t>
    </rPh>
    <phoneticPr fontId="1" type="noConversion"/>
  </si>
  <si>
    <t>方案撰写，预热海报，创意物料设计、视频创意等</t>
    <rPh sb="5" eb="6">
      <t>yu re</t>
    </rPh>
    <rPh sb="10" eb="11">
      <t>chuang yi wu liao</t>
    </rPh>
    <rPh sb="12" eb="13">
      <t>wu liao</t>
    </rPh>
    <rPh sb="14" eb="15">
      <t>she ji</t>
    </rPh>
    <phoneticPr fontId="1" type="noConversion"/>
  </si>
  <si>
    <t>天</t>
  </si>
  <si>
    <t>送机</t>
    <rPh sb="0" eb="1">
      <t>song ji</t>
    </rPh>
    <phoneticPr fontId="1" type="noConversion"/>
  </si>
  <si>
    <t>穿梭巴士</t>
    <rPh sb="0" eb="1">
      <t>chuan suo ba shi</t>
    </rPh>
    <phoneticPr fontId="1" type="noConversion"/>
  </si>
  <si>
    <t>活动前一天接机（南苑+T1）</t>
    <rPh sb="0" eb="1">
      <t>huo dong</t>
    </rPh>
    <rPh sb="2" eb="3">
      <t>qian yi</t>
    </rPh>
    <rPh sb="4" eb="5">
      <t>tian</t>
    </rPh>
    <rPh sb="5" eb="6">
      <t>jie ji</t>
    </rPh>
    <rPh sb="8" eb="9">
      <t>nan yuan</t>
    </rPh>
    <phoneticPr fontId="1" type="noConversion"/>
  </si>
  <si>
    <t>红人接机</t>
    <rPh sb="0" eb="1">
      <t>hong ren</t>
    </rPh>
    <rPh sb="2" eb="3">
      <t>jie ji</t>
    </rPh>
    <phoneticPr fontId="1" type="noConversion"/>
  </si>
  <si>
    <t>富豪接机</t>
    <rPh sb="0" eb="1">
      <t>fu hao</t>
    </rPh>
    <rPh sb="2" eb="3">
      <t>jie ji</t>
    </rPh>
    <phoneticPr fontId="1" type="noConversion"/>
  </si>
  <si>
    <t>富豪：场地-酒店往返考斯特</t>
    <rPh sb="0" eb="1">
      <t>fu hao</t>
    </rPh>
    <rPh sb="3" eb="4">
      <t>chang di</t>
    </rPh>
    <rPh sb="6" eb="7">
      <t>jiu dian</t>
    </rPh>
    <rPh sb="8" eb="9">
      <t>wagn fan</t>
    </rPh>
    <rPh sb="10" eb="11">
      <t>kao si te</t>
    </rPh>
    <phoneticPr fontId="1" type="noConversion"/>
  </si>
  <si>
    <t>红人：场地-酒店往返大巴</t>
    <rPh sb="0" eb="1">
      <t>hong ren</t>
    </rPh>
    <rPh sb="3" eb="4">
      <t>chang di</t>
    </rPh>
    <rPh sb="6" eb="7">
      <t>jiu dian</t>
    </rPh>
    <rPh sb="8" eb="9">
      <t>wang fan</t>
    </rPh>
    <rPh sb="10" eb="11">
      <t>da ba</t>
    </rPh>
    <phoneticPr fontId="1" type="noConversion"/>
  </si>
  <si>
    <t>活动前一天接机（南苑+T1）-奥迪</t>
    <rPh sb="0" eb="1">
      <t>huo dong</t>
    </rPh>
    <rPh sb="2" eb="3">
      <t>qian yi</t>
    </rPh>
    <rPh sb="4" eb="5">
      <t>tian</t>
    </rPh>
    <rPh sb="5" eb="6">
      <t>jie ji</t>
    </rPh>
    <rPh sb="8" eb="9">
      <t>nan yuan</t>
    </rPh>
    <rPh sb="15" eb="16">
      <t>ao di</t>
    </rPh>
    <phoneticPr fontId="1" type="noConversion"/>
  </si>
  <si>
    <t>活动当天接机（GL8或考斯特）</t>
    <rPh sb="0" eb="1">
      <t>huo dong</t>
    </rPh>
    <rPh sb="2" eb="3">
      <t>dang tian</t>
    </rPh>
    <rPh sb="4" eb="5">
      <t>jie ji</t>
    </rPh>
    <rPh sb="10" eb="11">
      <t>huo</t>
    </rPh>
    <rPh sb="11" eb="12">
      <t>kao si te</t>
    </rPh>
    <phoneticPr fontId="1" type="noConversion"/>
  </si>
  <si>
    <t>趟</t>
    <rPh sb="0" eb="1">
      <t>tang</t>
    </rPh>
    <phoneticPr fontId="1" type="noConversion"/>
  </si>
  <si>
    <t>活动当天接机-中巴</t>
    <rPh sb="0" eb="1">
      <t>huo dong</t>
    </rPh>
    <rPh sb="2" eb="3">
      <t>dang tian</t>
    </rPh>
    <rPh sb="4" eb="5">
      <t>jie ji</t>
    </rPh>
    <rPh sb="7" eb="8">
      <t>zhong ba</t>
    </rPh>
    <phoneticPr fontId="1" type="noConversion"/>
  </si>
  <si>
    <t>红人送机</t>
    <rPh sb="0" eb="1">
      <t>hong ren</t>
    </rPh>
    <rPh sb="2" eb="3">
      <t>song ji</t>
    </rPh>
    <phoneticPr fontId="1" type="noConversion"/>
  </si>
  <si>
    <t>富豪送机</t>
    <rPh sb="0" eb="1">
      <t>fu hao</t>
    </rPh>
    <rPh sb="2" eb="3">
      <t>song ji</t>
    </rPh>
    <phoneticPr fontId="1" type="noConversion"/>
  </si>
  <si>
    <t>舞台</t>
  </si>
  <si>
    <t>舞台钢架结构基础板</t>
  </si>
  <si>
    <t>钢架结构面40mm基础地台板，双层12mm多层板</t>
  </si>
  <si>
    <t>平米</t>
  </si>
  <si>
    <t>地毯</t>
  </si>
  <si>
    <t>台阶</t>
  </si>
  <si>
    <t>木制结构，面地毯</t>
  </si>
  <si>
    <t>米</t>
  </si>
  <si>
    <t>背架</t>
  </si>
  <si>
    <t>钢架结构焊接</t>
  </si>
  <si>
    <t>黑丝绒布</t>
  </si>
  <si>
    <t>铁网</t>
  </si>
  <si>
    <t>钢架结构铁网焊接油漆饰面</t>
  </si>
  <si>
    <t>通道</t>
  </si>
  <si>
    <t>天花</t>
  </si>
  <si>
    <t>发光槽</t>
  </si>
  <si>
    <t>签到区</t>
  </si>
  <si>
    <t>背墙</t>
  </si>
  <si>
    <t>凸出造型</t>
  </si>
  <si>
    <t>4.5m*1.2m</t>
  </si>
  <si>
    <t>签到台</t>
  </si>
  <si>
    <t>4*1.1*0.5</t>
  </si>
  <si>
    <t>组</t>
  </si>
  <si>
    <t>吧台区</t>
  </si>
  <si>
    <t>钢架结构油漆分色</t>
  </si>
  <si>
    <t>立体字</t>
  </si>
  <si>
    <t>18厚PVC板雕刻面贴写真</t>
  </si>
  <si>
    <t>标识牌</t>
  </si>
  <si>
    <t>80圆管底部钢板配重，上面18mm三聚氰胺板裱写真</t>
  </si>
  <si>
    <t>1.5m*3m</t>
  </si>
  <si>
    <t>项</t>
  </si>
  <si>
    <t>拍照区</t>
  </si>
  <si>
    <t>钢架背墙</t>
  </si>
  <si>
    <t>钢架结构油漆饰面</t>
  </si>
  <si>
    <t>霓虹灯造型</t>
  </si>
  <si>
    <t>个</t>
  </si>
  <si>
    <t>化妆镜</t>
  </si>
  <si>
    <t>椅子</t>
  </si>
  <si>
    <t>吊挂logo</t>
  </si>
  <si>
    <t>地贴</t>
  </si>
  <si>
    <t>可移除车贴</t>
  </si>
  <si>
    <t>家具</t>
  </si>
  <si>
    <t>油桶</t>
  </si>
  <si>
    <t>货架</t>
  </si>
  <si>
    <t>方墩</t>
  </si>
  <si>
    <t>黑色皮方墩</t>
  </si>
  <si>
    <t>发光方墩</t>
  </si>
  <si>
    <t>货车</t>
  </si>
  <si>
    <t>唐山-北京往返</t>
  </si>
  <si>
    <t>施工人员交通费</t>
  </si>
  <si>
    <t>施工人工费</t>
  </si>
  <si>
    <t>工日</t>
  </si>
  <si>
    <t>补助</t>
  </si>
  <si>
    <t>住宿小计：</t>
    <rPh sb="0" eb="1">
      <t>zhu su</t>
    </rPh>
    <rPh sb="2" eb="3">
      <t>xiao ji</t>
    </rPh>
    <phoneticPr fontId="1" type="noConversion"/>
  </si>
  <si>
    <t>机票小计：</t>
    <rPh sb="0" eb="1">
      <t>ji piao</t>
    </rPh>
    <rPh sb="2" eb="3">
      <t>xiao ji</t>
    </rPh>
    <phoneticPr fontId="1" type="noConversion"/>
  </si>
  <si>
    <t>服务费5%</t>
    <rPh sb="0" eb="1">
      <t>fu wu fei</t>
    </rPh>
    <phoneticPr fontId="1" type="noConversion"/>
  </si>
  <si>
    <t>费用小计</t>
    <rPh sb="0" eb="1">
      <t>fei yong zong ji</t>
    </rPh>
    <rPh sb="2" eb="3">
      <t>xiao ji</t>
    </rPh>
    <phoneticPr fontId="1" type="noConversion"/>
  </si>
  <si>
    <t>税点6%</t>
    <phoneticPr fontId="1" type="noConversion"/>
  </si>
  <si>
    <t>费用总计</t>
    <rPh sb="0" eb="1">
      <t>fei yong zong ji</t>
    </rPh>
    <rPh sb="2" eb="3">
      <t>zong ji</t>
    </rPh>
    <phoneticPr fontId="1" type="noConversion"/>
  </si>
  <si>
    <t>住宿酒店</t>
    <rPh sb="0" eb="1">
      <t>zhu su</t>
    </rPh>
    <rPh sb="2" eb="3">
      <t>jiu dian</t>
    </rPh>
    <phoneticPr fontId="10" type="noConversion"/>
  </si>
  <si>
    <t>城际交通</t>
    <rPh sb="0" eb="1">
      <t>cheng ji jiao tong</t>
    </rPh>
    <phoneticPr fontId="10" type="noConversion"/>
  </si>
  <si>
    <t>合计：</t>
    <rPh sb="0" eb="1">
      <t>he ji</t>
    </rPh>
    <phoneticPr fontId="1" type="noConversion"/>
  </si>
  <si>
    <t>酒店+城际总计：</t>
    <rPh sb="0" eb="1">
      <t>jiu dian</t>
    </rPh>
    <rPh sb="3" eb="4">
      <t>cheng ji</t>
    </rPh>
    <rPh sb="5" eb="6">
      <t>zong ji</t>
    </rPh>
    <phoneticPr fontId="1" type="noConversion"/>
  </si>
  <si>
    <t>类别</t>
  </si>
  <si>
    <t>名称</t>
  </si>
  <si>
    <t>尺寸</t>
  </si>
  <si>
    <t>材质</t>
  </si>
  <si>
    <t>数量1</t>
  </si>
  <si>
    <t>单位</t>
  </si>
  <si>
    <t>数量2</t>
  </si>
  <si>
    <t>单价</t>
  </si>
  <si>
    <t>金额</t>
  </si>
  <si>
    <t>普通拉绒地毯黑色，含损耗</t>
    <rPh sb="2" eb="3">
      <t>la ron</t>
    </rPh>
    <rPh sb="6" eb="7">
      <t>hei se</t>
    </rPh>
    <phoneticPr fontId="1" type="noConversion"/>
  </si>
  <si>
    <t>互动物料</t>
    <rPh sb="0" eb="1">
      <t>hu dong</t>
    </rPh>
    <rPh sb="2" eb="3">
      <t>wu liao</t>
    </rPh>
    <phoneticPr fontId="1" type="noConversion"/>
  </si>
  <si>
    <t>mingle区黄色便签贴纸，黄色即时贴贴</t>
    <rPh sb="6" eb="7">
      <t>qu</t>
    </rPh>
    <rPh sb="7" eb="8">
      <t>huang se</t>
    </rPh>
    <rPh sb="9" eb="10">
      <t>bian qian tie zhi</t>
    </rPh>
    <rPh sb="14" eb="15">
      <t>huang se</t>
    </rPh>
    <rPh sb="16" eb="17">
      <t>ji shi tie tie</t>
    </rPh>
    <phoneticPr fontId="1" type="noConversion"/>
  </si>
  <si>
    <t>发光灯槽亚克力饰面</t>
    <phoneticPr fontId="1" type="noConversion"/>
  </si>
  <si>
    <t>木制结构</t>
    <phoneticPr fontId="1" type="noConversion"/>
  </si>
  <si>
    <t>木制结构贴波音软片</t>
    <phoneticPr fontId="1" type="noConversion"/>
  </si>
  <si>
    <t>龙门衣架</t>
    <rPh sb="0" eb="1">
      <t>long men</t>
    </rPh>
    <phoneticPr fontId="1" type="noConversion"/>
  </si>
  <si>
    <t>升降车</t>
    <rPh sb="0" eb="1">
      <t>sheng jiang che</t>
    </rPh>
    <phoneticPr fontId="1" type="noConversion"/>
  </si>
  <si>
    <t>搭建运营</t>
    <rPh sb="0" eb="1">
      <t>da jian</t>
    </rPh>
    <rPh sb="2" eb="3">
      <t>yun ying</t>
    </rPh>
    <phoneticPr fontId="1" type="noConversion"/>
  </si>
  <si>
    <t>钢木结构面贴波音软片-单面</t>
    <rPh sb="11" eb="12">
      <t>dan mian</t>
    </rPh>
    <phoneticPr fontId="1" type="noConversion"/>
  </si>
  <si>
    <t>租赁</t>
    <rPh sb="0" eb="1">
      <t>zu lin</t>
    </rPh>
    <phoneticPr fontId="1" type="noConversion"/>
  </si>
  <si>
    <t>80cm高</t>
    <rPh sb="4" eb="5">
      <t>gao</t>
    </rPh>
    <phoneticPr fontId="1" type="noConversion"/>
  </si>
  <si>
    <t>10m电动，承重500kg</t>
    <rPh sb="3" eb="4">
      <t>dian dong</t>
    </rPh>
    <rPh sb="6" eb="7">
      <t>cheng zhong</t>
    </rPh>
    <phoneticPr fontId="1" type="noConversion"/>
  </si>
  <si>
    <t>背墙画面</t>
    <rPh sb="2" eb="3">
      <t>hua mian</t>
    </rPh>
    <phoneticPr fontId="1" type="noConversion"/>
  </si>
  <si>
    <t>300g铜版纸复哑膜，含打样费和快递费</t>
    <rPh sb="4" eb="5">
      <t>tong ban zhi</t>
    </rPh>
    <rPh sb="6" eb="7">
      <t>zhi zhang</t>
    </rPh>
    <rPh sb="7" eb="8">
      <t>fu</t>
    </rPh>
    <rPh sb="11" eb="12">
      <t>han</t>
    </rPh>
    <rPh sb="12" eb="13">
      <t>da yang</t>
    </rPh>
    <rPh sb="14" eb="15">
      <t>fei</t>
    </rPh>
    <rPh sb="15" eb="16">
      <t>he</t>
    </rPh>
    <rPh sb="16" eb="17">
      <t>kuai di fei</t>
    </rPh>
    <phoneticPr fontId="1" type="noConversion"/>
  </si>
  <si>
    <t>存衣间围挡</t>
    <rPh sb="0" eb="1">
      <t>cun yi jian</t>
    </rPh>
    <rPh sb="3" eb="4">
      <t>wei dang</t>
    </rPh>
    <phoneticPr fontId="1" type="noConversion"/>
  </si>
  <si>
    <t>基础网络，不含信号放大器、路由器和wifi发射器</t>
    <rPh sb="0" eb="1">
      <t>ji chu wang luo</t>
    </rPh>
    <rPh sb="5" eb="6">
      <t>bu han</t>
    </rPh>
    <rPh sb="7" eb="8">
      <t>xin hao fang da qi</t>
    </rPh>
    <rPh sb="13" eb="14">
      <t>lu you qi</t>
    </rPh>
    <rPh sb="16" eb="17">
      <t>he</t>
    </rPh>
    <rPh sb="21" eb="22">
      <t>fa she qi</t>
    </rPh>
    <phoneticPr fontId="1" type="noConversion"/>
  </si>
  <si>
    <t>13m*7m*0.6m</t>
    <phoneticPr fontId="1" type="noConversion"/>
  </si>
  <si>
    <t>13m</t>
    <phoneticPr fontId="1" type="noConversion"/>
  </si>
  <si>
    <t>16*6</t>
    <phoneticPr fontId="1" type="noConversion"/>
  </si>
  <si>
    <t>6m*3m</t>
    <phoneticPr fontId="1" type="noConversion"/>
  </si>
  <si>
    <t>钢木结构面贴波音软片-单面</t>
  </si>
  <si>
    <t>存衣间窗口</t>
    <rPh sb="0" eb="1">
      <t>cun yi jian</t>
    </rPh>
    <rPh sb="3" eb="4">
      <t>chuang kou</t>
    </rPh>
    <phoneticPr fontId="1" type="noConversion"/>
  </si>
  <si>
    <t>0.6*2m</t>
    <phoneticPr fontId="1" type="noConversion"/>
  </si>
  <si>
    <t>喷漆黄色框</t>
    <rPh sb="0" eb="1">
      <t>pen qi huang se kuang</t>
    </rPh>
    <rPh sb="4" eb="5">
      <t>kuang jia</t>
    </rPh>
    <phoneticPr fontId="1" type="noConversion"/>
  </si>
  <si>
    <t>1.5m*3m</t>
    <phoneticPr fontId="1" type="noConversion"/>
  </si>
  <si>
    <t>背架结构</t>
    <rPh sb="0" eb="1">
      <t>bei jia</t>
    </rPh>
    <rPh sb="2" eb="3">
      <t>jie gou</t>
    </rPh>
    <phoneticPr fontId="1" type="noConversion"/>
  </si>
  <si>
    <t>3m*3m</t>
    <phoneticPr fontId="1" type="noConversion"/>
  </si>
  <si>
    <t>立体字</t>
    <rPh sb="0" eb="1">
      <t>li ti zi</t>
    </rPh>
    <phoneticPr fontId="1" type="noConversion"/>
  </si>
  <si>
    <t>就这young异形雕刻立体字</t>
    <rPh sb="0" eb="1">
      <t>jiu zhe ayng</t>
    </rPh>
    <rPh sb="7" eb="8">
      <t>yi xing</t>
    </rPh>
    <rPh sb="9" eb="10">
      <t>diao ke</t>
    </rPh>
    <rPh sb="11" eb="12">
      <t>li ti zi</t>
    </rPh>
    <phoneticPr fontId="1" type="noConversion"/>
  </si>
  <si>
    <t>钢木结构</t>
    <phoneticPr fontId="1" type="noConversion"/>
  </si>
  <si>
    <t>单面写真画面</t>
    <rPh sb="0" eb="1">
      <t>dan mian</t>
    </rPh>
    <rPh sb="2" eb="3">
      <t>xie zhen hua mian</t>
    </rPh>
    <phoneticPr fontId="1" type="noConversion"/>
  </si>
  <si>
    <t>8m*3m</t>
    <phoneticPr fontId="1" type="noConversion"/>
  </si>
  <si>
    <t>吧台后铁架</t>
    <rPh sb="3" eb="4">
      <t>tie jia</t>
    </rPh>
    <rPh sb="4" eb="5">
      <t>jia zi</t>
    </rPh>
    <phoneticPr fontId="1" type="noConversion"/>
  </si>
  <si>
    <t>5*2.5*0.5</t>
    <phoneticPr fontId="1" type="noConversion"/>
  </si>
  <si>
    <t>取餐台</t>
    <rPh sb="0" eb="1">
      <t>qu can tai</t>
    </rPh>
    <phoneticPr fontId="1" type="noConversion"/>
  </si>
  <si>
    <t>IBM桌（含黑色弹力布）</t>
    <rPh sb="3" eb="4">
      <t>zhuo zi</t>
    </rPh>
    <rPh sb="5" eb="6">
      <t>han</t>
    </rPh>
    <rPh sb="6" eb="7">
      <t>hei se</t>
    </rPh>
    <rPh sb="8" eb="9">
      <t>tan li bu</t>
    </rPh>
    <phoneticPr fontId="1" type="noConversion"/>
  </si>
  <si>
    <t>60cm</t>
    <phoneticPr fontId="1" type="noConversion"/>
  </si>
  <si>
    <t>3*3</t>
    <phoneticPr fontId="1" type="noConversion"/>
  </si>
  <si>
    <t>陌陌logo</t>
    <rPh sb="0" eb="1">
      <t>mo mo</t>
    </rPh>
    <phoneticPr fontId="1" type="noConversion"/>
  </si>
  <si>
    <t>彩色喷漆</t>
    <rPh sb="0" eb="1">
      <t>cai se pen qi</t>
    </rPh>
    <phoneticPr fontId="1" type="noConversion"/>
  </si>
  <si>
    <t>就这Young
态度墙</t>
    <rPh sb="0" eb="1">
      <t>jiu zhe</t>
    </rPh>
    <rPh sb="8" eb="9">
      <t>tai du qiang</t>
    </rPh>
    <phoneticPr fontId="1" type="noConversion"/>
  </si>
  <si>
    <t>造Fun派
造型区</t>
    <rPh sb="0" eb="1">
      <t>zao</t>
    </rPh>
    <rPh sb="4" eb="5">
      <t>pai</t>
    </rPh>
    <rPh sb="6" eb="7">
      <t>zao xing qu</t>
    </rPh>
    <phoneticPr fontId="1" type="noConversion"/>
  </si>
  <si>
    <t>三角形铁网</t>
    <rPh sb="0" eb="1">
      <t>san jiao</t>
    </rPh>
    <rPh sb="2" eb="3">
      <t>xing</t>
    </rPh>
    <phoneticPr fontId="1" type="noConversion"/>
  </si>
  <si>
    <t>钢架结构铁网焊接油漆饰面，含配重钢板</t>
    <rPh sb="13" eb="14">
      <t>han</t>
    </rPh>
    <rPh sb="14" eb="15">
      <t>pei zhong tie ban</t>
    </rPh>
    <rPh sb="16" eb="17">
      <t>gang ban</t>
    </rPh>
    <phoneticPr fontId="1" type="noConversion"/>
  </si>
  <si>
    <t>2*3</t>
    <phoneticPr fontId="1" type="noConversion"/>
  </si>
  <si>
    <t>造Fun派异形雕刻立体字</t>
    <rPh sb="0" eb="1">
      <t>zao</t>
    </rPh>
    <rPh sb="4" eb="5">
      <t>pai</t>
    </rPh>
    <rPh sb="5" eb="6">
      <t>yi xing</t>
    </rPh>
    <rPh sb="7" eb="8">
      <t>diao ke</t>
    </rPh>
    <rPh sb="9" eb="10">
      <t>li ti zi</t>
    </rPh>
    <phoneticPr fontId="1" type="noConversion"/>
  </si>
  <si>
    <t>沙发</t>
    <rPh sb="0" eb="1">
      <t>sha fa</t>
    </rPh>
    <phoneticPr fontId="1" type="noConversion"/>
  </si>
  <si>
    <t>三人ins风沙发</t>
    <rPh sb="0" eb="1">
      <t>san ren</t>
    </rPh>
    <rPh sb="5" eb="6">
      <t>feng ge</t>
    </rPh>
    <rPh sb="6" eb="7">
      <t>sha fa</t>
    </rPh>
    <phoneticPr fontId="1" type="noConversion"/>
  </si>
  <si>
    <t>2.5*3</t>
    <phoneticPr fontId="1" type="noConversion"/>
  </si>
  <si>
    <t>英文字母霓虹灯造型</t>
    <rPh sb="0" eb="1">
      <t>ying wen</t>
    </rPh>
    <rPh sb="2" eb="3">
      <t>zi mu</t>
    </rPh>
    <rPh sb="4" eb="5">
      <t>ni hong deng</t>
    </rPh>
    <rPh sb="7" eb="8">
      <t>zao xing</t>
    </rPh>
    <phoneticPr fontId="1" type="noConversion"/>
  </si>
  <si>
    <t>讲艺气异形雕刻立体字</t>
    <rPh sb="0" eb="1">
      <t>jiang yi qi</t>
    </rPh>
    <rPh sb="1" eb="2">
      <t>yi shu</t>
    </rPh>
    <rPh sb="3" eb="4">
      <t>yi xing</t>
    </rPh>
    <rPh sb="5" eb="6">
      <t>diao ke</t>
    </rPh>
    <rPh sb="7" eb="8">
      <t>li ti zi</t>
    </rPh>
    <phoneticPr fontId="1" type="noConversion"/>
  </si>
  <si>
    <t>背墙</t>
    <phoneticPr fontId="1" type="noConversion"/>
  </si>
  <si>
    <t>钢木结构面贴波音软片-单面</t>
    <phoneticPr fontId="1" type="noConversion"/>
  </si>
  <si>
    <t>5.5m*3m</t>
    <phoneticPr fontId="1" type="noConversion"/>
  </si>
  <si>
    <t>1m*3m</t>
    <phoneticPr fontId="1" type="noConversion"/>
  </si>
  <si>
    <t>存衣间用</t>
    <rPh sb="0" eb="1">
      <t>cun yi jian</t>
    </rPh>
    <rPh sb="3" eb="4">
      <t>yong</t>
    </rPh>
    <phoneticPr fontId="1" type="noConversion"/>
  </si>
  <si>
    <t>1m*2.4m</t>
    <phoneticPr fontId="1" type="noConversion"/>
  </si>
  <si>
    <t>25人进拆场</t>
    <phoneticPr fontId="1" type="noConversion"/>
  </si>
  <si>
    <t>25人进拆场补助（北京）</t>
    <phoneticPr fontId="1" type="noConversion"/>
  </si>
  <si>
    <t>DJ台</t>
    <rPh sb="2" eb="3">
      <t>tai</t>
    </rPh>
    <phoneticPr fontId="1" type="noConversion"/>
  </si>
  <si>
    <t>DJ台</t>
    <rPh sb="2" eb="3">
      <t>tai zi</t>
    </rPh>
    <phoneticPr fontId="1" type="noConversion"/>
  </si>
  <si>
    <t>航空箱租赁</t>
    <rPh sb="0" eb="1">
      <t>hang kong xiang</t>
    </rPh>
    <rPh sb="3" eb="4">
      <t>zu lin</t>
    </rPh>
    <phoneticPr fontId="1" type="noConversion"/>
  </si>
  <si>
    <t>房间欢迎信</t>
    <rPh sb="0" eb="1">
      <t>fang jian</t>
    </rPh>
    <rPh sb="2" eb="3">
      <t>huan ying xin</t>
    </rPh>
    <phoneticPr fontId="1" type="noConversion"/>
  </si>
  <si>
    <t>A4，250g铜版纸单面彩印</t>
    <rPh sb="7" eb="8">
      <t>tong ban zhi</t>
    </rPh>
    <rPh sb="10" eb="11">
      <t>dan mian cai yin</t>
    </rPh>
    <phoneticPr fontId="1" type="noConversion"/>
  </si>
  <si>
    <t>12m*4.5m</t>
    <phoneticPr fontId="1" type="noConversion"/>
  </si>
  <si>
    <t>颁奖环节互动</t>
    <rPh sb="0" eb="1">
      <t>ban jiang</t>
    </rPh>
    <rPh sb="2" eb="3">
      <t>huan jie</t>
    </rPh>
    <rPh sb="4" eb="5">
      <t>hu dong</t>
    </rPh>
    <phoneticPr fontId="1" type="noConversion"/>
  </si>
  <si>
    <t>DJ</t>
    <phoneticPr fontId="1" type="noConversion"/>
  </si>
  <si>
    <t>小丑</t>
    <rPh sb="0" eb="1">
      <t>xiao chou</t>
    </rPh>
    <phoneticPr fontId="1" type="noConversion"/>
  </si>
  <si>
    <t>主播间背景板</t>
    <rPh sb="0" eb="1">
      <t>zhu bo jian</t>
    </rPh>
    <rPh sb="3" eb="4">
      <t>bei jing</t>
    </rPh>
    <rPh sb="5" eb="6">
      <t>ban zi</t>
    </rPh>
    <phoneticPr fontId="1" type="noConversion"/>
  </si>
  <si>
    <t>KV板喷绘1m*1m，4个</t>
    <rPh sb="2" eb="3">
      <t>ban zi</t>
    </rPh>
    <rPh sb="3" eb="4">
      <t>pen hui</t>
    </rPh>
    <rPh sb="12" eb="13">
      <t>ge</t>
    </rPh>
    <phoneticPr fontId="1" type="noConversion"/>
  </si>
  <si>
    <t>拉网展架3m*3m，含画面</t>
    <rPh sb="0" eb="1">
      <t>la wang zhan jia</t>
    </rPh>
    <rPh sb="10" eb="11">
      <t>han hua mian</t>
    </rPh>
    <phoneticPr fontId="1" type="noConversion"/>
  </si>
  <si>
    <t>类别</t>
    <rPh sb="0" eb="1">
      <t>lei bie</t>
    </rPh>
    <phoneticPr fontId="1" type="noConversion"/>
  </si>
  <si>
    <t>年度工会盘点</t>
    <rPh sb="0" eb="1">
      <t>nian du</t>
    </rPh>
    <rPh sb="2" eb="3">
      <t>gong hui</t>
    </rPh>
    <rPh sb="4" eb="5">
      <t>pan dian</t>
    </rPh>
    <phoneticPr fontId="1" type="noConversion"/>
  </si>
  <si>
    <t>最佳才艺达人</t>
    <rPh sb="0" eb="1">
      <t>zui jia</t>
    </rPh>
    <rPh sb="2" eb="3">
      <t>cai yi da ren</t>
    </rPh>
    <phoneticPr fontId="1" type="noConversion"/>
  </si>
  <si>
    <t>街舞团队</t>
    <rPh sb="0" eb="1">
      <t>jie wu</t>
    </rPh>
    <rPh sb="2" eb="3">
      <t>tuan dui</t>
    </rPh>
    <phoneticPr fontId="1" type="noConversion"/>
  </si>
  <si>
    <t>8个人</t>
    <rPh sb="1" eb="2">
      <t>ge ren</t>
    </rPh>
    <phoneticPr fontId="1" type="noConversion"/>
  </si>
  <si>
    <t>巅峰之路争霸赛</t>
    <rPh sb="0" eb="1">
      <t>dian feng zhi lu</t>
    </rPh>
    <rPh sb="4" eb="5">
      <t>zheng ba sai</t>
    </rPh>
    <phoneticPr fontId="1" type="noConversion"/>
  </si>
  <si>
    <t>富豪盘点</t>
    <rPh sb="0" eb="1">
      <t>fu hao</t>
    </rPh>
    <rPh sb="2" eb="3">
      <t>pan dian</t>
    </rPh>
    <phoneticPr fontId="1" type="noConversion"/>
  </si>
  <si>
    <t>撒钱枪</t>
    <rPh sb="0" eb="1">
      <t>sa qian</t>
    </rPh>
    <rPh sb="2" eb="3">
      <t>qiang</t>
    </rPh>
    <phoneticPr fontId="1" type="noConversion"/>
  </si>
  <si>
    <t>陌陌仿真钱</t>
    <rPh sb="2" eb="3">
      <t>fang zhen qian</t>
    </rPh>
    <phoneticPr fontId="1" type="noConversion"/>
  </si>
  <si>
    <t>155mm*77mm</t>
    <phoneticPr fontId="1" type="noConversion"/>
  </si>
  <si>
    <t>黑衣人</t>
    <rPh sb="0" eb="1">
      <t>hei yi ren</t>
    </rPh>
    <phoneticPr fontId="1" type="noConversion"/>
  </si>
  <si>
    <t>180cm</t>
    <phoneticPr fontId="1" type="noConversion"/>
  </si>
  <si>
    <t>黑衣人服装</t>
    <rPh sb="0" eb="1">
      <t>hei yi ren</t>
    </rPh>
    <rPh sb="3" eb="4">
      <t>fu zhuang</t>
    </rPh>
    <phoneticPr fontId="1" type="noConversion"/>
  </si>
  <si>
    <t>黑色西服皮鞋墨镜</t>
    <rPh sb="0" eb="1">
      <t>hei se</t>
    </rPh>
    <rPh sb="2" eb="3">
      <t>xi fu</t>
    </rPh>
    <rPh sb="4" eb="5">
      <t>pi xie</t>
    </rPh>
    <rPh sb="6" eb="7">
      <t>mo jing</t>
    </rPh>
    <phoneticPr fontId="1" type="noConversion"/>
  </si>
  <si>
    <t>黑衣人密码箱</t>
    <rPh sb="0" eb="1">
      <t>hei yi ren</t>
    </rPh>
    <rPh sb="3" eb="4">
      <t>mi ma xiang</t>
    </rPh>
    <phoneticPr fontId="1" type="noConversion"/>
  </si>
  <si>
    <t>银色密码锁手提箱</t>
    <rPh sb="0" eb="1">
      <t>yin se</t>
    </rPh>
    <rPh sb="2" eb="3">
      <t>mi ma</t>
    </rPh>
    <rPh sb="4" eb="5">
      <t>suo</t>
    </rPh>
    <rPh sb="5" eb="6">
      <t>shou ti xiang</t>
    </rPh>
    <phoneticPr fontId="1" type="noConversion"/>
  </si>
  <si>
    <t>冠军宝座</t>
    <rPh sb="0" eb="1">
      <t>guan jun bao zuo</t>
    </rPh>
    <phoneticPr fontId="1" type="noConversion"/>
  </si>
  <si>
    <t>绶带</t>
    <rPh sb="0" eb="1">
      <t>shou dai</t>
    </rPh>
    <phoneticPr fontId="1" type="noConversion"/>
  </si>
  <si>
    <t>冠亚季军</t>
    <rPh sb="0" eb="1">
      <t>guan ya ji jun</t>
    </rPh>
    <phoneticPr fontId="1" type="noConversion"/>
  </si>
  <si>
    <t>条</t>
    <rPh sb="0" eb="1">
      <t>tiao</t>
    </rPh>
    <phoneticPr fontId="1" type="noConversion"/>
  </si>
  <si>
    <t>表演1小时，含设备和运输费</t>
    <rPh sb="0" eb="1">
      <t>biao y</t>
    </rPh>
    <rPh sb="3" eb="4">
      <t>xiao shi</t>
    </rPh>
    <rPh sb="6" eb="7">
      <t>han</t>
    </rPh>
    <rPh sb="7" eb="8">
      <t>she bei</t>
    </rPh>
    <rPh sb="9" eb="10">
      <t>he</t>
    </rPh>
    <rPh sb="10" eb="11">
      <t>yun shu fei</t>
    </rPh>
    <phoneticPr fontId="1" type="noConversion"/>
  </si>
  <si>
    <t>冠军套装</t>
    <rPh sb="0" eb="1">
      <t>guan jun tao zhuang</t>
    </rPh>
    <phoneticPr fontId="1" type="noConversion"/>
  </si>
  <si>
    <t>成品采购：红色披风、权杖、皇冠</t>
    <rPh sb="0" eb="1">
      <t>cheng pin cai gou</t>
    </rPh>
    <rPh sb="5" eb="6">
      <t>hogn se pi feng</t>
    </rPh>
    <rPh sb="10" eb="11">
      <t>quan zhang</t>
    </rPh>
    <rPh sb="13" eb="14">
      <t>huang guan</t>
    </rPh>
    <phoneticPr fontId="1" type="noConversion"/>
  </si>
  <si>
    <t>亚军、季军皇冠</t>
    <rPh sb="0" eb="1">
      <t>ya jun</t>
    </rPh>
    <rPh sb="3" eb="4">
      <t>ji jun</t>
    </rPh>
    <rPh sb="5" eb="6">
      <t>huang guan</t>
    </rPh>
    <phoneticPr fontId="1" type="noConversion"/>
  </si>
  <si>
    <t>成品采购</t>
    <rPh sb="0" eb="1">
      <t>cheng pin</t>
    </rPh>
    <rPh sb="2" eb="3">
      <t>cai gou</t>
    </rPh>
    <phoneticPr fontId="1" type="noConversion"/>
  </si>
  <si>
    <t>顶部控制装置</t>
    <rPh sb="0" eb="1">
      <t>ding bu</t>
    </rPh>
    <rPh sb="2" eb="3">
      <t>kong zhi</t>
    </rPh>
    <rPh sb="4" eb="5">
      <t>zhuang zhi</t>
    </rPh>
    <phoneticPr fontId="1" type="noConversion"/>
  </si>
  <si>
    <t>可遥控开关，共4个</t>
    <rPh sb="0" eb="1">
      <t>ke yao kong</t>
    </rPh>
    <rPh sb="3" eb="4">
      <t>kai guan</t>
    </rPh>
    <rPh sb="6" eb="7">
      <t>gong</t>
    </rPh>
    <rPh sb="8" eb="9">
      <t>ge</t>
    </rPh>
    <phoneticPr fontId="1" type="noConversion"/>
  </si>
  <si>
    <t>主播道具</t>
    <rPh sb="0" eb="1">
      <t>zhu bo jian</t>
    </rPh>
    <rPh sb="2" eb="3">
      <t>dao ju</t>
    </rPh>
    <phoneticPr fontId="1" type="noConversion"/>
  </si>
  <si>
    <t>桌椅</t>
    <rPh sb="0" eb="1">
      <t>zhuo yi</t>
    </rPh>
    <phoneticPr fontId="1" type="noConversion"/>
  </si>
  <si>
    <t>IBM桌2张+吧椅</t>
    <rPh sb="3" eb="4">
      <t>zhuo</t>
    </rPh>
    <rPh sb="5" eb="6">
      <t>zhang</t>
    </rPh>
    <phoneticPr fontId="1" type="noConversion"/>
  </si>
  <si>
    <t>互动道具</t>
    <rPh sb="0" eb="1">
      <t>hu dong dao ju</t>
    </rPh>
    <phoneticPr fontId="1" type="noConversion"/>
  </si>
  <si>
    <t>互动游戏1</t>
    <rPh sb="0" eb="1">
      <t>hu dong you xi</t>
    </rPh>
    <phoneticPr fontId="1" type="noConversion"/>
  </si>
  <si>
    <t>无线耳机、写字板、白板笔、黑色座椅等</t>
    <rPh sb="0" eb="1">
      <t>wu xian er ji</t>
    </rPh>
    <rPh sb="5" eb="6">
      <t>xie zi ban</t>
    </rPh>
    <rPh sb="9" eb="10">
      <t>bai ban bi</t>
    </rPh>
    <rPh sb="13" eb="14">
      <t>hei se</t>
    </rPh>
    <rPh sb="15" eb="16">
      <t>zuo yi</t>
    </rPh>
    <rPh sb="17" eb="18">
      <t>deng</t>
    </rPh>
    <phoneticPr fontId="1" type="noConversion"/>
  </si>
  <si>
    <t>表演1小时，含道具</t>
    <rPh sb="6" eb="7">
      <t>han</t>
    </rPh>
    <rPh sb="7" eb="8">
      <t>dao ju</t>
    </rPh>
    <phoneticPr fontId="1" type="noConversion"/>
  </si>
  <si>
    <t>钢架结构油漆饰面，无边发光字</t>
    <phoneticPr fontId="1" type="noConversion"/>
  </si>
  <si>
    <t>钢木结构面贴波音软片-背面</t>
    <rPh sb="11" eb="12">
      <t>bei mian</t>
    </rPh>
    <phoneticPr fontId="1" type="noConversion"/>
  </si>
  <si>
    <t>正面写真画面</t>
    <rPh sb="0" eb="1">
      <t>zheng mian</t>
    </rPh>
    <rPh sb="2" eb="3">
      <t>xie zhen hua mian</t>
    </rPh>
    <phoneticPr fontId="1" type="noConversion"/>
  </si>
  <si>
    <t>最终优惠价</t>
    <rPh sb="0" eb="1">
      <t>zui zhong you hui jia</t>
    </rPh>
    <phoneticPr fontId="1" type="noConversion"/>
  </si>
  <si>
    <t>乐队</t>
    <rPh sb="0" eb="1">
      <t>yue dui</t>
    </rPh>
    <phoneticPr fontId="1" type="noConversion"/>
  </si>
  <si>
    <t>含前一天彩排+活动日</t>
    <rPh sb="0" eb="1">
      <t>han</t>
    </rPh>
    <rPh sb="1" eb="2">
      <t>qian yi tian</t>
    </rPh>
    <rPh sb="4" eb="5">
      <t>cai pai</t>
    </rPh>
    <rPh sb="7" eb="8">
      <t>huo dong ri</t>
    </rPh>
    <phoneticPr fontId="1" type="noConversion"/>
  </si>
  <si>
    <t>Gloshine P3 LED Display LED大屏幕（12000mmX4500mm）</t>
    <phoneticPr fontId="10" type="noConversion"/>
  </si>
  <si>
    <t>按照第一车间计算费用
不含搭建Wi-Fi网络及停车费</t>
    <rPh sb="0" eb="1">
      <t>an zhao</t>
    </rPh>
    <rPh sb="2" eb="3">
      <t>di yi che jian</t>
    </rPh>
    <rPh sb="6" eb="7">
      <t>ji suan</t>
    </rPh>
    <rPh sb="8" eb="9">
      <t>fei yong</t>
    </rPh>
    <rPh sb="11" eb="12">
      <t>bu han</t>
    </rPh>
    <rPh sb="13" eb="14">
      <t>da jian</t>
    </rPh>
    <rPh sb="22" eb="23">
      <t>ji</t>
    </rPh>
    <rPh sb="23" eb="24">
      <t>ting che fei</t>
    </rPh>
    <phoneticPr fontId="1" type="noConversion"/>
  </si>
  <si>
    <t>2.6m*3m</t>
    <phoneticPr fontId="1" type="noConversion"/>
  </si>
  <si>
    <t xml:space="preserve">YAMAHA  LS-9  Digital  Mixer(16ch)   数字调音台  </t>
    <phoneticPr fontId="10" type="noConversion"/>
  </si>
  <si>
    <t>CLEARCOM  Master Station  无线对讲系统基站</t>
    <phoneticPr fontId="10" type="noConversion"/>
  </si>
  <si>
    <t>CLEARCOM   Receiver  无线对讲系统接收点</t>
    <phoneticPr fontId="10" type="noConversion"/>
  </si>
  <si>
    <t xml:space="preserve">SHURE  UA845E  UHF  Antenna  Distribution  System  U段天线放大传输系统(带UA870WB指向性天线)    </t>
    <phoneticPr fontId="10" type="noConversion"/>
  </si>
  <si>
    <t>Fog Machine 雾机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</si>
</sst>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176" formatCode="#,##0;#,##0"/>
    <numFmt numFmtId="177" formatCode="0_);[Red]\(0\)"/>
    <numFmt numFmtId="178" formatCode="&quot;¥&quot;#,##0"/>
    <numFmt numFmtId="179" formatCode="&quot;¥&quot;#,##0.00"/>
  </numFmts>
  <fonts count="28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9"/>
      <name val="Verdana"/>
    </font>
    <font>
      <b/>
      <sz val="10"/>
      <color theme="0"/>
      <name val="微软雅黑"/>
      <family val="3"/>
      <charset val="134"/>
    </font>
    <font>
      <sz val="10"/>
      <color indexed="8"/>
      <name val="微软雅黑"/>
      <family val="3"/>
      <charset val="134"/>
    </font>
    <font>
      <b/>
      <sz val="10"/>
      <color indexed="8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0"/>
      <color theme="0"/>
      <name val="微软雅黑"/>
      <family val="2"/>
      <charset val="134"/>
    </font>
    <font>
      <b/>
      <sz val="10"/>
      <color theme="1"/>
      <name val="微软雅黑"/>
      <family val="3"/>
      <charset val="134"/>
    </font>
    <font>
      <b/>
      <sz val="12"/>
      <color theme="4" tint="-0.249977111117893"/>
      <name val="微软雅黑"/>
      <family val="2"/>
      <charset val="134"/>
    </font>
    <font>
      <sz val="12"/>
      <color theme="1"/>
      <name val="微软雅黑"/>
      <family val="3"/>
      <charset val="134"/>
    </font>
    <font>
      <sz val="6"/>
      <name val="ＭＳ Ｐゴシック"/>
      <family val="3"/>
      <charset val="128"/>
    </font>
    <font>
      <sz val="10"/>
      <name val="Microsoft YaHei"/>
      <family val="2"/>
      <charset val="134"/>
    </font>
    <font>
      <sz val="11"/>
      <color theme="0"/>
      <name val="微软雅黑"/>
      <family val="2"/>
      <charset val="134"/>
    </font>
    <font>
      <b/>
      <sz val="11"/>
      <color theme="3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b/>
      <sz val="11"/>
      <color theme="0"/>
      <name val="微软雅黑"/>
      <family val="3"/>
      <charset val="134"/>
    </font>
    <font>
      <sz val="11"/>
      <name val="Microsoft YaHei"/>
      <family val="2"/>
      <charset val="134"/>
    </font>
    <font>
      <b/>
      <sz val="12"/>
      <color theme="3"/>
      <name val="微软雅黑"/>
      <family val="2"/>
      <charset val="134"/>
    </font>
    <font>
      <b/>
      <sz val="16"/>
      <color rgb="FFC00000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6" fillId="0" borderId="0">
      <alignment vertical="center"/>
    </xf>
    <xf numFmtId="0" fontId="7" fillId="0" borderId="0"/>
    <xf numFmtId="0" fontId="6" fillId="0" borderId="0">
      <alignment horizontal="justify" vertical="justify" textRotation="127" wrapText="1"/>
      <protection hidden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2" fillId="0" borderId="0" applyFont="0" applyFill="0" applyBorder="0" applyAlignment="0" applyProtection="0"/>
  </cellStyleXfs>
  <cellXfs count="1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4" fillId="0" borderId="0" xfId="0" applyFont="1" applyBorder="1"/>
    <xf numFmtId="0" fontId="11" fillId="6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NumberFormat="1" applyFont="1" applyFill="1" applyBorder="1" applyAlignment="1">
      <alignment horizontal="center" vertical="center"/>
    </xf>
    <xf numFmtId="0" fontId="12" fillId="5" borderId="2" xfId="0" applyNumberFormat="1" applyFont="1" applyFill="1" applyBorder="1" applyAlignment="1">
      <alignment horizontal="center" vertical="center"/>
    </xf>
    <xf numFmtId="49" fontId="12" fillId="5" borderId="2" xfId="0" applyNumberFormat="1" applyFont="1" applyFill="1" applyBorder="1" applyAlignment="1">
      <alignment horizontal="left" vertical="center"/>
    </xf>
    <xf numFmtId="49" fontId="14" fillId="5" borderId="2" xfId="0" applyNumberFormat="1" applyFont="1" applyFill="1" applyBorder="1" applyAlignment="1">
      <alignment horizontal="left" vertical="center"/>
    </xf>
    <xf numFmtId="49" fontId="12" fillId="5" borderId="2" xfId="0" applyNumberFormat="1" applyFont="1" applyFill="1" applyBorder="1" applyAlignment="1">
      <alignment vertical="center"/>
    </xf>
    <xf numFmtId="3" fontId="13" fillId="5" borderId="2" xfId="0" applyNumberFormat="1" applyFont="1" applyFill="1" applyBorder="1" applyAlignment="1">
      <alignment vertical="center"/>
    </xf>
    <xf numFmtId="176" fontId="12" fillId="5" borderId="2" xfId="0" applyNumberFormat="1" applyFont="1" applyFill="1" applyBorder="1" applyAlignment="1">
      <alignment vertical="center"/>
    </xf>
    <xf numFmtId="3" fontId="12" fillId="5" borderId="2" xfId="0" applyNumberFormat="1" applyFont="1" applyFill="1" applyBorder="1" applyAlignment="1">
      <alignment vertical="center"/>
    </xf>
    <xf numFmtId="1" fontId="12" fillId="5" borderId="2" xfId="0" applyNumberFormat="1" applyFont="1" applyFill="1" applyBorder="1" applyAlignment="1">
      <alignment vertical="center"/>
    </xf>
    <xf numFmtId="0" fontId="12" fillId="5" borderId="2" xfId="0" applyNumberFormat="1" applyFont="1" applyFill="1" applyBorder="1" applyAlignment="1">
      <alignment vertical="center"/>
    </xf>
    <xf numFmtId="0" fontId="18" fillId="0" borderId="0" xfId="0" applyFont="1" applyBorder="1"/>
    <xf numFmtId="41" fontId="20" fillId="0" borderId="1" xfId="13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8" fontId="20" fillId="0" borderId="1" xfId="13" applyNumberFormat="1" applyFont="1" applyFill="1" applyBorder="1" applyAlignment="1">
      <alignment horizontal="center" vertical="center" wrapText="1"/>
    </xf>
    <xf numFmtId="38" fontId="2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8" fontId="20" fillId="0" borderId="1" xfId="0" applyNumberFormat="1" applyFont="1" applyFill="1" applyBorder="1" applyAlignment="1">
      <alignment horizontal="right" vertical="center"/>
    </xf>
    <xf numFmtId="38" fontId="20" fillId="2" borderId="1" xfId="0" applyNumberFormat="1" applyFont="1" applyFill="1" applyBorder="1" applyAlignment="1">
      <alignment horizontal="right" vertical="center"/>
    </xf>
    <xf numFmtId="6" fontId="22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13" applyNumberFormat="1" applyFont="1" applyFill="1" applyBorder="1" applyAlignment="1">
      <alignment horizontal="right" vertical="center" wrapText="1"/>
    </xf>
    <xf numFmtId="177" fontId="20" fillId="2" borderId="1" xfId="13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38" fontId="20" fillId="0" borderId="1" xfId="0" applyNumberFormat="1" applyFont="1" applyFill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6" fontId="2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right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13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2" fillId="5" borderId="1" xfId="0" applyNumberFormat="1" applyFont="1" applyFill="1" applyBorder="1" applyAlignment="1">
      <alignment horizontal="center" vertical="center"/>
    </xf>
    <xf numFmtId="38" fontId="14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0" fontId="20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0" fontId="20" fillId="0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38" fontId="4" fillId="0" borderId="1" xfId="0" applyNumberFormat="1" applyFont="1" applyFill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6" fontId="22" fillId="0" borderId="0" xfId="0" applyNumberFormat="1" applyFont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8" fontId="5" fillId="4" borderId="1" xfId="0" applyNumberFormat="1" applyFont="1" applyFill="1" applyBorder="1" applyAlignment="1" applyProtection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8" fontId="26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1" fillId="6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right" vertical="center"/>
    </xf>
    <xf numFmtId="6" fontId="22" fillId="0" borderId="9" xfId="0" applyNumberFormat="1" applyFont="1" applyBorder="1" applyAlignment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22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179" fontId="27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49" fontId="13" fillId="8" borderId="2" xfId="0" applyNumberFormat="1" applyFont="1" applyFill="1" applyBorder="1" applyAlignment="1">
      <alignment vertical="center" wrapText="1"/>
    </xf>
    <xf numFmtId="0" fontId="12" fillId="8" borderId="2" xfId="0" applyFont="1" applyFill="1" applyBorder="1" applyAlignment="1">
      <alignment vertical="center"/>
    </xf>
    <xf numFmtId="49" fontId="13" fillId="5" borderId="2" xfId="0" applyNumberFormat="1" applyFont="1" applyFill="1" applyBorder="1" applyAlignment="1">
      <alignment horizontal="right" vertical="center"/>
    </xf>
    <xf numFmtId="1" fontId="13" fillId="5" borderId="2" xfId="0" applyNumberFormat="1" applyFont="1" applyFill="1" applyBorder="1" applyAlignment="1">
      <alignment horizontal="right" vertical="center"/>
    </xf>
    <xf numFmtId="49" fontId="16" fillId="7" borderId="2" xfId="0" applyNumberFormat="1" applyFont="1" applyFill="1" applyBorder="1" applyAlignment="1">
      <alignment vertical="center" wrapText="1"/>
    </xf>
    <xf numFmtId="1" fontId="16" fillId="7" borderId="2" xfId="0" applyNumberFormat="1" applyFont="1" applyFill="1" applyBorder="1" applyAlignment="1">
      <alignment vertical="center"/>
    </xf>
    <xf numFmtId="49" fontId="16" fillId="8" borderId="2" xfId="0" applyNumberFormat="1" applyFont="1" applyFill="1" applyBorder="1" applyAlignment="1">
      <alignment vertical="center" wrapText="1"/>
    </xf>
    <xf numFmtId="1" fontId="14" fillId="8" borderId="2" xfId="0" applyNumberFormat="1" applyFont="1" applyFill="1" applyBorder="1" applyAlignment="1">
      <alignment vertical="center"/>
    </xf>
    <xf numFmtId="1" fontId="14" fillId="7" borderId="2" xfId="0" applyNumberFormat="1" applyFont="1" applyFill="1" applyBorder="1" applyAlignment="1">
      <alignment vertical="center"/>
    </xf>
    <xf numFmtId="1" fontId="12" fillId="5" borderId="2" xfId="0" applyNumberFormat="1" applyFont="1" applyFill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6" fontId="17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14">
    <cellStyle name="Normal_Sheet1" xfId="3"/>
    <cellStyle name="常规" xfId="0" builtinId="0"/>
    <cellStyle name="常规 2" xfId="4"/>
    <cellStyle name="常规 3" xfId="1"/>
    <cellStyle name="常规 4" xfId="2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千位分隔[0]" xfId="13" builtinId="6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3"/>
  <sheetViews>
    <sheetView tabSelected="1" workbookViewId="0">
      <selection activeCell="I19" sqref="I19"/>
    </sheetView>
  </sheetViews>
  <sheetFormatPr baseColWidth="10" defaultColWidth="8.83203125" defaultRowHeight="17" x14ac:dyDescent="0.25"/>
  <cols>
    <col min="1" max="1" width="8.83203125" style="2"/>
    <col min="2" max="2" width="19" style="2" customWidth="1"/>
    <col min="3" max="3" width="17.1640625" style="2" customWidth="1"/>
    <col min="4" max="4" width="33.1640625" style="2" customWidth="1"/>
    <col min="5" max="5" width="60.83203125" style="2" customWidth="1"/>
    <col min="6" max="16384" width="8.83203125" style="2"/>
  </cols>
  <sheetData>
    <row r="1" spans="3:5" ht="52" customHeight="1" x14ac:dyDescent="0.25"/>
    <row r="2" spans="3:5" ht="44" customHeight="1" x14ac:dyDescent="0.25">
      <c r="C2" s="98" t="s">
        <v>6</v>
      </c>
      <c r="D2" s="98"/>
      <c r="E2" s="98"/>
    </row>
    <row r="3" spans="3:5" ht="19" customHeight="1" x14ac:dyDescent="0.25">
      <c r="C3" s="1" t="s">
        <v>11</v>
      </c>
      <c r="D3" s="1" t="s">
        <v>8</v>
      </c>
      <c r="E3" s="1" t="s">
        <v>7</v>
      </c>
    </row>
    <row r="4" spans="3:5" ht="19" customHeight="1" x14ac:dyDescent="0.25">
      <c r="C4" s="36" t="s">
        <v>112</v>
      </c>
      <c r="D4" s="72">
        <f>搭建!J56</f>
        <v>308720.5</v>
      </c>
      <c r="E4" s="37"/>
    </row>
    <row r="5" spans="3:5" ht="19" customHeight="1" x14ac:dyDescent="0.25">
      <c r="C5" s="36" t="s">
        <v>113</v>
      </c>
      <c r="D5" s="72">
        <f>AV!G90</f>
        <v>215578</v>
      </c>
      <c r="E5" s="37"/>
    </row>
    <row r="6" spans="3:5" ht="34" x14ac:dyDescent="0.25">
      <c r="C6" s="36" t="s">
        <v>114</v>
      </c>
      <c r="D6" s="72">
        <f>场地!I11</f>
        <v>192500</v>
      </c>
      <c r="E6" s="90" t="s">
        <v>385</v>
      </c>
    </row>
    <row r="7" spans="3:5" ht="17" customHeight="1" x14ac:dyDescent="0.25">
      <c r="C7" s="36" t="s">
        <v>338</v>
      </c>
      <c r="D7" s="72">
        <f>颁奖环节相关!I21</f>
        <v>54032</v>
      </c>
      <c r="E7" s="37"/>
    </row>
    <row r="8" spans="3:5" x14ac:dyDescent="0.25">
      <c r="C8" s="61" t="s">
        <v>116</v>
      </c>
      <c r="D8" s="73">
        <f>机酒!I17</f>
        <v>276570</v>
      </c>
      <c r="E8" s="61"/>
    </row>
    <row r="9" spans="3:5" x14ac:dyDescent="0.25">
      <c r="C9" s="61" t="s">
        <v>115</v>
      </c>
      <c r="D9" s="73">
        <f>'人员+物料+执行'!I79</f>
        <v>375958</v>
      </c>
      <c r="E9" s="61"/>
    </row>
    <row r="10" spans="3:5" ht="18" x14ac:dyDescent="0.25">
      <c r="C10" s="99" t="s">
        <v>256</v>
      </c>
      <c r="D10" s="99"/>
      <c r="E10" s="74">
        <f>SUM(D4:D9)</f>
        <v>1423358.5</v>
      </c>
    </row>
    <row r="11" spans="3:5" ht="18" x14ac:dyDescent="0.25">
      <c r="C11" s="100" t="s">
        <v>257</v>
      </c>
      <c r="D11" s="100"/>
      <c r="E11" s="74">
        <f>E10*0.06</f>
        <v>85401.51</v>
      </c>
    </row>
    <row r="12" spans="3:5" ht="18" x14ac:dyDescent="0.25">
      <c r="C12" s="99" t="s">
        <v>258</v>
      </c>
      <c r="D12" s="99"/>
      <c r="E12" s="74">
        <f>SUM(E10:E11)</f>
        <v>1508760.01</v>
      </c>
    </row>
    <row r="13" spans="3:5" ht="23" x14ac:dyDescent="0.25">
      <c r="C13" s="101" t="s">
        <v>381</v>
      </c>
      <c r="D13" s="101"/>
      <c r="E13" s="94">
        <v>1500000</v>
      </c>
    </row>
  </sheetData>
  <mergeCells count="5">
    <mergeCell ref="C2:E2"/>
    <mergeCell ref="C10:D10"/>
    <mergeCell ref="C11:D11"/>
    <mergeCell ref="C12:D12"/>
    <mergeCell ref="C13:D13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9"/>
  <sheetViews>
    <sheetView topLeftCell="A30" zoomScale="111" zoomScaleNormal="140" zoomScalePageLayoutView="140" workbookViewId="0">
      <selection activeCell="J57" sqref="J57"/>
    </sheetView>
  </sheetViews>
  <sheetFormatPr baseColWidth="10" defaultRowHeight="17" x14ac:dyDescent="0.2"/>
  <cols>
    <col min="1" max="2" width="10.83203125" style="75"/>
    <col min="3" max="3" width="20.83203125" style="76" customWidth="1"/>
    <col min="4" max="4" width="28" style="75" bestFit="1" customWidth="1"/>
    <col min="5" max="5" width="57" style="75" bestFit="1" customWidth="1"/>
    <col min="6" max="16384" width="10.83203125" style="75"/>
  </cols>
  <sheetData>
    <row r="2" spans="2:10" x14ac:dyDescent="0.2">
      <c r="B2" s="71" t="s">
        <v>263</v>
      </c>
      <c r="C2" s="71" t="s">
        <v>264</v>
      </c>
      <c r="D2" s="71" t="s">
        <v>265</v>
      </c>
      <c r="E2" s="71" t="s">
        <v>266</v>
      </c>
      <c r="F2" s="82" t="s">
        <v>267</v>
      </c>
      <c r="G2" s="82" t="s">
        <v>268</v>
      </c>
      <c r="H2" s="82" t="s">
        <v>269</v>
      </c>
      <c r="I2" s="82" t="s">
        <v>270</v>
      </c>
      <c r="J2" s="82" t="s">
        <v>271</v>
      </c>
    </row>
    <row r="3" spans="2:10" s="91" customFormat="1" x14ac:dyDescent="0.2">
      <c r="B3" s="102" t="s">
        <v>216</v>
      </c>
      <c r="C3" s="78" t="s">
        <v>217</v>
      </c>
      <c r="D3" s="78" t="s">
        <v>292</v>
      </c>
      <c r="E3" s="78" t="s">
        <v>379</v>
      </c>
      <c r="F3" s="79">
        <v>18</v>
      </c>
      <c r="G3" s="79" t="s">
        <v>203</v>
      </c>
      <c r="H3" s="79">
        <v>1</v>
      </c>
      <c r="I3" s="80">
        <v>200</v>
      </c>
      <c r="J3" s="80">
        <f>F3*H3*I3</f>
        <v>3600</v>
      </c>
    </row>
    <row r="4" spans="2:10" s="91" customFormat="1" x14ac:dyDescent="0.2">
      <c r="B4" s="103"/>
      <c r="C4" s="78" t="s">
        <v>285</v>
      </c>
      <c r="D4" s="78" t="s">
        <v>292</v>
      </c>
      <c r="E4" s="78" t="s">
        <v>380</v>
      </c>
      <c r="F4" s="79">
        <v>18</v>
      </c>
      <c r="G4" s="79" t="s">
        <v>203</v>
      </c>
      <c r="H4" s="79">
        <v>1</v>
      </c>
      <c r="I4" s="80">
        <v>180</v>
      </c>
      <c r="J4" s="80">
        <f t="shared" ref="J4:J53" si="0">F4*H4*I4</f>
        <v>3240</v>
      </c>
    </row>
    <row r="5" spans="2:10" s="91" customFormat="1" x14ac:dyDescent="0.2">
      <c r="B5" s="103"/>
      <c r="C5" s="78" t="s">
        <v>287</v>
      </c>
      <c r="D5" s="78" t="s">
        <v>292</v>
      </c>
      <c r="E5" s="78" t="s">
        <v>293</v>
      </c>
      <c r="F5" s="79">
        <v>18</v>
      </c>
      <c r="G5" s="79" t="s">
        <v>203</v>
      </c>
      <c r="H5" s="79">
        <v>1</v>
      </c>
      <c r="I5" s="80">
        <v>200</v>
      </c>
      <c r="J5" s="80">
        <f t="shared" si="0"/>
        <v>3600</v>
      </c>
    </row>
    <row r="6" spans="2:10" s="91" customFormat="1" x14ac:dyDescent="0.2">
      <c r="B6" s="103"/>
      <c r="C6" s="78" t="s">
        <v>294</v>
      </c>
      <c r="D6" s="78" t="s">
        <v>295</v>
      </c>
      <c r="E6" s="78" t="s">
        <v>296</v>
      </c>
      <c r="F6" s="79">
        <v>1</v>
      </c>
      <c r="G6" s="79" t="s">
        <v>10</v>
      </c>
      <c r="H6" s="79">
        <v>1</v>
      </c>
      <c r="I6" s="80">
        <v>700</v>
      </c>
      <c r="J6" s="80">
        <f t="shared" si="0"/>
        <v>700</v>
      </c>
    </row>
    <row r="7" spans="2:10" s="91" customFormat="1" ht="23" customHeight="1" x14ac:dyDescent="0.2">
      <c r="B7" s="103"/>
      <c r="C7" s="78" t="s">
        <v>218</v>
      </c>
      <c r="D7" s="78" t="s">
        <v>219</v>
      </c>
      <c r="E7" s="78" t="s">
        <v>276</v>
      </c>
      <c r="F7" s="79">
        <v>1</v>
      </c>
      <c r="G7" s="79" t="s">
        <v>10</v>
      </c>
      <c r="H7" s="79">
        <v>1</v>
      </c>
      <c r="I7" s="80">
        <v>800</v>
      </c>
      <c r="J7" s="80">
        <f t="shared" si="0"/>
        <v>800</v>
      </c>
    </row>
    <row r="8" spans="2:10" s="91" customFormat="1" x14ac:dyDescent="0.2">
      <c r="B8" s="103"/>
      <c r="C8" s="78" t="s">
        <v>220</v>
      </c>
      <c r="D8" s="78" t="s">
        <v>221</v>
      </c>
      <c r="E8" s="78" t="s">
        <v>277</v>
      </c>
      <c r="F8" s="79">
        <v>1</v>
      </c>
      <c r="G8" s="79" t="s">
        <v>222</v>
      </c>
      <c r="H8" s="79">
        <v>1</v>
      </c>
      <c r="I8" s="80">
        <v>5000</v>
      </c>
      <c r="J8" s="80">
        <f t="shared" si="0"/>
        <v>5000</v>
      </c>
    </row>
    <row r="9" spans="2:10" s="91" customFormat="1" x14ac:dyDescent="0.2">
      <c r="B9" s="104"/>
      <c r="C9" s="78" t="s">
        <v>211</v>
      </c>
      <c r="D9" s="78" t="s">
        <v>297</v>
      </c>
      <c r="E9" s="78" t="s">
        <v>212</v>
      </c>
      <c r="F9" s="79">
        <v>4.5</v>
      </c>
      <c r="G9" s="79" t="s">
        <v>203</v>
      </c>
      <c r="H9" s="79">
        <v>1</v>
      </c>
      <c r="I9" s="80">
        <v>350</v>
      </c>
      <c r="J9" s="80">
        <f t="shared" si="0"/>
        <v>1575</v>
      </c>
    </row>
    <row r="10" spans="2:10" s="91" customFormat="1" x14ac:dyDescent="0.2">
      <c r="B10" s="105" t="s">
        <v>313</v>
      </c>
      <c r="C10" s="78" t="s">
        <v>298</v>
      </c>
      <c r="D10" s="78" t="s">
        <v>299</v>
      </c>
      <c r="E10" s="78" t="s">
        <v>281</v>
      </c>
      <c r="F10" s="79">
        <v>9</v>
      </c>
      <c r="G10" s="79" t="s">
        <v>203</v>
      </c>
      <c r="H10" s="79">
        <v>1</v>
      </c>
      <c r="I10" s="80">
        <v>200</v>
      </c>
      <c r="J10" s="80">
        <f t="shared" si="0"/>
        <v>1800</v>
      </c>
    </row>
    <row r="11" spans="2:10" s="91" customFormat="1" x14ac:dyDescent="0.2">
      <c r="B11" s="106"/>
      <c r="C11" s="78" t="s">
        <v>211</v>
      </c>
      <c r="D11" s="78" t="s">
        <v>297</v>
      </c>
      <c r="E11" s="78" t="s">
        <v>212</v>
      </c>
      <c r="F11" s="79">
        <v>4.5</v>
      </c>
      <c r="G11" s="79" t="s">
        <v>203</v>
      </c>
      <c r="H11" s="79">
        <v>2</v>
      </c>
      <c r="I11" s="80">
        <v>350</v>
      </c>
      <c r="J11" s="80">
        <f t="shared" si="0"/>
        <v>3150</v>
      </c>
    </row>
    <row r="12" spans="2:10" s="91" customFormat="1" x14ac:dyDescent="0.2">
      <c r="B12" s="106"/>
      <c r="C12" s="78" t="s">
        <v>300</v>
      </c>
      <c r="D12" s="78"/>
      <c r="E12" s="78" t="s">
        <v>301</v>
      </c>
      <c r="F12" s="79">
        <v>1</v>
      </c>
      <c r="G12" s="79" t="s">
        <v>118</v>
      </c>
      <c r="H12" s="79">
        <v>1</v>
      </c>
      <c r="I12" s="80">
        <v>2000</v>
      </c>
      <c r="J12" s="80">
        <f t="shared" si="0"/>
        <v>2000</v>
      </c>
    </row>
    <row r="13" spans="2:10" s="91" customFormat="1" x14ac:dyDescent="0.2">
      <c r="B13" s="106"/>
      <c r="C13" s="78" t="s">
        <v>217</v>
      </c>
      <c r="D13" s="78" t="s">
        <v>304</v>
      </c>
      <c r="E13" s="78" t="s">
        <v>302</v>
      </c>
      <c r="F13" s="79">
        <v>24</v>
      </c>
      <c r="G13" s="79" t="s">
        <v>203</v>
      </c>
      <c r="H13" s="79">
        <v>1</v>
      </c>
      <c r="I13" s="80">
        <v>200</v>
      </c>
      <c r="J13" s="80">
        <f t="shared" si="0"/>
        <v>4800</v>
      </c>
    </row>
    <row r="14" spans="2:10" s="91" customFormat="1" x14ac:dyDescent="0.2">
      <c r="B14" s="106"/>
      <c r="C14" s="78" t="s">
        <v>285</v>
      </c>
      <c r="D14" s="78" t="s">
        <v>304</v>
      </c>
      <c r="E14" s="78" t="s">
        <v>303</v>
      </c>
      <c r="F14" s="79">
        <v>24</v>
      </c>
      <c r="G14" s="79" t="s">
        <v>203</v>
      </c>
      <c r="H14" s="79">
        <v>1</v>
      </c>
      <c r="I14" s="80">
        <v>180</v>
      </c>
      <c r="J14" s="80">
        <f t="shared" si="0"/>
        <v>4320</v>
      </c>
    </row>
    <row r="15" spans="2:10" s="91" customFormat="1" x14ac:dyDescent="0.2">
      <c r="B15" s="102" t="s">
        <v>223</v>
      </c>
      <c r="C15" s="78" t="s">
        <v>305</v>
      </c>
      <c r="D15" s="78" t="s">
        <v>306</v>
      </c>
      <c r="E15" s="78" t="s">
        <v>224</v>
      </c>
      <c r="F15" s="79">
        <v>12.5</v>
      </c>
      <c r="G15" s="79" t="s">
        <v>203</v>
      </c>
      <c r="H15" s="79">
        <v>1</v>
      </c>
      <c r="I15" s="80">
        <v>230</v>
      </c>
      <c r="J15" s="80">
        <f t="shared" si="0"/>
        <v>2875</v>
      </c>
    </row>
    <row r="16" spans="2:10" s="91" customFormat="1" x14ac:dyDescent="0.2">
      <c r="B16" s="103"/>
      <c r="C16" s="78" t="s">
        <v>307</v>
      </c>
      <c r="D16" s="78"/>
      <c r="E16" s="78" t="s">
        <v>308</v>
      </c>
      <c r="F16" s="79">
        <v>1</v>
      </c>
      <c r="G16" s="79" t="s">
        <v>222</v>
      </c>
      <c r="H16" s="79">
        <v>1</v>
      </c>
      <c r="I16" s="80">
        <v>1300</v>
      </c>
      <c r="J16" s="80">
        <f t="shared" si="0"/>
        <v>1300</v>
      </c>
    </row>
    <row r="17" spans="2:10" s="91" customFormat="1" x14ac:dyDescent="0.2">
      <c r="B17" s="103"/>
      <c r="C17" s="78" t="s">
        <v>225</v>
      </c>
      <c r="D17" s="78" t="s">
        <v>309</v>
      </c>
      <c r="E17" s="78" t="s">
        <v>226</v>
      </c>
      <c r="F17" s="79">
        <v>1</v>
      </c>
      <c r="G17" s="79" t="s">
        <v>222</v>
      </c>
      <c r="H17" s="79">
        <v>1</v>
      </c>
      <c r="I17" s="80">
        <v>1500</v>
      </c>
      <c r="J17" s="80">
        <f t="shared" si="0"/>
        <v>1500</v>
      </c>
    </row>
    <row r="18" spans="2:10" s="91" customFormat="1" x14ac:dyDescent="0.2">
      <c r="B18" s="103"/>
      <c r="C18" s="78" t="s">
        <v>227</v>
      </c>
      <c r="D18" s="78"/>
      <c r="E18" s="78" t="s">
        <v>228</v>
      </c>
      <c r="F18" s="79">
        <v>1</v>
      </c>
      <c r="G18" s="79" t="s">
        <v>222</v>
      </c>
      <c r="H18" s="79">
        <v>1</v>
      </c>
      <c r="I18" s="80">
        <v>500</v>
      </c>
      <c r="J18" s="80">
        <f t="shared" si="0"/>
        <v>500</v>
      </c>
    </row>
    <row r="19" spans="2:10" s="91" customFormat="1" x14ac:dyDescent="0.2">
      <c r="B19" s="103"/>
      <c r="C19" s="78" t="s">
        <v>232</v>
      </c>
      <c r="D19" s="78" t="s">
        <v>310</v>
      </c>
      <c r="E19" s="78" t="s">
        <v>233</v>
      </c>
      <c r="F19" s="79">
        <v>9</v>
      </c>
      <c r="G19" s="79" t="s">
        <v>203</v>
      </c>
      <c r="H19" s="79">
        <v>1</v>
      </c>
      <c r="I19" s="80">
        <v>230</v>
      </c>
      <c r="J19" s="80">
        <f t="shared" si="0"/>
        <v>2070</v>
      </c>
    </row>
    <row r="20" spans="2:10" s="91" customFormat="1" x14ac:dyDescent="0.2">
      <c r="B20" s="103"/>
      <c r="C20" s="78" t="s">
        <v>234</v>
      </c>
      <c r="D20" s="78"/>
      <c r="E20" s="78" t="s">
        <v>311</v>
      </c>
      <c r="F20" s="79">
        <v>1</v>
      </c>
      <c r="G20" s="79" t="s">
        <v>230</v>
      </c>
      <c r="H20" s="79">
        <v>1</v>
      </c>
      <c r="I20" s="80">
        <v>2000</v>
      </c>
      <c r="J20" s="80">
        <f t="shared" si="0"/>
        <v>2000</v>
      </c>
    </row>
    <row r="21" spans="2:10" x14ac:dyDescent="0.2">
      <c r="B21" s="103"/>
      <c r="C21" s="78" t="s">
        <v>242</v>
      </c>
      <c r="D21" s="78"/>
      <c r="E21" s="78" t="s">
        <v>312</v>
      </c>
      <c r="F21" s="79">
        <v>8</v>
      </c>
      <c r="G21" s="79" t="s">
        <v>235</v>
      </c>
      <c r="H21" s="79">
        <v>1</v>
      </c>
      <c r="I21" s="80">
        <v>600</v>
      </c>
      <c r="J21" s="80">
        <f t="shared" si="0"/>
        <v>4800</v>
      </c>
    </row>
    <row r="22" spans="2:10" x14ac:dyDescent="0.2">
      <c r="B22" s="105" t="s">
        <v>314</v>
      </c>
      <c r="C22" s="78" t="s">
        <v>232</v>
      </c>
      <c r="D22" s="78" t="s">
        <v>317</v>
      </c>
      <c r="E22" s="78" t="s">
        <v>233</v>
      </c>
      <c r="F22" s="79">
        <v>6</v>
      </c>
      <c r="G22" s="79" t="s">
        <v>203</v>
      </c>
      <c r="H22" s="79">
        <v>1</v>
      </c>
      <c r="I22" s="80">
        <v>230</v>
      </c>
      <c r="J22" s="80">
        <f t="shared" ref="J22:J28" si="1">F22*H22*I22</f>
        <v>1380</v>
      </c>
    </row>
    <row r="23" spans="2:10" x14ac:dyDescent="0.2">
      <c r="B23" s="105"/>
      <c r="C23" s="78" t="s">
        <v>300</v>
      </c>
      <c r="D23" s="78"/>
      <c r="E23" s="78" t="s">
        <v>318</v>
      </c>
      <c r="F23" s="79">
        <v>1</v>
      </c>
      <c r="G23" s="79" t="s">
        <v>118</v>
      </c>
      <c r="H23" s="79">
        <v>1</v>
      </c>
      <c r="I23" s="80">
        <v>2000</v>
      </c>
      <c r="J23" s="80">
        <f t="shared" si="1"/>
        <v>2000</v>
      </c>
    </row>
    <row r="24" spans="2:10" s="91" customFormat="1" x14ac:dyDescent="0.2">
      <c r="B24" s="105"/>
      <c r="C24" s="78" t="s">
        <v>319</v>
      </c>
      <c r="D24" s="78"/>
      <c r="E24" s="78" t="s">
        <v>320</v>
      </c>
      <c r="F24" s="79">
        <v>1</v>
      </c>
      <c r="G24" s="79" t="s">
        <v>118</v>
      </c>
      <c r="H24" s="79">
        <v>1</v>
      </c>
      <c r="I24" s="80">
        <v>2000</v>
      </c>
      <c r="J24" s="80">
        <f t="shared" si="1"/>
        <v>2000</v>
      </c>
    </row>
    <row r="25" spans="2:10" s="91" customFormat="1" x14ac:dyDescent="0.2">
      <c r="B25" s="105"/>
      <c r="C25" s="78" t="s">
        <v>232</v>
      </c>
      <c r="D25" s="78" t="s">
        <v>321</v>
      </c>
      <c r="E25" s="78" t="s">
        <v>233</v>
      </c>
      <c r="F25" s="79">
        <v>7.5</v>
      </c>
      <c r="G25" s="79" t="s">
        <v>203</v>
      </c>
      <c r="H25" s="79">
        <v>1</v>
      </c>
      <c r="I25" s="80">
        <v>230</v>
      </c>
      <c r="J25" s="80">
        <f t="shared" si="1"/>
        <v>1725</v>
      </c>
    </row>
    <row r="26" spans="2:10" s="91" customFormat="1" x14ac:dyDescent="0.2">
      <c r="B26" s="105"/>
      <c r="C26" s="78" t="s">
        <v>234</v>
      </c>
      <c r="D26" s="78"/>
      <c r="E26" s="78" t="s">
        <v>322</v>
      </c>
      <c r="F26" s="79">
        <v>1</v>
      </c>
      <c r="G26" s="79" t="s">
        <v>230</v>
      </c>
      <c r="H26" s="79">
        <v>1</v>
      </c>
      <c r="I26" s="80">
        <v>3000</v>
      </c>
      <c r="J26" s="80">
        <f t="shared" si="1"/>
        <v>3000</v>
      </c>
    </row>
    <row r="27" spans="2:10" s="91" customFormat="1" x14ac:dyDescent="0.2">
      <c r="B27" s="105"/>
      <c r="C27" s="78" t="s">
        <v>236</v>
      </c>
      <c r="D27" s="78"/>
      <c r="E27" s="78" t="s">
        <v>282</v>
      </c>
      <c r="F27" s="79">
        <v>6</v>
      </c>
      <c r="G27" s="79" t="s">
        <v>222</v>
      </c>
      <c r="H27" s="79">
        <v>1</v>
      </c>
      <c r="I27" s="80">
        <v>700</v>
      </c>
      <c r="J27" s="80">
        <f t="shared" si="1"/>
        <v>4200</v>
      </c>
    </row>
    <row r="28" spans="2:10" s="91" customFormat="1" x14ac:dyDescent="0.2">
      <c r="B28" s="105"/>
      <c r="C28" s="78" t="s">
        <v>237</v>
      </c>
      <c r="D28" s="78"/>
      <c r="E28" s="78" t="s">
        <v>282</v>
      </c>
      <c r="F28" s="79">
        <v>6</v>
      </c>
      <c r="G28" s="79" t="s">
        <v>235</v>
      </c>
      <c r="H28" s="79">
        <v>1</v>
      </c>
      <c r="I28" s="80">
        <v>300</v>
      </c>
      <c r="J28" s="80">
        <f t="shared" si="1"/>
        <v>1800</v>
      </c>
    </row>
    <row r="29" spans="2:10" s="91" customFormat="1" x14ac:dyDescent="0.2">
      <c r="B29" s="106" t="s">
        <v>231</v>
      </c>
      <c r="C29" s="78" t="s">
        <v>232</v>
      </c>
      <c r="D29" s="77" t="s">
        <v>386</v>
      </c>
      <c r="E29" s="78" t="s">
        <v>233</v>
      </c>
      <c r="F29" s="79">
        <v>7.8</v>
      </c>
      <c r="G29" s="79" t="s">
        <v>203</v>
      </c>
      <c r="H29" s="79">
        <v>1</v>
      </c>
      <c r="I29" s="80">
        <v>230</v>
      </c>
      <c r="J29" s="80">
        <f t="shared" si="0"/>
        <v>1794</v>
      </c>
    </row>
    <row r="30" spans="2:10" x14ac:dyDescent="0.2">
      <c r="B30" s="106"/>
      <c r="C30" s="78" t="s">
        <v>234</v>
      </c>
      <c r="D30" s="78"/>
      <c r="E30" s="78"/>
      <c r="F30" s="79">
        <v>1</v>
      </c>
      <c r="G30" s="79" t="s">
        <v>230</v>
      </c>
      <c r="H30" s="79">
        <v>1</v>
      </c>
      <c r="I30" s="80">
        <v>8000</v>
      </c>
      <c r="J30" s="80">
        <f t="shared" si="0"/>
        <v>8000</v>
      </c>
    </row>
    <row r="31" spans="2:10" x14ac:dyDescent="0.2">
      <c r="B31" s="106"/>
      <c r="C31" s="78" t="s">
        <v>315</v>
      </c>
      <c r="D31" s="78" t="s">
        <v>229</v>
      </c>
      <c r="E31" s="78" t="s">
        <v>316</v>
      </c>
      <c r="F31" s="79">
        <v>4.5</v>
      </c>
      <c r="G31" s="79" t="s">
        <v>203</v>
      </c>
      <c r="H31" s="79">
        <v>2</v>
      </c>
      <c r="I31" s="80">
        <v>420</v>
      </c>
      <c r="J31" s="80">
        <f t="shared" si="0"/>
        <v>3780</v>
      </c>
    </row>
    <row r="32" spans="2:10" x14ac:dyDescent="0.2">
      <c r="B32" s="106"/>
      <c r="C32" s="78" t="s">
        <v>300</v>
      </c>
      <c r="D32" s="78"/>
      <c r="E32" s="78" t="s">
        <v>323</v>
      </c>
      <c r="F32" s="79">
        <v>1</v>
      </c>
      <c r="G32" s="79" t="s">
        <v>118</v>
      </c>
      <c r="H32" s="79">
        <v>1</v>
      </c>
      <c r="I32" s="80">
        <v>2000</v>
      </c>
      <c r="J32" s="80">
        <f t="shared" si="0"/>
        <v>2000</v>
      </c>
    </row>
    <row r="33" spans="1:15" s="91" customFormat="1" x14ac:dyDescent="0.2">
      <c r="B33" s="97" t="s">
        <v>332</v>
      </c>
      <c r="C33" s="78" t="s">
        <v>333</v>
      </c>
      <c r="D33" s="78"/>
      <c r="E33" s="78" t="s">
        <v>334</v>
      </c>
      <c r="F33" s="79">
        <v>3</v>
      </c>
      <c r="G33" s="79" t="s">
        <v>4</v>
      </c>
      <c r="H33" s="79">
        <v>1</v>
      </c>
      <c r="I33" s="80">
        <v>300</v>
      </c>
      <c r="J33" s="80">
        <f t="shared" ref="J33" si="2">F33*H33*I33</f>
        <v>900</v>
      </c>
    </row>
    <row r="34" spans="1:15" s="91" customFormat="1" x14ac:dyDescent="0.2">
      <c r="B34" s="106" t="s">
        <v>213</v>
      </c>
      <c r="C34" s="78" t="s">
        <v>324</v>
      </c>
      <c r="D34" s="78" t="s">
        <v>326</v>
      </c>
      <c r="E34" s="78" t="s">
        <v>325</v>
      </c>
      <c r="F34" s="79">
        <v>16.5</v>
      </c>
      <c r="G34" s="79" t="s">
        <v>203</v>
      </c>
      <c r="H34" s="79">
        <v>2</v>
      </c>
      <c r="I34" s="80">
        <v>320</v>
      </c>
      <c r="J34" s="80">
        <f t="shared" si="0"/>
        <v>10560</v>
      </c>
    </row>
    <row r="35" spans="1:15" s="91" customFormat="1" x14ac:dyDescent="0.2">
      <c r="B35" s="106"/>
      <c r="C35" s="78" t="s">
        <v>214</v>
      </c>
      <c r="D35" s="78" t="s">
        <v>326</v>
      </c>
      <c r="E35" s="78" t="s">
        <v>281</v>
      </c>
      <c r="F35" s="79">
        <v>16.5</v>
      </c>
      <c r="G35" s="79" t="s">
        <v>203</v>
      </c>
      <c r="H35" s="79">
        <v>1</v>
      </c>
      <c r="I35" s="80">
        <v>200</v>
      </c>
      <c r="J35" s="80">
        <f t="shared" si="0"/>
        <v>3300</v>
      </c>
    </row>
    <row r="36" spans="1:15" s="91" customFormat="1" x14ac:dyDescent="0.2">
      <c r="B36" s="106"/>
      <c r="C36" s="78" t="s">
        <v>215</v>
      </c>
      <c r="D36" s="78"/>
      <c r="E36" s="78" t="s">
        <v>275</v>
      </c>
      <c r="F36" s="79">
        <v>60</v>
      </c>
      <c r="G36" s="79" t="s">
        <v>207</v>
      </c>
      <c r="H36" s="79">
        <v>1</v>
      </c>
      <c r="I36" s="80">
        <v>140</v>
      </c>
      <c r="J36" s="80">
        <f t="shared" si="0"/>
        <v>8400</v>
      </c>
    </row>
    <row r="37" spans="1:15" s="81" customFormat="1" x14ac:dyDescent="0.2">
      <c r="A37" s="75"/>
      <c r="B37" s="106"/>
      <c r="C37" s="78" t="s">
        <v>211</v>
      </c>
      <c r="D37" s="78" t="s">
        <v>327</v>
      </c>
      <c r="E37" s="78" t="s">
        <v>212</v>
      </c>
      <c r="F37" s="79">
        <v>3</v>
      </c>
      <c r="G37" s="79" t="s">
        <v>203</v>
      </c>
      <c r="H37" s="79">
        <v>3</v>
      </c>
      <c r="I37" s="80">
        <v>350</v>
      </c>
      <c r="J37" s="80">
        <f t="shared" si="0"/>
        <v>3150</v>
      </c>
      <c r="K37" s="75"/>
      <c r="L37" s="75"/>
      <c r="M37" s="75"/>
      <c r="N37" s="75"/>
      <c r="O37" s="75"/>
    </row>
    <row r="38" spans="1:15" ht="23" customHeight="1" x14ac:dyDescent="0.2">
      <c r="B38" s="102" t="s">
        <v>200</v>
      </c>
      <c r="C38" s="77" t="s">
        <v>201</v>
      </c>
      <c r="D38" s="78" t="s">
        <v>289</v>
      </c>
      <c r="E38" s="78" t="s">
        <v>202</v>
      </c>
      <c r="F38" s="79">
        <v>91</v>
      </c>
      <c r="G38" s="79" t="s">
        <v>203</v>
      </c>
      <c r="H38" s="79">
        <v>1</v>
      </c>
      <c r="I38" s="80">
        <v>180</v>
      </c>
      <c r="J38" s="80">
        <f t="shared" si="0"/>
        <v>16380</v>
      </c>
    </row>
    <row r="39" spans="1:15" s="91" customFormat="1" ht="23" customHeight="1" x14ac:dyDescent="0.2">
      <c r="B39" s="103"/>
      <c r="C39" s="77" t="s">
        <v>204</v>
      </c>
      <c r="D39" s="78" t="s">
        <v>289</v>
      </c>
      <c r="E39" s="78" t="s">
        <v>272</v>
      </c>
      <c r="F39" s="79">
        <v>108</v>
      </c>
      <c r="G39" s="79" t="s">
        <v>203</v>
      </c>
      <c r="H39" s="79">
        <v>1</v>
      </c>
      <c r="I39" s="80">
        <v>32</v>
      </c>
      <c r="J39" s="80">
        <f t="shared" si="0"/>
        <v>3456</v>
      </c>
    </row>
    <row r="40" spans="1:15" s="91" customFormat="1" x14ac:dyDescent="0.2">
      <c r="B40" s="103"/>
      <c r="C40" s="77" t="s">
        <v>205</v>
      </c>
      <c r="D40" s="78" t="s">
        <v>290</v>
      </c>
      <c r="E40" s="78" t="s">
        <v>206</v>
      </c>
      <c r="F40" s="79">
        <v>13</v>
      </c>
      <c r="G40" s="79" t="s">
        <v>207</v>
      </c>
      <c r="H40" s="79">
        <v>1</v>
      </c>
      <c r="I40" s="80">
        <v>400</v>
      </c>
      <c r="J40" s="80">
        <f t="shared" si="0"/>
        <v>5200</v>
      </c>
    </row>
    <row r="41" spans="1:15" s="91" customFormat="1" x14ac:dyDescent="0.2">
      <c r="B41" s="103"/>
      <c r="C41" s="77" t="s">
        <v>208</v>
      </c>
      <c r="D41" s="78" t="s">
        <v>337</v>
      </c>
      <c r="E41" s="78" t="s">
        <v>209</v>
      </c>
      <c r="F41" s="79">
        <v>54</v>
      </c>
      <c r="G41" s="79" t="s">
        <v>203</v>
      </c>
      <c r="H41" s="79">
        <v>1</v>
      </c>
      <c r="I41" s="80">
        <v>160</v>
      </c>
      <c r="J41" s="80">
        <f t="shared" si="0"/>
        <v>8640</v>
      </c>
    </row>
    <row r="42" spans="1:15" s="91" customFormat="1" x14ac:dyDescent="0.2">
      <c r="B42" s="103"/>
      <c r="C42" s="78" t="s">
        <v>238</v>
      </c>
      <c r="D42" s="78" t="s">
        <v>283</v>
      </c>
      <c r="E42" s="78" t="s">
        <v>378</v>
      </c>
      <c r="F42" s="79">
        <v>1</v>
      </c>
      <c r="G42" s="79" t="s">
        <v>165</v>
      </c>
      <c r="H42" s="79">
        <v>1</v>
      </c>
      <c r="I42" s="80">
        <v>10000</v>
      </c>
      <c r="J42" s="80">
        <f t="shared" si="0"/>
        <v>10000</v>
      </c>
    </row>
    <row r="43" spans="1:15" s="91" customFormat="1" x14ac:dyDescent="0.2">
      <c r="B43" s="103"/>
      <c r="C43" s="77" t="s">
        <v>210</v>
      </c>
      <c r="D43" s="78" t="s">
        <v>291</v>
      </c>
      <c r="E43" s="78"/>
      <c r="F43" s="79">
        <v>96</v>
      </c>
      <c r="G43" s="79" t="s">
        <v>203</v>
      </c>
      <c r="H43" s="79">
        <v>1</v>
      </c>
      <c r="I43" s="80">
        <v>65</v>
      </c>
      <c r="J43" s="80">
        <f t="shared" si="0"/>
        <v>6240</v>
      </c>
    </row>
    <row r="44" spans="1:15" x14ac:dyDescent="0.2">
      <c r="B44" s="106" t="s">
        <v>241</v>
      </c>
      <c r="C44" s="78" t="s">
        <v>278</v>
      </c>
      <c r="D44" s="78"/>
      <c r="E44" s="78" t="s">
        <v>328</v>
      </c>
      <c r="F44" s="79">
        <v>4</v>
      </c>
      <c r="G44" s="79" t="s">
        <v>235</v>
      </c>
      <c r="H44" s="79">
        <v>1</v>
      </c>
      <c r="I44" s="80">
        <v>200</v>
      </c>
      <c r="J44" s="80">
        <f t="shared" si="0"/>
        <v>800</v>
      </c>
    </row>
    <row r="45" spans="1:15" x14ac:dyDescent="0.2">
      <c r="B45" s="106"/>
      <c r="C45" s="78" t="s">
        <v>243</v>
      </c>
      <c r="D45" s="78" t="s">
        <v>329</v>
      </c>
      <c r="E45" s="78" t="s">
        <v>328</v>
      </c>
      <c r="F45" s="79">
        <v>2</v>
      </c>
      <c r="G45" s="79" t="s">
        <v>235</v>
      </c>
      <c r="H45" s="79">
        <v>1</v>
      </c>
      <c r="I45" s="80">
        <v>180</v>
      </c>
      <c r="J45" s="80">
        <f t="shared" si="0"/>
        <v>360</v>
      </c>
    </row>
    <row r="46" spans="1:15" x14ac:dyDescent="0.2">
      <c r="B46" s="106"/>
      <c r="C46" s="78" t="s">
        <v>244</v>
      </c>
      <c r="D46" s="78"/>
      <c r="E46" s="78" t="s">
        <v>245</v>
      </c>
      <c r="F46" s="79">
        <v>132</v>
      </c>
      <c r="G46" s="79" t="s">
        <v>235</v>
      </c>
      <c r="H46" s="79">
        <v>1</v>
      </c>
      <c r="I46" s="80">
        <v>120</v>
      </c>
      <c r="J46" s="80">
        <f t="shared" si="0"/>
        <v>15840</v>
      </c>
    </row>
    <row r="47" spans="1:15" x14ac:dyDescent="0.2">
      <c r="B47" s="106"/>
      <c r="C47" s="78" t="s">
        <v>246</v>
      </c>
      <c r="D47" s="78"/>
      <c r="E47" s="78"/>
      <c r="F47" s="79">
        <v>68</v>
      </c>
      <c r="G47" s="79" t="s">
        <v>235</v>
      </c>
      <c r="H47" s="79">
        <v>1</v>
      </c>
      <c r="I47" s="80">
        <v>140</v>
      </c>
      <c r="J47" s="80">
        <f t="shared" si="0"/>
        <v>9520</v>
      </c>
    </row>
    <row r="48" spans="1:15" x14ac:dyDescent="0.2">
      <c r="B48" s="106" t="s">
        <v>280</v>
      </c>
      <c r="C48" s="78" t="s">
        <v>247</v>
      </c>
      <c r="D48" s="78"/>
      <c r="E48" s="78" t="s">
        <v>248</v>
      </c>
      <c r="F48" s="79">
        <v>1</v>
      </c>
      <c r="G48" s="79" t="s">
        <v>230</v>
      </c>
      <c r="H48" s="79">
        <v>1</v>
      </c>
      <c r="I48" s="80">
        <v>25000</v>
      </c>
      <c r="J48" s="80">
        <f t="shared" si="0"/>
        <v>25000</v>
      </c>
    </row>
    <row r="49" spans="2:10" x14ac:dyDescent="0.2">
      <c r="B49" s="106"/>
      <c r="C49" s="78" t="s">
        <v>249</v>
      </c>
      <c r="D49" s="78"/>
      <c r="E49" s="78" t="s">
        <v>248</v>
      </c>
      <c r="F49" s="79">
        <v>1</v>
      </c>
      <c r="G49" s="79" t="s">
        <v>230</v>
      </c>
      <c r="H49" s="79">
        <v>1</v>
      </c>
      <c r="I49" s="80">
        <v>6000</v>
      </c>
      <c r="J49" s="80">
        <f t="shared" si="0"/>
        <v>6000</v>
      </c>
    </row>
    <row r="50" spans="2:10" x14ac:dyDescent="0.2">
      <c r="B50" s="106"/>
      <c r="C50" s="78" t="s">
        <v>250</v>
      </c>
      <c r="D50" s="78"/>
      <c r="E50" s="78" t="s">
        <v>330</v>
      </c>
      <c r="F50" s="79">
        <v>75</v>
      </c>
      <c r="G50" s="79" t="s">
        <v>251</v>
      </c>
      <c r="H50" s="79">
        <v>2</v>
      </c>
      <c r="I50" s="80">
        <v>320</v>
      </c>
      <c r="J50" s="80">
        <f t="shared" si="0"/>
        <v>48000</v>
      </c>
    </row>
    <row r="51" spans="2:10" x14ac:dyDescent="0.2">
      <c r="B51" s="106"/>
      <c r="C51" s="78" t="s">
        <v>252</v>
      </c>
      <c r="D51" s="78"/>
      <c r="E51" s="78" t="s">
        <v>331</v>
      </c>
      <c r="F51" s="79">
        <v>25</v>
      </c>
      <c r="G51" s="79" t="s">
        <v>186</v>
      </c>
      <c r="H51" s="79">
        <v>2</v>
      </c>
      <c r="I51" s="80">
        <v>100</v>
      </c>
      <c r="J51" s="80">
        <f t="shared" si="0"/>
        <v>5000</v>
      </c>
    </row>
    <row r="52" spans="2:10" x14ac:dyDescent="0.2">
      <c r="B52" s="106"/>
      <c r="C52" s="78" t="s">
        <v>279</v>
      </c>
      <c r="D52" s="78"/>
      <c r="E52" s="78" t="s">
        <v>284</v>
      </c>
      <c r="F52" s="79">
        <v>1</v>
      </c>
      <c r="G52" s="79" t="s">
        <v>4</v>
      </c>
      <c r="H52" s="79">
        <v>2</v>
      </c>
      <c r="I52" s="80">
        <v>1500</v>
      </c>
      <c r="J52" s="80">
        <f t="shared" si="0"/>
        <v>3000</v>
      </c>
    </row>
    <row r="53" spans="2:10" x14ac:dyDescent="0.2">
      <c r="B53" s="106"/>
      <c r="C53" s="78" t="s">
        <v>239</v>
      </c>
      <c r="D53" s="78"/>
      <c r="E53" s="78" t="s">
        <v>240</v>
      </c>
      <c r="F53" s="79">
        <v>80</v>
      </c>
      <c r="G53" s="79" t="s">
        <v>203</v>
      </c>
      <c r="H53" s="79">
        <v>1</v>
      </c>
      <c r="I53" s="80">
        <v>120</v>
      </c>
      <c r="J53" s="80">
        <f t="shared" si="0"/>
        <v>9600</v>
      </c>
    </row>
    <row r="54" spans="2:10" ht="23" customHeight="1" x14ac:dyDescent="0.2">
      <c r="B54" s="107" t="s">
        <v>64</v>
      </c>
      <c r="C54" s="107"/>
      <c r="D54" s="107"/>
      <c r="E54" s="107"/>
      <c r="F54" s="107"/>
      <c r="G54" s="107"/>
      <c r="H54" s="107"/>
      <c r="I54" s="107"/>
      <c r="J54" s="83">
        <f>SUM(J3:J53)</f>
        <v>280655</v>
      </c>
    </row>
    <row r="55" spans="2:10" ht="18" x14ac:dyDescent="0.2">
      <c r="B55" s="107" t="s">
        <v>74</v>
      </c>
      <c r="C55" s="107"/>
      <c r="D55" s="107"/>
      <c r="E55" s="107"/>
      <c r="F55" s="107"/>
      <c r="G55" s="107"/>
      <c r="H55" s="107"/>
      <c r="I55" s="107"/>
      <c r="J55" s="83">
        <f>J54*0.1</f>
        <v>28065.5</v>
      </c>
    </row>
    <row r="56" spans="2:10" ht="18" x14ac:dyDescent="0.2">
      <c r="B56" s="107" t="s">
        <v>75</v>
      </c>
      <c r="C56" s="107"/>
      <c r="D56" s="107"/>
      <c r="E56" s="107"/>
      <c r="F56" s="107"/>
      <c r="G56" s="107"/>
      <c r="H56" s="107"/>
      <c r="I56" s="107"/>
      <c r="J56" s="83">
        <f>SUM(J54:J55)</f>
        <v>308720.5</v>
      </c>
    </row>
    <row r="75" ht="23" customHeight="1" x14ac:dyDescent="0.2"/>
    <row r="79" ht="23" customHeight="1" x14ac:dyDescent="0.2"/>
    <row r="84" ht="23" customHeight="1" x14ac:dyDescent="0.2"/>
    <row r="89" ht="23" customHeight="1" x14ac:dyDescent="0.2"/>
  </sheetData>
  <mergeCells count="12">
    <mergeCell ref="B54:I54"/>
    <mergeCell ref="B55:I55"/>
    <mergeCell ref="B56:I56"/>
    <mergeCell ref="B22:B28"/>
    <mergeCell ref="B44:B47"/>
    <mergeCell ref="B48:B53"/>
    <mergeCell ref="B34:B37"/>
    <mergeCell ref="B3:B9"/>
    <mergeCell ref="B10:B14"/>
    <mergeCell ref="B15:B21"/>
    <mergeCell ref="B38:B43"/>
    <mergeCell ref="B29:B32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0"/>
  <sheetViews>
    <sheetView zoomScale="110" zoomScaleNormal="110" zoomScalePageLayoutView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0" sqref="I10"/>
    </sheetView>
  </sheetViews>
  <sheetFormatPr baseColWidth="10" defaultRowHeight="16" x14ac:dyDescent="0.25"/>
  <cols>
    <col min="1" max="2" width="10.83203125" style="3"/>
    <col min="3" max="3" width="78.83203125" style="3" customWidth="1"/>
    <col min="4" max="16384" width="10.83203125" style="3"/>
  </cols>
  <sheetData>
    <row r="2" spans="2:8" s="5" customFormat="1" x14ac:dyDescent="0.2">
      <c r="B2" s="6" t="s">
        <v>31</v>
      </c>
      <c r="C2" s="6" t="s">
        <v>11</v>
      </c>
      <c r="D2" s="7" t="s">
        <v>32</v>
      </c>
      <c r="E2" s="7" t="s">
        <v>9</v>
      </c>
      <c r="F2" s="7" t="s">
        <v>33</v>
      </c>
      <c r="G2" s="7" t="s">
        <v>1</v>
      </c>
      <c r="H2" s="7" t="s">
        <v>2</v>
      </c>
    </row>
    <row r="3" spans="2:8" x14ac:dyDescent="0.25">
      <c r="B3" s="108" t="s">
        <v>60</v>
      </c>
      <c r="C3" s="109"/>
      <c r="D3" s="109"/>
      <c r="E3" s="109"/>
      <c r="F3" s="109"/>
      <c r="G3" s="109"/>
      <c r="H3" s="109"/>
    </row>
    <row r="4" spans="2:8" x14ac:dyDescent="0.25">
      <c r="B4" s="112" t="s">
        <v>29</v>
      </c>
      <c r="C4" s="116"/>
      <c r="D4" s="116"/>
      <c r="E4" s="116"/>
      <c r="F4" s="116"/>
      <c r="G4" s="116"/>
      <c r="H4" s="116"/>
    </row>
    <row r="5" spans="2:8" x14ac:dyDescent="0.25">
      <c r="B5" s="8">
        <v>1</v>
      </c>
      <c r="C5" s="9" t="s">
        <v>384</v>
      </c>
      <c r="D5" s="8">
        <v>54</v>
      </c>
      <c r="E5" s="8" t="s">
        <v>3</v>
      </c>
      <c r="F5" s="8">
        <v>1</v>
      </c>
      <c r="G5" s="13">
        <v>650</v>
      </c>
      <c r="H5" s="14">
        <f>SUM(G5*F5*D5)</f>
        <v>35100</v>
      </c>
    </row>
    <row r="6" spans="2:8" x14ac:dyDescent="0.25">
      <c r="B6" s="8">
        <v>2</v>
      </c>
      <c r="C6" s="9" t="s">
        <v>34</v>
      </c>
      <c r="D6" s="8">
        <v>4</v>
      </c>
      <c r="E6" s="8" t="s">
        <v>4</v>
      </c>
      <c r="F6" s="8">
        <v>1</v>
      </c>
      <c r="G6" s="13">
        <v>1500</v>
      </c>
      <c r="H6" s="14">
        <f t="shared" ref="H6:H18" si="0">SUM(G6*F6*D6)</f>
        <v>6000</v>
      </c>
    </row>
    <row r="7" spans="2:8" x14ac:dyDescent="0.25">
      <c r="B7" s="8">
        <v>3</v>
      </c>
      <c r="C7" s="9" t="s">
        <v>12</v>
      </c>
      <c r="D7" s="8">
        <v>1</v>
      </c>
      <c r="E7" s="8" t="s">
        <v>4</v>
      </c>
      <c r="F7" s="8">
        <v>1</v>
      </c>
      <c r="G7" s="13">
        <v>1600</v>
      </c>
      <c r="H7" s="14">
        <f t="shared" si="0"/>
        <v>1600</v>
      </c>
    </row>
    <row r="8" spans="2:8" x14ac:dyDescent="0.25">
      <c r="B8" s="8">
        <v>4</v>
      </c>
      <c r="C8" s="9" t="s">
        <v>13</v>
      </c>
      <c r="D8" s="8">
        <v>1</v>
      </c>
      <c r="E8" s="8" t="s">
        <v>4</v>
      </c>
      <c r="F8" s="8">
        <v>1</v>
      </c>
      <c r="G8" s="13">
        <v>5000</v>
      </c>
      <c r="H8" s="14">
        <f t="shared" si="0"/>
        <v>5000</v>
      </c>
    </row>
    <row r="9" spans="2:8" x14ac:dyDescent="0.25">
      <c r="B9" s="8">
        <v>5</v>
      </c>
      <c r="C9" s="9" t="s">
        <v>14</v>
      </c>
      <c r="D9" s="8">
        <v>2</v>
      </c>
      <c r="E9" s="8" t="s">
        <v>4</v>
      </c>
      <c r="F9" s="8">
        <v>1</v>
      </c>
      <c r="G9" s="13">
        <v>600</v>
      </c>
      <c r="H9" s="14">
        <f t="shared" si="0"/>
        <v>1200</v>
      </c>
    </row>
    <row r="10" spans="2:8" x14ac:dyDescent="0.25">
      <c r="B10" s="8">
        <v>6</v>
      </c>
      <c r="C10" s="9" t="s">
        <v>35</v>
      </c>
      <c r="D10" s="8">
        <v>2</v>
      </c>
      <c r="E10" s="8" t="s">
        <v>4</v>
      </c>
      <c r="F10" s="8">
        <v>1</v>
      </c>
      <c r="G10" s="13">
        <v>1000</v>
      </c>
      <c r="H10" s="14">
        <f t="shared" si="0"/>
        <v>2000</v>
      </c>
    </row>
    <row r="11" spans="2:8" x14ac:dyDescent="0.25">
      <c r="B11" s="8">
        <v>7</v>
      </c>
      <c r="C11" s="9" t="s">
        <v>36</v>
      </c>
      <c r="D11" s="8">
        <v>2</v>
      </c>
      <c r="E11" s="8" t="s">
        <v>4</v>
      </c>
      <c r="F11" s="8">
        <v>1</v>
      </c>
      <c r="G11" s="13">
        <v>1500</v>
      </c>
      <c r="H11" s="14">
        <f t="shared" si="0"/>
        <v>3000</v>
      </c>
    </row>
    <row r="12" spans="2:8" x14ac:dyDescent="0.25">
      <c r="B12" s="8">
        <v>8</v>
      </c>
      <c r="C12" s="9" t="s">
        <v>37</v>
      </c>
      <c r="D12" s="8">
        <v>2</v>
      </c>
      <c r="E12" s="8" t="s">
        <v>4</v>
      </c>
      <c r="F12" s="8">
        <v>1</v>
      </c>
      <c r="G12" s="13">
        <v>1000</v>
      </c>
      <c r="H12" s="14">
        <f t="shared" si="0"/>
        <v>2000</v>
      </c>
    </row>
    <row r="13" spans="2:8" x14ac:dyDescent="0.25">
      <c r="B13" s="8">
        <v>9</v>
      </c>
      <c r="C13" s="9" t="s">
        <v>38</v>
      </c>
      <c r="D13" s="8">
        <v>4</v>
      </c>
      <c r="E13" s="8" t="s">
        <v>4</v>
      </c>
      <c r="F13" s="8">
        <v>1</v>
      </c>
      <c r="G13" s="13">
        <v>800</v>
      </c>
      <c r="H13" s="14">
        <f t="shared" si="0"/>
        <v>3200</v>
      </c>
    </row>
    <row r="14" spans="2:8" x14ac:dyDescent="0.25">
      <c r="B14" s="8">
        <v>10</v>
      </c>
      <c r="C14" s="9" t="s">
        <v>39</v>
      </c>
      <c r="D14" s="8">
        <v>4</v>
      </c>
      <c r="E14" s="8" t="s">
        <v>4</v>
      </c>
      <c r="F14" s="8">
        <v>1</v>
      </c>
      <c r="G14" s="13">
        <v>500</v>
      </c>
      <c r="H14" s="14">
        <f t="shared" si="0"/>
        <v>2000</v>
      </c>
    </row>
    <row r="15" spans="2:8" x14ac:dyDescent="0.25">
      <c r="B15" s="8">
        <v>11</v>
      </c>
      <c r="C15" s="9" t="s">
        <v>40</v>
      </c>
      <c r="D15" s="8">
        <v>3</v>
      </c>
      <c r="E15" s="8" t="s">
        <v>4</v>
      </c>
      <c r="F15" s="8">
        <v>1</v>
      </c>
      <c r="G15" s="13">
        <v>500</v>
      </c>
      <c r="H15" s="14">
        <f t="shared" si="0"/>
        <v>1500</v>
      </c>
    </row>
    <row r="16" spans="2:8" x14ac:dyDescent="0.25">
      <c r="B16" s="8">
        <v>11</v>
      </c>
      <c r="C16" s="9" t="s">
        <v>15</v>
      </c>
      <c r="D16" s="8">
        <v>2</v>
      </c>
      <c r="E16" s="8" t="s">
        <v>4</v>
      </c>
      <c r="F16" s="8">
        <v>1</v>
      </c>
      <c r="G16" s="13">
        <v>1000</v>
      </c>
      <c r="H16" s="14">
        <f t="shared" si="0"/>
        <v>2000</v>
      </c>
    </row>
    <row r="17" spans="2:8" x14ac:dyDescent="0.25">
      <c r="B17" s="8">
        <v>12</v>
      </c>
      <c r="C17" s="9" t="s">
        <v>41</v>
      </c>
      <c r="D17" s="8">
        <v>3</v>
      </c>
      <c r="E17" s="8" t="s">
        <v>4</v>
      </c>
      <c r="F17" s="8">
        <v>1</v>
      </c>
      <c r="G17" s="13">
        <v>300</v>
      </c>
      <c r="H17" s="14">
        <f t="shared" si="0"/>
        <v>900</v>
      </c>
    </row>
    <row r="18" spans="2:8" x14ac:dyDescent="0.25">
      <c r="B18" s="8">
        <v>13</v>
      </c>
      <c r="C18" s="9" t="s">
        <v>42</v>
      </c>
      <c r="D18" s="8">
        <v>1</v>
      </c>
      <c r="E18" s="8" t="s">
        <v>10</v>
      </c>
      <c r="F18" s="8">
        <v>1</v>
      </c>
      <c r="G18" s="13">
        <v>800</v>
      </c>
      <c r="H18" s="14">
        <f t="shared" si="0"/>
        <v>800</v>
      </c>
    </row>
    <row r="19" spans="2:8" x14ac:dyDescent="0.25">
      <c r="B19" s="110" t="s">
        <v>64</v>
      </c>
      <c r="C19" s="117"/>
      <c r="D19" s="117"/>
      <c r="E19" s="117"/>
      <c r="F19" s="117"/>
      <c r="G19" s="117"/>
      <c r="H19" s="12">
        <f>SUM(H5:H18)</f>
        <v>66300</v>
      </c>
    </row>
    <row r="20" spans="2:8" x14ac:dyDescent="0.25">
      <c r="B20" s="112" t="s">
        <v>30</v>
      </c>
      <c r="C20" s="116"/>
      <c r="D20" s="116"/>
      <c r="E20" s="116"/>
      <c r="F20" s="116"/>
      <c r="G20" s="116"/>
      <c r="H20" s="116"/>
    </row>
    <row r="21" spans="2:8" x14ac:dyDescent="0.25">
      <c r="B21" s="8">
        <v>1</v>
      </c>
      <c r="C21" s="9" t="s">
        <v>16</v>
      </c>
      <c r="D21" s="8">
        <v>4</v>
      </c>
      <c r="E21" s="8" t="s">
        <v>4</v>
      </c>
      <c r="F21" s="8">
        <v>1</v>
      </c>
      <c r="G21" s="13">
        <v>1500</v>
      </c>
      <c r="H21" s="14">
        <f>G21*F21*D21</f>
        <v>6000</v>
      </c>
    </row>
    <row r="22" spans="2:8" x14ac:dyDescent="0.25">
      <c r="B22" s="8">
        <v>2</v>
      </c>
      <c r="C22" s="9" t="s">
        <v>43</v>
      </c>
      <c r="D22" s="8">
        <v>2</v>
      </c>
      <c r="E22" s="8" t="s">
        <v>4</v>
      </c>
      <c r="F22" s="8">
        <v>1</v>
      </c>
      <c r="G22" s="13">
        <v>1500</v>
      </c>
      <c r="H22" s="14">
        <f t="shared" ref="H22:H37" si="1">G22*F22*D22</f>
        <v>3000</v>
      </c>
    </row>
    <row r="23" spans="2:8" x14ac:dyDescent="0.25">
      <c r="B23" s="8">
        <v>3</v>
      </c>
      <c r="C23" s="9" t="s">
        <v>44</v>
      </c>
      <c r="D23" s="8">
        <v>2</v>
      </c>
      <c r="E23" s="8" t="s">
        <v>4</v>
      </c>
      <c r="F23" s="8">
        <v>1</v>
      </c>
      <c r="G23" s="13">
        <v>800</v>
      </c>
      <c r="H23" s="14">
        <f t="shared" si="1"/>
        <v>1600</v>
      </c>
    </row>
    <row r="24" spans="2:8" x14ac:dyDescent="0.25">
      <c r="B24" s="8">
        <v>4</v>
      </c>
      <c r="C24" s="9" t="s">
        <v>17</v>
      </c>
      <c r="D24" s="8">
        <v>2</v>
      </c>
      <c r="E24" s="8" t="s">
        <v>4</v>
      </c>
      <c r="F24" s="8">
        <v>1</v>
      </c>
      <c r="G24" s="13">
        <v>1000</v>
      </c>
      <c r="H24" s="14">
        <f t="shared" si="1"/>
        <v>2000</v>
      </c>
    </row>
    <row r="25" spans="2:8" x14ac:dyDescent="0.25">
      <c r="B25" s="8">
        <v>5</v>
      </c>
      <c r="C25" s="9" t="s">
        <v>45</v>
      </c>
      <c r="D25" s="8">
        <v>3</v>
      </c>
      <c r="E25" s="8" t="s">
        <v>4</v>
      </c>
      <c r="F25" s="8">
        <v>1</v>
      </c>
      <c r="G25" s="13">
        <v>1500</v>
      </c>
      <c r="H25" s="14">
        <f t="shared" si="1"/>
        <v>4500</v>
      </c>
    </row>
    <row r="26" spans="2:8" x14ac:dyDescent="0.25">
      <c r="B26" s="8">
        <v>6</v>
      </c>
      <c r="C26" s="9" t="s">
        <v>46</v>
      </c>
      <c r="D26" s="8">
        <v>1</v>
      </c>
      <c r="E26" s="8" t="s">
        <v>4</v>
      </c>
      <c r="F26" s="8">
        <v>1</v>
      </c>
      <c r="G26" s="13">
        <v>5000</v>
      </c>
      <c r="H26" s="14">
        <f t="shared" si="1"/>
        <v>5000</v>
      </c>
    </row>
    <row r="27" spans="2:8" x14ac:dyDescent="0.25">
      <c r="B27" s="8">
        <v>7</v>
      </c>
      <c r="C27" s="9" t="s">
        <v>18</v>
      </c>
      <c r="D27" s="8">
        <v>6</v>
      </c>
      <c r="E27" s="8" t="s">
        <v>4</v>
      </c>
      <c r="F27" s="8">
        <v>1</v>
      </c>
      <c r="G27" s="13">
        <v>500</v>
      </c>
      <c r="H27" s="14">
        <f t="shared" si="1"/>
        <v>3000</v>
      </c>
    </row>
    <row r="28" spans="2:8" x14ac:dyDescent="0.25">
      <c r="B28" s="8">
        <v>8</v>
      </c>
      <c r="C28" s="10" t="s">
        <v>47</v>
      </c>
      <c r="D28" s="8">
        <v>6</v>
      </c>
      <c r="E28" s="8" t="s">
        <v>4</v>
      </c>
      <c r="F28" s="8">
        <v>1</v>
      </c>
      <c r="G28" s="13">
        <v>300</v>
      </c>
      <c r="H28" s="14">
        <f t="shared" si="1"/>
        <v>1800</v>
      </c>
    </row>
    <row r="29" spans="2:8" x14ac:dyDescent="0.25">
      <c r="B29" s="8">
        <v>9</v>
      </c>
      <c r="C29" s="9" t="s">
        <v>48</v>
      </c>
      <c r="D29" s="8">
        <v>2</v>
      </c>
      <c r="E29" s="8" t="s">
        <v>4</v>
      </c>
      <c r="F29" s="8">
        <v>1</v>
      </c>
      <c r="G29" s="13">
        <v>300</v>
      </c>
      <c r="H29" s="14">
        <f t="shared" si="1"/>
        <v>600</v>
      </c>
    </row>
    <row r="30" spans="2:8" x14ac:dyDescent="0.25">
      <c r="B30" s="8">
        <v>10</v>
      </c>
      <c r="C30" s="9" t="s">
        <v>49</v>
      </c>
      <c r="D30" s="8">
        <v>2</v>
      </c>
      <c r="E30" s="8" t="s">
        <v>4</v>
      </c>
      <c r="F30" s="8">
        <v>1</v>
      </c>
      <c r="G30" s="13">
        <v>500</v>
      </c>
      <c r="H30" s="14">
        <f t="shared" si="1"/>
        <v>1000</v>
      </c>
    </row>
    <row r="31" spans="2:8" x14ac:dyDescent="0.25">
      <c r="B31" s="8">
        <v>11</v>
      </c>
      <c r="C31" s="9" t="s">
        <v>50</v>
      </c>
      <c r="D31" s="8">
        <v>1</v>
      </c>
      <c r="E31" s="8" t="s">
        <v>4</v>
      </c>
      <c r="F31" s="8">
        <v>1</v>
      </c>
      <c r="G31" s="13">
        <v>1200</v>
      </c>
      <c r="H31" s="14">
        <f t="shared" si="1"/>
        <v>1200</v>
      </c>
    </row>
    <row r="32" spans="2:8" x14ac:dyDescent="0.25">
      <c r="B32" s="8">
        <v>12</v>
      </c>
      <c r="C32" s="9" t="s">
        <v>51</v>
      </c>
      <c r="D32" s="8">
        <v>4</v>
      </c>
      <c r="E32" s="8" t="s">
        <v>4</v>
      </c>
      <c r="F32" s="8">
        <v>1</v>
      </c>
      <c r="G32" s="13">
        <v>200</v>
      </c>
      <c r="H32" s="14">
        <f t="shared" si="1"/>
        <v>800</v>
      </c>
    </row>
    <row r="33" spans="2:8" x14ac:dyDescent="0.25">
      <c r="B33" s="8">
        <v>13</v>
      </c>
      <c r="C33" s="9" t="s">
        <v>388</v>
      </c>
      <c r="D33" s="8">
        <v>1</v>
      </c>
      <c r="E33" s="8" t="s">
        <v>4</v>
      </c>
      <c r="F33" s="8">
        <v>1</v>
      </c>
      <c r="G33" s="13">
        <v>1500</v>
      </c>
      <c r="H33" s="14">
        <f t="shared" si="1"/>
        <v>1500</v>
      </c>
    </row>
    <row r="34" spans="2:8" x14ac:dyDescent="0.25">
      <c r="B34" s="8">
        <v>14</v>
      </c>
      <c r="C34" s="9" t="s">
        <v>389</v>
      </c>
      <c r="D34" s="8">
        <v>4</v>
      </c>
      <c r="E34" s="8" t="s">
        <v>4</v>
      </c>
      <c r="F34" s="8">
        <v>1</v>
      </c>
      <c r="G34" s="13">
        <v>500</v>
      </c>
      <c r="H34" s="14">
        <f t="shared" si="1"/>
        <v>2000</v>
      </c>
    </row>
    <row r="35" spans="2:8" x14ac:dyDescent="0.25">
      <c r="B35" s="8">
        <v>15</v>
      </c>
      <c r="C35" s="9" t="s">
        <v>52</v>
      </c>
      <c r="D35" s="8">
        <v>4</v>
      </c>
      <c r="E35" s="8" t="s">
        <v>4</v>
      </c>
      <c r="F35" s="8">
        <v>1</v>
      </c>
      <c r="G35" s="13">
        <v>100</v>
      </c>
      <c r="H35" s="14">
        <f t="shared" si="1"/>
        <v>400</v>
      </c>
    </row>
    <row r="36" spans="2:8" x14ac:dyDescent="0.25">
      <c r="B36" s="8">
        <v>16</v>
      </c>
      <c r="C36" s="9" t="s">
        <v>41</v>
      </c>
      <c r="D36" s="8">
        <v>1</v>
      </c>
      <c r="E36" s="8" t="s">
        <v>4</v>
      </c>
      <c r="F36" s="8">
        <v>1</v>
      </c>
      <c r="G36" s="13">
        <v>500</v>
      </c>
      <c r="H36" s="14">
        <f t="shared" si="1"/>
        <v>500</v>
      </c>
    </row>
    <row r="37" spans="2:8" x14ac:dyDescent="0.25">
      <c r="B37" s="8">
        <v>17</v>
      </c>
      <c r="C37" s="9" t="s">
        <v>53</v>
      </c>
      <c r="D37" s="8">
        <v>1</v>
      </c>
      <c r="E37" s="8" t="s">
        <v>10</v>
      </c>
      <c r="F37" s="8">
        <v>1</v>
      </c>
      <c r="G37" s="13">
        <v>800</v>
      </c>
      <c r="H37" s="14">
        <f t="shared" si="1"/>
        <v>800</v>
      </c>
    </row>
    <row r="38" spans="2:8" x14ac:dyDescent="0.25">
      <c r="B38" s="15"/>
      <c r="C38" s="110" t="s">
        <v>64</v>
      </c>
      <c r="D38" s="111"/>
      <c r="E38" s="111"/>
      <c r="F38" s="111"/>
      <c r="G38" s="111"/>
      <c r="H38" s="12">
        <f>SUM(H21:H37)</f>
        <v>35700</v>
      </c>
    </row>
    <row r="39" spans="2:8" ht="16" customHeight="1" x14ac:dyDescent="0.25">
      <c r="B39" s="112" t="s">
        <v>59</v>
      </c>
      <c r="C39" s="116"/>
      <c r="D39" s="116"/>
      <c r="E39" s="116"/>
      <c r="F39" s="116"/>
      <c r="G39" s="116"/>
      <c r="H39" s="116"/>
    </row>
    <row r="40" spans="2:8" x14ac:dyDescent="0.25">
      <c r="B40" s="8">
        <v>1</v>
      </c>
      <c r="C40" s="10" t="s">
        <v>54</v>
      </c>
      <c r="D40" s="8">
        <v>2</v>
      </c>
      <c r="E40" s="8" t="s">
        <v>4</v>
      </c>
      <c r="F40" s="8">
        <v>1</v>
      </c>
      <c r="G40" s="16">
        <v>600</v>
      </c>
      <c r="H40" s="16">
        <f>SUM(D40*G40*F40)</f>
        <v>1200</v>
      </c>
    </row>
    <row r="41" spans="2:8" x14ac:dyDescent="0.25">
      <c r="B41" s="8">
        <v>2</v>
      </c>
      <c r="C41" s="9" t="s">
        <v>27</v>
      </c>
      <c r="D41" s="8">
        <v>2</v>
      </c>
      <c r="E41" s="8" t="s">
        <v>4</v>
      </c>
      <c r="F41" s="8">
        <v>1</v>
      </c>
      <c r="G41" s="16">
        <v>200</v>
      </c>
      <c r="H41" s="16">
        <f t="shared" ref="H41:H51" si="2">SUM(D41*G41*F41)</f>
        <v>400</v>
      </c>
    </row>
    <row r="42" spans="2:8" x14ac:dyDescent="0.25">
      <c r="B42" s="8">
        <v>3</v>
      </c>
      <c r="C42" s="9" t="s">
        <v>19</v>
      </c>
      <c r="D42" s="8">
        <v>16</v>
      </c>
      <c r="E42" s="8" t="s">
        <v>4</v>
      </c>
      <c r="F42" s="8">
        <v>1</v>
      </c>
      <c r="G42" s="16">
        <v>600</v>
      </c>
      <c r="H42" s="16">
        <f t="shared" si="2"/>
        <v>9600</v>
      </c>
    </row>
    <row r="43" spans="2:8" x14ac:dyDescent="0.25">
      <c r="B43" s="8">
        <v>4</v>
      </c>
      <c r="C43" s="9" t="s">
        <v>20</v>
      </c>
      <c r="D43" s="8">
        <v>12</v>
      </c>
      <c r="E43" s="8" t="s">
        <v>4</v>
      </c>
      <c r="F43" s="8">
        <v>1</v>
      </c>
      <c r="G43" s="16">
        <v>200</v>
      </c>
      <c r="H43" s="16">
        <f t="shared" si="2"/>
        <v>2400</v>
      </c>
    </row>
    <row r="44" spans="2:8" x14ac:dyDescent="0.25">
      <c r="B44" s="8">
        <v>5</v>
      </c>
      <c r="C44" s="9" t="s">
        <v>21</v>
      </c>
      <c r="D44" s="8">
        <v>26</v>
      </c>
      <c r="E44" s="8" t="s">
        <v>4</v>
      </c>
      <c r="F44" s="8">
        <v>1</v>
      </c>
      <c r="G44" s="16">
        <v>500</v>
      </c>
      <c r="H44" s="16">
        <f t="shared" si="2"/>
        <v>13000</v>
      </c>
    </row>
    <row r="45" spans="2:8" x14ac:dyDescent="0.25">
      <c r="B45" s="8">
        <v>6</v>
      </c>
      <c r="C45" s="9" t="s">
        <v>391</v>
      </c>
      <c r="D45" s="8">
        <v>2</v>
      </c>
      <c r="E45" s="8" t="s">
        <v>4</v>
      </c>
      <c r="F45" s="8">
        <v>1</v>
      </c>
      <c r="G45" s="13">
        <v>500</v>
      </c>
      <c r="H45" s="16">
        <f t="shared" si="2"/>
        <v>1000</v>
      </c>
    </row>
    <row r="46" spans="2:8" x14ac:dyDescent="0.25">
      <c r="B46" s="8">
        <v>7</v>
      </c>
      <c r="C46" s="9" t="s">
        <v>22</v>
      </c>
      <c r="D46" s="8">
        <v>1</v>
      </c>
      <c r="E46" s="8" t="s">
        <v>4</v>
      </c>
      <c r="F46" s="8">
        <v>1</v>
      </c>
      <c r="G46" s="16">
        <v>1500</v>
      </c>
      <c r="H46" s="16">
        <f t="shared" si="2"/>
        <v>1500</v>
      </c>
    </row>
    <row r="47" spans="2:8" x14ac:dyDescent="0.25">
      <c r="B47" s="8">
        <v>8</v>
      </c>
      <c r="C47" s="9" t="s">
        <v>55</v>
      </c>
      <c r="D47" s="8">
        <v>2</v>
      </c>
      <c r="E47" s="8" t="s">
        <v>4</v>
      </c>
      <c r="F47" s="8">
        <v>1</v>
      </c>
      <c r="G47" s="16">
        <v>500</v>
      </c>
      <c r="H47" s="16">
        <f t="shared" si="2"/>
        <v>1000</v>
      </c>
    </row>
    <row r="48" spans="2:8" x14ac:dyDescent="0.25">
      <c r="B48" s="8">
        <v>9</v>
      </c>
      <c r="C48" s="9" t="s">
        <v>56</v>
      </c>
      <c r="D48" s="8">
        <v>60</v>
      </c>
      <c r="E48" s="8" t="s">
        <v>63</v>
      </c>
      <c r="F48" s="8">
        <v>1</v>
      </c>
      <c r="G48" s="16">
        <v>100</v>
      </c>
      <c r="H48" s="16">
        <f t="shared" si="2"/>
        <v>6000</v>
      </c>
    </row>
    <row r="49" spans="2:8" x14ac:dyDescent="0.25">
      <c r="B49" s="8">
        <v>10</v>
      </c>
      <c r="C49" s="9" t="s">
        <v>23</v>
      </c>
      <c r="D49" s="8">
        <v>2</v>
      </c>
      <c r="E49" s="8" t="s">
        <v>4</v>
      </c>
      <c r="F49" s="8">
        <v>1</v>
      </c>
      <c r="G49" s="16">
        <v>800</v>
      </c>
      <c r="H49" s="16">
        <f t="shared" si="2"/>
        <v>1600</v>
      </c>
    </row>
    <row r="50" spans="2:8" x14ac:dyDescent="0.25">
      <c r="B50" s="8">
        <v>11</v>
      </c>
      <c r="C50" s="9" t="s">
        <v>24</v>
      </c>
      <c r="D50" s="8">
        <v>8</v>
      </c>
      <c r="E50" s="8" t="s">
        <v>4</v>
      </c>
      <c r="F50" s="8">
        <v>1</v>
      </c>
      <c r="G50" s="16">
        <v>200</v>
      </c>
      <c r="H50" s="16">
        <f t="shared" si="2"/>
        <v>1600</v>
      </c>
    </row>
    <row r="51" spans="2:8" x14ac:dyDescent="0.25">
      <c r="B51" s="8">
        <v>12</v>
      </c>
      <c r="C51" s="9" t="s">
        <v>25</v>
      </c>
      <c r="D51" s="8">
        <v>1</v>
      </c>
      <c r="E51" s="8" t="s">
        <v>4</v>
      </c>
      <c r="F51" s="8">
        <v>1</v>
      </c>
      <c r="G51" s="16">
        <v>2000</v>
      </c>
      <c r="H51" s="16">
        <f t="shared" si="2"/>
        <v>2000</v>
      </c>
    </row>
    <row r="52" spans="2:8" x14ac:dyDescent="0.25">
      <c r="B52" s="8">
        <v>13</v>
      </c>
      <c r="C52" s="9" t="s">
        <v>57</v>
      </c>
      <c r="D52" s="8">
        <v>1</v>
      </c>
      <c r="E52" s="8" t="s">
        <v>10</v>
      </c>
      <c r="F52" s="8">
        <v>1</v>
      </c>
      <c r="G52" s="13">
        <v>800</v>
      </c>
      <c r="H52" s="16">
        <f>SUM(D52*G52*F52)</f>
        <v>800</v>
      </c>
    </row>
    <row r="53" spans="2:8" x14ac:dyDescent="0.25">
      <c r="B53" s="8"/>
      <c r="C53" s="110" t="s">
        <v>64</v>
      </c>
      <c r="D53" s="111"/>
      <c r="E53" s="111"/>
      <c r="F53" s="111"/>
      <c r="G53" s="111"/>
      <c r="H53" s="12">
        <f>SUM(H40:H52)</f>
        <v>42100</v>
      </c>
    </row>
    <row r="54" spans="2:8" x14ac:dyDescent="0.25">
      <c r="B54" s="114" t="s">
        <v>61</v>
      </c>
      <c r="C54" s="115"/>
      <c r="D54" s="115"/>
      <c r="E54" s="115"/>
      <c r="F54" s="115"/>
      <c r="G54" s="115"/>
      <c r="H54" s="115"/>
    </row>
    <row r="55" spans="2:8" ht="16" customHeight="1" x14ac:dyDescent="0.25">
      <c r="B55" s="112" t="s">
        <v>62</v>
      </c>
      <c r="C55" s="113"/>
      <c r="D55" s="113"/>
      <c r="E55" s="113"/>
      <c r="F55" s="113"/>
      <c r="G55" s="113"/>
      <c r="H55" s="113"/>
    </row>
    <row r="56" spans="2:8" x14ac:dyDescent="0.25">
      <c r="B56" s="8">
        <v>1</v>
      </c>
      <c r="C56" s="9" t="s">
        <v>17</v>
      </c>
      <c r="D56" s="8">
        <v>2</v>
      </c>
      <c r="E56" s="8" t="s">
        <v>4</v>
      </c>
      <c r="F56" s="8">
        <v>1</v>
      </c>
      <c r="G56" s="13">
        <v>1500</v>
      </c>
      <c r="H56" s="14">
        <f>G56*F56*D56</f>
        <v>3000</v>
      </c>
    </row>
    <row r="57" spans="2:8" x14ac:dyDescent="0.25">
      <c r="B57" s="8">
        <v>2</v>
      </c>
      <c r="C57" s="9" t="s">
        <v>45</v>
      </c>
      <c r="D57" s="8">
        <v>1</v>
      </c>
      <c r="E57" s="8" t="s">
        <v>4</v>
      </c>
      <c r="F57" s="8">
        <v>1</v>
      </c>
      <c r="G57" s="13">
        <v>1500</v>
      </c>
      <c r="H57" s="14">
        <f t="shared" ref="H57:H63" si="3">G57*F57*D57</f>
        <v>1500</v>
      </c>
    </row>
    <row r="58" spans="2:8" x14ac:dyDescent="0.25">
      <c r="B58" s="8">
        <v>3</v>
      </c>
      <c r="C58" s="9" t="s">
        <v>58</v>
      </c>
      <c r="D58" s="8">
        <v>1</v>
      </c>
      <c r="E58" s="8" t="s">
        <v>4</v>
      </c>
      <c r="F58" s="8">
        <v>1</v>
      </c>
      <c r="G58" s="13">
        <v>2400</v>
      </c>
      <c r="H58" s="14">
        <f t="shared" si="3"/>
        <v>2400</v>
      </c>
    </row>
    <row r="59" spans="2:8" x14ac:dyDescent="0.25">
      <c r="B59" s="8">
        <v>4</v>
      </c>
      <c r="C59" s="9" t="s">
        <v>52</v>
      </c>
      <c r="D59" s="8">
        <v>2</v>
      </c>
      <c r="E59" s="8" t="s">
        <v>4</v>
      </c>
      <c r="F59" s="8">
        <v>1</v>
      </c>
      <c r="G59" s="13">
        <v>100</v>
      </c>
      <c r="H59" s="14">
        <f t="shared" si="3"/>
        <v>200</v>
      </c>
    </row>
    <row r="60" spans="2:8" x14ac:dyDescent="0.25">
      <c r="B60" s="8">
        <v>5</v>
      </c>
      <c r="C60" s="11" t="s">
        <v>390</v>
      </c>
      <c r="D60" s="8">
        <v>2</v>
      </c>
      <c r="E60" s="8" t="s">
        <v>4</v>
      </c>
      <c r="F60" s="8">
        <v>1</v>
      </c>
      <c r="G60" s="13">
        <v>500</v>
      </c>
      <c r="H60" s="14">
        <f t="shared" si="3"/>
        <v>1000</v>
      </c>
    </row>
    <row r="61" spans="2:8" x14ac:dyDescent="0.25">
      <c r="B61" s="8">
        <v>6</v>
      </c>
      <c r="C61" s="9" t="s">
        <v>387</v>
      </c>
      <c r="D61" s="8">
        <v>1</v>
      </c>
      <c r="E61" s="8" t="s">
        <v>4</v>
      </c>
      <c r="F61" s="8">
        <v>1</v>
      </c>
      <c r="G61" s="13">
        <v>2400</v>
      </c>
      <c r="H61" s="14">
        <f t="shared" si="3"/>
        <v>2400</v>
      </c>
    </row>
    <row r="62" spans="2:8" x14ac:dyDescent="0.25">
      <c r="B62" s="8">
        <v>7</v>
      </c>
      <c r="C62" s="9" t="s">
        <v>41</v>
      </c>
      <c r="D62" s="8">
        <v>1</v>
      </c>
      <c r="E62" s="8" t="s">
        <v>4</v>
      </c>
      <c r="F62" s="8">
        <v>1</v>
      </c>
      <c r="G62" s="13">
        <v>300</v>
      </c>
      <c r="H62" s="14">
        <f t="shared" si="3"/>
        <v>300</v>
      </c>
    </row>
    <row r="63" spans="2:8" x14ac:dyDescent="0.25">
      <c r="B63" s="8">
        <v>8</v>
      </c>
      <c r="C63" s="9" t="s">
        <v>53</v>
      </c>
      <c r="D63" s="8">
        <v>1</v>
      </c>
      <c r="E63" s="8" t="s">
        <v>10</v>
      </c>
      <c r="F63" s="8">
        <v>1</v>
      </c>
      <c r="G63" s="13">
        <v>800</v>
      </c>
      <c r="H63" s="14">
        <f t="shared" si="3"/>
        <v>800</v>
      </c>
    </row>
    <row r="64" spans="2:8" x14ac:dyDescent="0.25">
      <c r="B64" s="15"/>
      <c r="C64" s="110" t="s">
        <v>64</v>
      </c>
      <c r="D64" s="111"/>
      <c r="E64" s="111"/>
      <c r="F64" s="111"/>
      <c r="G64" s="111"/>
      <c r="H64" s="12">
        <f>SUM(H56:H63)</f>
        <v>11600</v>
      </c>
    </row>
    <row r="65" spans="2:8" x14ac:dyDescent="0.25">
      <c r="B65" s="112" t="s">
        <v>59</v>
      </c>
      <c r="C65" s="113"/>
      <c r="D65" s="113"/>
      <c r="E65" s="113"/>
      <c r="F65" s="113"/>
      <c r="G65" s="113"/>
      <c r="H65" s="113"/>
    </row>
    <row r="66" spans="2:8" x14ac:dyDescent="0.25">
      <c r="B66" s="8">
        <v>1</v>
      </c>
      <c r="C66" s="10" t="s">
        <v>54</v>
      </c>
      <c r="D66" s="8">
        <v>1</v>
      </c>
      <c r="E66" s="8" t="s">
        <v>4</v>
      </c>
      <c r="F66" s="8">
        <v>1</v>
      </c>
      <c r="G66" s="16">
        <v>600</v>
      </c>
      <c r="H66" s="16">
        <f>SUM(D66*G66*F66)</f>
        <v>600</v>
      </c>
    </row>
    <row r="67" spans="2:8" x14ac:dyDescent="0.25">
      <c r="B67" s="8">
        <v>2</v>
      </c>
      <c r="C67" s="9" t="s">
        <v>19</v>
      </c>
      <c r="D67" s="8">
        <v>4</v>
      </c>
      <c r="E67" s="8" t="s">
        <v>4</v>
      </c>
      <c r="F67" s="8">
        <v>1</v>
      </c>
      <c r="G67" s="16">
        <v>600</v>
      </c>
      <c r="H67" s="16">
        <f t="shared" ref="H67:H75" si="4">SUM(D67*G67*F67)</f>
        <v>2400</v>
      </c>
    </row>
    <row r="68" spans="2:8" x14ac:dyDescent="0.25">
      <c r="B68" s="8">
        <v>3</v>
      </c>
      <c r="C68" s="9" t="s">
        <v>26</v>
      </c>
      <c r="D68" s="8">
        <v>10</v>
      </c>
      <c r="E68" s="8" t="s">
        <v>4</v>
      </c>
      <c r="F68" s="8">
        <v>1</v>
      </c>
      <c r="G68" s="16">
        <v>200</v>
      </c>
      <c r="H68" s="16">
        <f t="shared" si="4"/>
        <v>2000</v>
      </c>
    </row>
    <row r="69" spans="2:8" x14ac:dyDescent="0.25">
      <c r="B69" s="8">
        <v>4</v>
      </c>
      <c r="C69" s="9" t="s">
        <v>21</v>
      </c>
      <c r="D69" s="8">
        <v>10</v>
      </c>
      <c r="E69" s="8" t="s">
        <v>4</v>
      </c>
      <c r="F69" s="8">
        <v>1</v>
      </c>
      <c r="G69" s="16">
        <v>500</v>
      </c>
      <c r="H69" s="16">
        <f t="shared" si="4"/>
        <v>5000</v>
      </c>
    </row>
    <row r="70" spans="2:8" x14ac:dyDescent="0.25">
      <c r="B70" s="8">
        <v>5</v>
      </c>
      <c r="C70" s="9" t="s">
        <v>22</v>
      </c>
      <c r="D70" s="8">
        <v>1</v>
      </c>
      <c r="E70" s="8" t="s">
        <v>4</v>
      </c>
      <c r="F70" s="8">
        <v>1</v>
      </c>
      <c r="G70" s="16">
        <v>1500</v>
      </c>
      <c r="H70" s="16">
        <f t="shared" si="4"/>
        <v>1500</v>
      </c>
    </row>
    <row r="71" spans="2:8" x14ac:dyDescent="0.25">
      <c r="B71" s="8">
        <v>6</v>
      </c>
      <c r="C71" s="9" t="s">
        <v>55</v>
      </c>
      <c r="D71" s="8">
        <v>1</v>
      </c>
      <c r="E71" s="8" t="s">
        <v>4</v>
      </c>
      <c r="F71" s="8">
        <v>1</v>
      </c>
      <c r="G71" s="16">
        <v>500</v>
      </c>
      <c r="H71" s="16">
        <f t="shared" si="4"/>
        <v>500</v>
      </c>
    </row>
    <row r="72" spans="2:8" x14ac:dyDescent="0.25">
      <c r="B72" s="8">
        <v>7</v>
      </c>
      <c r="C72" s="9" t="s">
        <v>56</v>
      </c>
      <c r="D72" s="8">
        <v>40</v>
      </c>
      <c r="E72" s="8" t="s">
        <v>63</v>
      </c>
      <c r="F72" s="8">
        <v>1</v>
      </c>
      <c r="G72" s="16">
        <v>100</v>
      </c>
      <c r="H72" s="16">
        <f t="shared" si="4"/>
        <v>4000</v>
      </c>
    </row>
    <row r="73" spans="2:8" x14ac:dyDescent="0.25">
      <c r="B73" s="8">
        <v>9</v>
      </c>
      <c r="C73" s="9" t="s">
        <v>24</v>
      </c>
      <c r="D73" s="8">
        <v>6</v>
      </c>
      <c r="E73" s="8" t="s">
        <v>4</v>
      </c>
      <c r="F73" s="8">
        <v>1</v>
      </c>
      <c r="G73" s="16">
        <v>200</v>
      </c>
      <c r="H73" s="16">
        <f t="shared" si="4"/>
        <v>1200</v>
      </c>
    </row>
    <row r="74" spans="2:8" x14ac:dyDescent="0.25">
      <c r="B74" s="8">
        <v>10</v>
      </c>
      <c r="C74" s="9" t="s">
        <v>28</v>
      </c>
      <c r="D74" s="8">
        <v>1</v>
      </c>
      <c r="E74" s="8" t="s">
        <v>4</v>
      </c>
      <c r="F74" s="8">
        <v>1</v>
      </c>
      <c r="G74" s="16">
        <v>1000</v>
      </c>
      <c r="H74" s="16">
        <f t="shared" si="4"/>
        <v>1000</v>
      </c>
    </row>
    <row r="75" spans="2:8" x14ac:dyDescent="0.25">
      <c r="B75" s="8">
        <v>11</v>
      </c>
      <c r="C75" s="9" t="s">
        <v>57</v>
      </c>
      <c r="D75" s="8">
        <v>1</v>
      </c>
      <c r="E75" s="8" t="s">
        <v>10</v>
      </c>
      <c r="F75" s="8">
        <v>1</v>
      </c>
      <c r="G75" s="13">
        <v>800</v>
      </c>
      <c r="H75" s="16">
        <f t="shared" si="4"/>
        <v>800</v>
      </c>
    </row>
    <row r="76" spans="2:8" x14ac:dyDescent="0.25">
      <c r="B76" s="8"/>
      <c r="C76" s="110" t="s">
        <v>64</v>
      </c>
      <c r="D76" s="111"/>
      <c r="E76" s="111"/>
      <c r="F76" s="111"/>
      <c r="G76" s="111"/>
      <c r="H76" s="12">
        <f>SUM(H66:H75)</f>
        <v>19000</v>
      </c>
    </row>
    <row r="77" spans="2:8" x14ac:dyDescent="0.25">
      <c r="B77" s="114" t="s">
        <v>73</v>
      </c>
      <c r="C77" s="115"/>
      <c r="D77" s="115"/>
      <c r="E77" s="115"/>
      <c r="F77" s="115"/>
      <c r="G77" s="115"/>
      <c r="H77" s="115"/>
    </row>
    <row r="78" spans="2:8" ht="16" customHeight="1" x14ac:dyDescent="0.25">
      <c r="B78" s="112" t="s">
        <v>65</v>
      </c>
      <c r="C78" s="113"/>
      <c r="D78" s="113"/>
      <c r="E78" s="113"/>
      <c r="F78" s="113"/>
      <c r="G78" s="113"/>
      <c r="H78" s="113"/>
    </row>
    <row r="79" spans="2:8" x14ac:dyDescent="0.25">
      <c r="B79" s="8">
        <v>1</v>
      </c>
      <c r="C79" s="11" t="s">
        <v>72</v>
      </c>
      <c r="D79" s="8">
        <v>1</v>
      </c>
      <c r="E79" s="8" t="s">
        <v>5</v>
      </c>
      <c r="F79" s="8">
        <v>2</v>
      </c>
      <c r="G79" s="13">
        <v>800</v>
      </c>
      <c r="H79" s="14">
        <f>SUM(G79*F79*D79)</f>
        <v>1600</v>
      </c>
    </row>
    <row r="80" spans="2:8" x14ac:dyDescent="0.25">
      <c r="B80" s="8">
        <v>2</v>
      </c>
      <c r="C80" s="11" t="s">
        <v>68</v>
      </c>
      <c r="D80" s="8">
        <v>2</v>
      </c>
      <c r="E80" s="8" t="s">
        <v>5</v>
      </c>
      <c r="F80" s="8">
        <v>2</v>
      </c>
      <c r="G80" s="13">
        <v>500</v>
      </c>
      <c r="H80" s="14">
        <f t="shared" ref="H80:H83" si="5">SUM(G80*F80*D80)</f>
        <v>2000</v>
      </c>
    </row>
    <row r="81" spans="2:8" x14ac:dyDescent="0.25">
      <c r="B81" s="8">
        <v>3</v>
      </c>
      <c r="C81" s="11" t="s">
        <v>69</v>
      </c>
      <c r="D81" s="8">
        <v>2</v>
      </c>
      <c r="E81" s="8" t="s">
        <v>5</v>
      </c>
      <c r="F81" s="8">
        <v>2</v>
      </c>
      <c r="G81" s="13">
        <v>500</v>
      </c>
      <c r="H81" s="14">
        <f t="shared" si="5"/>
        <v>2000</v>
      </c>
    </row>
    <row r="82" spans="2:8" x14ac:dyDescent="0.25">
      <c r="B82" s="8">
        <v>4</v>
      </c>
      <c r="C82" s="11" t="s">
        <v>70</v>
      </c>
      <c r="D82" s="8">
        <v>2</v>
      </c>
      <c r="E82" s="8" t="s">
        <v>5</v>
      </c>
      <c r="F82" s="8">
        <v>2</v>
      </c>
      <c r="G82" s="13">
        <v>500</v>
      </c>
      <c r="H82" s="14">
        <f t="shared" si="5"/>
        <v>2000</v>
      </c>
    </row>
    <row r="83" spans="2:8" x14ac:dyDescent="0.25">
      <c r="B83" s="8">
        <v>5</v>
      </c>
      <c r="C83" s="11" t="s">
        <v>71</v>
      </c>
      <c r="D83" s="8">
        <v>12</v>
      </c>
      <c r="E83" s="8" t="s">
        <v>5</v>
      </c>
      <c r="F83" s="8">
        <v>2</v>
      </c>
      <c r="G83" s="13">
        <v>320</v>
      </c>
      <c r="H83" s="14">
        <f t="shared" si="5"/>
        <v>7680</v>
      </c>
    </row>
    <row r="84" spans="2:8" x14ac:dyDescent="0.25">
      <c r="B84" s="8"/>
      <c r="C84" s="110" t="s">
        <v>64</v>
      </c>
      <c r="D84" s="111"/>
      <c r="E84" s="111"/>
      <c r="F84" s="111"/>
      <c r="G84" s="111"/>
      <c r="H84" s="12">
        <f>SUM(H79:H83)</f>
        <v>15280</v>
      </c>
    </row>
    <row r="85" spans="2:8" ht="16" customHeight="1" x14ac:dyDescent="0.25">
      <c r="B85" s="112" t="s">
        <v>66</v>
      </c>
      <c r="C85" s="113"/>
      <c r="D85" s="113"/>
      <c r="E85" s="113"/>
      <c r="F85" s="113"/>
      <c r="G85" s="113"/>
      <c r="H85" s="113"/>
    </row>
    <row r="86" spans="2:8" x14ac:dyDescent="0.25">
      <c r="B86" s="8">
        <v>1</v>
      </c>
      <c r="C86" s="9" t="s">
        <v>67</v>
      </c>
      <c r="D86" s="8">
        <v>3</v>
      </c>
      <c r="E86" s="8"/>
      <c r="F86" s="8">
        <v>2</v>
      </c>
      <c r="G86" s="13">
        <v>1000</v>
      </c>
      <c r="H86" s="14">
        <f>SUM(D86*G86*F86)</f>
        <v>6000</v>
      </c>
    </row>
    <row r="87" spans="2:8" x14ac:dyDescent="0.25">
      <c r="B87" s="8"/>
      <c r="C87" s="110" t="s">
        <v>64</v>
      </c>
      <c r="D87" s="111"/>
      <c r="E87" s="111"/>
      <c r="F87" s="111"/>
      <c r="G87" s="111"/>
      <c r="H87" s="12">
        <f>SUM(H86)</f>
        <v>6000</v>
      </c>
    </row>
    <row r="88" spans="2:8" s="17" customFormat="1" ht="24" customHeight="1" x14ac:dyDescent="0.25">
      <c r="B88" s="118" t="s">
        <v>64</v>
      </c>
      <c r="C88" s="118"/>
      <c r="D88" s="118"/>
      <c r="E88" s="118"/>
      <c r="F88" s="118"/>
      <c r="G88" s="119">
        <f>H19+H38+H53+H64+H76+H84+H87</f>
        <v>195980</v>
      </c>
      <c r="H88" s="119"/>
    </row>
    <row r="89" spans="2:8" s="17" customFormat="1" ht="24" customHeight="1" x14ac:dyDescent="0.25">
      <c r="B89" s="118" t="s">
        <v>74</v>
      </c>
      <c r="C89" s="118"/>
      <c r="D89" s="118"/>
      <c r="E89" s="118"/>
      <c r="F89" s="118"/>
      <c r="G89" s="119">
        <f>G88*0.1</f>
        <v>19598</v>
      </c>
      <c r="H89" s="119"/>
    </row>
    <row r="90" spans="2:8" s="17" customFormat="1" ht="24" customHeight="1" x14ac:dyDescent="0.25">
      <c r="B90" s="118" t="s">
        <v>75</v>
      </c>
      <c r="C90" s="118"/>
      <c r="D90" s="118"/>
      <c r="E90" s="118"/>
      <c r="F90" s="118"/>
      <c r="G90" s="119">
        <f>SUM(G88:G89)</f>
        <v>215578</v>
      </c>
      <c r="H90" s="119"/>
    </row>
  </sheetData>
  <mergeCells count="23">
    <mergeCell ref="B90:F90"/>
    <mergeCell ref="G90:H90"/>
    <mergeCell ref="B20:H20"/>
    <mergeCell ref="C87:G87"/>
    <mergeCell ref="B88:F88"/>
    <mergeCell ref="G88:H88"/>
    <mergeCell ref="B85:H85"/>
    <mergeCell ref="B89:F89"/>
    <mergeCell ref="G89:H89"/>
    <mergeCell ref="C84:G84"/>
    <mergeCell ref="B3:H3"/>
    <mergeCell ref="C76:G76"/>
    <mergeCell ref="B78:H78"/>
    <mergeCell ref="C64:G64"/>
    <mergeCell ref="B65:H65"/>
    <mergeCell ref="C53:G53"/>
    <mergeCell ref="B54:H54"/>
    <mergeCell ref="B55:H55"/>
    <mergeCell ref="C38:G38"/>
    <mergeCell ref="B39:H39"/>
    <mergeCell ref="B19:G19"/>
    <mergeCell ref="B4:H4"/>
    <mergeCell ref="B77:H77"/>
  </mergeCells>
  <phoneticPr fontId="1" type="noConversion"/>
  <conditionalFormatting sqref="G79:G83 G86 G21:G23 G7:G10 G29:G30 G25 G35 G27 G13:G14 G16:G18">
    <cfRule type="cellIs" dxfId="22" priority="28" stopIfTrue="1" operator="lessThan">
      <formula>0</formula>
    </cfRule>
  </conditionalFormatting>
  <conditionalFormatting sqref="G5">
    <cfRule type="cellIs" dxfId="21" priority="27" stopIfTrue="1" operator="lessThan">
      <formula>0</formula>
    </cfRule>
  </conditionalFormatting>
  <conditionalFormatting sqref="G6">
    <cfRule type="cellIs" dxfId="20" priority="26" stopIfTrue="1" operator="lessThan">
      <formula>0</formula>
    </cfRule>
  </conditionalFormatting>
  <conditionalFormatting sqref="G59">
    <cfRule type="cellIs" dxfId="19" priority="22" stopIfTrue="1" operator="lessThan">
      <formula>0</formula>
    </cfRule>
  </conditionalFormatting>
  <conditionalFormatting sqref="G58">
    <cfRule type="cellIs" dxfId="18" priority="20" stopIfTrue="1" operator="lessThan">
      <formula>0</formula>
    </cfRule>
  </conditionalFormatting>
  <conditionalFormatting sqref="G62">
    <cfRule type="cellIs" dxfId="17" priority="17" stopIfTrue="1" operator="lessThan">
      <formula>0</formula>
    </cfRule>
  </conditionalFormatting>
  <conditionalFormatting sqref="G36">
    <cfRule type="cellIs" dxfId="16" priority="18" stopIfTrue="1" operator="lessThan">
      <formula>0</formula>
    </cfRule>
  </conditionalFormatting>
  <conditionalFormatting sqref="G28">
    <cfRule type="cellIs" dxfId="15" priority="16" stopIfTrue="1" operator="lessThan">
      <formula>0</formula>
    </cfRule>
  </conditionalFormatting>
  <conditionalFormatting sqref="G24">
    <cfRule type="cellIs" dxfId="14" priority="15" stopIfTrue="1" operator="lessThan">
      <formula>0</formula>
    </cfRule>
  </conditionalFormatting>
  <conditionalFormatting sqref="G57">
    <cfRule type="cellIs" dxfId="13" priority="14" stopIfTrue="1" operator="lessThan">
      <formula>0</formula>
    </cfRule>
  </conditionalFormatting>
  <conditionalFormatting sqref="G56">
    <cfRule type="cellIs" dxfId="12" priority="13" stopIfTrue="1" operator="lessThan">
      <formula>0</formula>
    </cfRule>
  </conditionalFormatting>
  <conditionalFormatting sqref="G37">
    <cfRule type="cellIs" dxfId="11" priority="12" stopIfTrue="1" operator="lessThan">
      <formula>0</formula>
    </cfRule>
  </conditionalFormatting>
  <conditionalFormatting sqref="G52">
    <cfRule type="cellIs" dxfId="10" priority="11" stopIfTrue="1" operator="lessThan">
      <formula>0</formula>
    </cfRule>
  </conditionalFormatting>
  <conditionalFormatting sqref="G63">
    <cfRule type="cellIs" dxfId="9" priority="10" stopIfTrue="1" operator="lessThan">
      <formula>0</formula>
    </cfRule>
  </conditionalFormatting>
  <conditionalFormatting sqref="G75">
    <cfRule type="cellIs" dxfId="8" priority="9" stopIfTrue="1" operator="lessThan">
      <formula>0</formula>
    </cfRule>
  </conditionalFormatting>
  <conditionalFormatting sqref="G61">
    <cfRule type="cellIs" dxfId="7" priority="8" stopIfTrue="1" operator="lessThan">
      <formula>0</formula>
    </cfRule>
  </conditionalFormatting>
  <conditionalFormatting sqref="G32:G34">
    <cfRule type="cellIs" dxfId="6" priority="7" stopIfTrue="1" operator="lessThan">
      <formula>0</formula>
    </cfRule>
  </conditionalFormatting>
  <conditionalFormatting sqref="G26">
    <cfRule type="cellIs" dxfId="5" priority="6" stopIfTrue="1" operator="lessThan">
      <formula>0</formula>
    </cfRule>
  </conditionalFormatting>
  <conditionalFormatting sqref="G60">
    <cfRule type="cellIs" dxfId="4" priority="5" stopIfTrue="1" operator="lessThan">
      <formula>0</formula>
    </cfRule>
  </conditionalFormatting>
  <conditionalFormatting sqref="G11:G12">
    <cfRule type="cellIs" dxfId="3" priority="4" stopIfTrue="1" operator="lessThan">
      <formula>0</formula>
    </cfRule>
  </conditionalFormatting>
  <conditionalFormatting sqref="G31">
    <cfRule type="cellIs" dxfId="2" priority="3" stopIfTrue="1" operator="lessThan">
      <formula>0</formula>
    </cfRule>
  </conditionalFormatting>
  <conditionalFormatting sqref="G45">
    <cfRule type="cellIs" dxfId="1" priority="2" stopIfTrue="1" operator="lessThan">
      <formula>0</formula>
    </cfRule>
  </conditionalFormatting>
  <conditionalFormatting sqref="G1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zoomScale="140" zoomScaleNormal="140" zoomScalePageLayoutView="140" workbookViewId="0">
      <selection activeCell="K14" sqref="K14"/>
    </sheetView>
  </sheetViews>
  <sheetFormatPr baseColWidth="10" defaultRowHeight="17" x14ac:dyDescent="0.2"/>
  <cols>
    <col min="1" max="1" width="10.83203125" style="22"/>
    <col min="2" max="2" width="4.83203125" style="22" bestFit="1" customWidth="1"/>
    <col min="3" max="3" width="13.1640625" style="22" bestFit="1" customWidth="1"/>
    <col min="4" max="4" width="20.33203125" style="22" customWidth="1"/>
    <col min="5" max="7" width="10.83203125" style="22"/>
    <col min="8" max="8" width="12.33203125" style="22" customWidth="1"/>
    <col min="9" max="9" width="15.1640625" style="22" customWidth="1"/>
    <col min="10" max="16384" width="10.83203125" style="22"/>
  </cols>
  <sheetData>
    <row r="2" spans="2:9" ht="49" customHeight="1" x14ac:dyDescent="0.2">
      <c r="B2" s="121" t="s">
        <v>87</v>
      </c>
      <c r="C2" s="121"/>
      <c r="D2" s="121"/>
      <c r="E2" s="121"/>
      <c r="F2" s="121"/>
      <c r="G2" s="121"/>
      <c r="H2" s="121"/>
      <c r="I2" s="121"/>
    </row>
    <row r="3" spans="2:9" x14ac:dyDescent="0.2">
      <c r="B3" s="21" t="s">
        <v>31</v>
      </c>
      <c r="C3" s="21" t="s">
        <v>11</v>
      </c>
      <c r="D3" s="21" t="s">
        <v>84</v>
      </c>
      <c r="E3" s="4" t="s">
        <v>0</v>
      </c>
      <c r="F3" s="4" t="s">
        <v>9</v>
      </c>
      <c r="G3" s="4" t="s">
        <v>33</v>
      </c>
      <c r="H3" s="4" t="s">
        <v>1</v>
      </c>
      <c r="I3" s="4" t="s">
        <v>2</v>
      </c>
    </row>
    <row r="4" spans="2:9" x14ac:dyDescent="0.2">
      <c r="B4" s="23">
        <v>1</v>
      </c>
      <c r="C4" s="23" t="s">
        <v>78</v>
      </c>
      <c r="D4" s="23"/>
      <c r="E4" s="24">
        <v>1</v>
      </c>
      <c r="F4" s="18" t="s">
        <v>80</v>
      </c>
      <c r="G4" s="19">
        <v>1</v>
      </c>
      <c r="H4" s="27">
        <v>50000</v>
      </c>
      <c r="I4" s="27">
        <f>E4*G4*H4</f>
        <v>50000</v>
      </c>
    </row>
    <row r="5" spans="2:9" x14ac:dyDescent="0.2">
      <c r="B5" s="23">
        <v>2</v>
      </c>
      <c r="C5" s="23" t="s">
        <v>79</v>
      </c>
      <c r="D5" s="23"/>
      <c r="E5" s="24">
        <v>1</v>
      </c>
      <c r="F5" s="18" t="s">
        <v>80</v>
      </c>
      <c r="G5" s="19">
        <v>1</v>
      </c>
      <c r="H5" s="27">
        <v>90000</v>
      </c>
      <c r="I5" s="27">
        <f t="shared" ref="I5:I8" si="0">E5*G5*H5</f>
        <v>90000</v>
      </c>
    </row>
    <row r="6" spans="2:9" x14ac:dyDescent="0.2">
      <c r="B6" s="23">
        <v>3</v>
      </c>
      <c r="C6" s="23" t="s">
        <v>76</v>
      </c>
      <c r="D6" s="23"/>
      <c r="E6" s="24">
        <v>1</v>
      </c>
      <c r="F6" s="18" t="s">
        <v>81</v>
      </c>
      <c r="G6" s="19">
        <v>1</v>
      </c>
      <c r="H6" s="27">
        <v>12000</v>
      </c>
      <c r="I6" s="27">
        <f t="shared" si="0"/>
        <v>12000</v>
      </c>
    </row>
    <row r="7" spans="2:9" ht="51" x14ac:dyDescent="0.2">
      <c r="B7" s="23">
        <v>4</v>
      </c>
      <c r="C7" s="20" t="s">
        <v>83</v>
      </c>
      <c r="D7" s="26" t="s">
        <v>288</v>
      </c>
      <c r="E7" s="25">
        <v>1</v>
      </c>
      <c r="F7" s="18" t="s">
        <v>81</v>
      </c>
      <c r="G7" s="20">
        <v>1</v>
      </c>
      <c r="H7" s="28">
        <v>8000</v>
      </c>
      <c r="I7" s="27">
        <f t="shared" si="0"/>
        <v>8000</v>
      </c>
    </row>
    <row r="8" spans="2:9" x14ac:dyDescent="0.2">
      <c r="B8" s="23">
        <v>5</v>
      </c>
      <c r="C8" s="23" t="s">
        <v>77</v>
      </c>
      <c r="D8" s="23"/>
      <c r="E8" s="24">
        <v>1</v>
      </c>
      <c r="F8" s="18" t="s">
        <v>81</v>
      </c>
      <c r="G8" s="19">
        <v>1</v>
      </c>
      <c r="H8" s="27">
        <v>15000</v>
      </c>
      <c r="I8" s="27">
        <f t="shared" si="0"/>
        <v>15000</v>
      </c>
    </row>
    <row r="9" spans="2:9" x14ac:dyDescent="0.2">
      <c r="B9" s="120" t="s">
        <v>64</v>
      </c>
      <c r="C9" s="120"/>
      <c r="D9" s="120"/>
      <c r="E9" s="120"/>
      <c r="F9" s="120"/>
      <c r="G9" s="120"/>
      <c r="H9" s="120"/>
      <c r="I9" s="29">
        <f>SUM(I4:I8)</f>
        <v>175000</v>
      </c>
    </row>
    <row r="10" spans="2:9" x14ac:dyDescent="0.2">
      <c r="B10" s="120" t="s">
        <v>86</v>
      </c>
      <c r="C10" s="120"/>
      <c r="D10" s="120"/>
      <c r="E10" s="120"/>
      <c r="F10" s="120"/>
      <c r="G10" s="120"/>
      <c r="H10" s="120"/>
      <c r="I10" s="29">
        <f>I9*0.1</f>
        <v>17500</v>
      </c>
    </row>
    <row r="11" spans="2:9" x14ac:dyDescent="0.2">
      <c r="B11" s="120" t="s">
        <v>64</v>
      </c>
      <c r="C11" s="120"/>
      <c r="D11" s="120"/>
      <c r="E11" s="120"/>
      <c r="F11" s="120"/>
      <c r="G11" s="120"/>
      <c r="H11" s="120"/>
      <c r="I11" s="29">
        <f>SUM(I9:I10)</f>
        <v>192500</v>
      </c>
    </row>
    <row r="12" spans="2:9" ht="25" customHeight="1" x14ac:dyDescent="0.2">
      <c r="B12" s="88"/>
      <c r="C12" s="88"/>
      <c r="D12" s="88"/>
      <c r="E12" s="88"/>
      <c r="F12" s="88"/>
      <c r="G12" s="88"/>
      <c r="H12" s="88"/>
      <c r="I12" s="89"/>
    </row>
    <row r="13" spans="2:9" ht="37" customHeight="1" x14ac:dyDescent="0.2">
      <c r="B13" s="121" t="s">
        <v>82</v>
      </c>
      <c r="C13" s="121"/>
      <c r="D13" s="121"/>
      <c r="E13" s="121"/>
      <c r="F13" s="121"/>
      <c r="G13" s="121"/>
      <c r="H13" s="121"/>
      <c r="I13" s="121"/>
    </row>
    <row r="14" spans="2:9" x14ac:dyDescent="0.2">
      <c r="B14" s="21" t="s">
        <v>31</v>
      </c>
      <c r="C14" s="21" t="s">
        <v>11</v>
      </c>
      <c r="D14" s="21" t="s">
        <v>84</v>
      </c>
      <c r="E14" s="4" t="s">
        <v>0</v>
      </c>
      <c r="F14" s="4" t="s">
        <v>9</v>
      </c>
      <c r="G14" s="4" t="s">
        <v>33</v>
      </c>
      <c r="H14" s="4" t="s">
        <v>1</v>
      </c>
      <c r="I14" s="4" t="s">
        <v>2</v>
      </c>
    </row>
    <row r="15" spans="2:9" x14ac:dyDescent="0.2">
      <c r="B15" s="23">
        <v>1</v>
      </c>
      <c r="C15" s="23" t="s">
        <v>78</v>
      </c>
      <c r="D15" s="23"/>
      <c r="E15" s="24">
        <v>1</v>
      </c>
      <c r="F15" s="18" t="s">
        <v>80</v>
      </c>
      <c r="G15" s="19">
        <v>1</v>
      </c>
      <c r="H15" s="27">
        <v>60000</v>
      </c>
      <c r="I15" s="27">
        <f>E15*G15*H15</f>
        <v>60000</v>
      </c>
    </row>
    <row r="16" spans="2:9" x14ac:dyDescent="0.2">
      <c r="B16" s="23">
        <v>2</v>
      </c>
      <c r="C16" s="23" t="s">
        <v>79</v>
      </c>
      <c r="D16" s="23"/>
      <c r="E16" s="24">
        <v>1</v>
      </c>
      <c r="F16" s="18" t="s">
        <v>80</v>
      </c>
      <c r="G16" s="19">
        <v>1</v>
      </c>
      <c r="H16" s="27">
        <v>110000</v>
      </c>
      <c r="I16" s="27">
        <f t="shared" ref="I16:I19" si="1">E16*G16*H16</f>
        <v>110000</v>
      </c>
    </row>
    <row r="17" spans="2:9" x14ac:dyDescent="0.2">
      <c r="B17" s="23">
        <v>3</v>
      </c>
      <c r="C17" s="23" t="s">
        <v>76</v>
      </c>
      <c r="D17" s="23"/>
      <c r="E17" s="24">
        <v>1</v>
      </c>
      <c r="F17" s="18" t="s">
        <v>81</v>
      </c>
      <c r="G17" s="19">
        <v>1</v>
      </c>
      <c r="H17" s="27">
        <v>12000</v>
      </c>
      <c r="I17" s="27">
        <f t="shared" si="1"/>
        <v>12000</v>
      </c>
    </row>
    <row r="18" spans="2:9" ht="34" x14ac:dyDescent="0.2">
      <c r="B18" s="23">
        <v>4</v>
      </c>
      <c r="C18" s="20" t="s">
        <v>83</v>
      </c>
      <c r="D18" s="26" t="s">
        <v>85</v>
      </c>
      <c r="E18" s="25">
        <v>1</v>
      </c>
      <c r="F18" s="18" t="s">
        <v>81</v>
      </c>
      <c r="G18" s="20">
        <v>1</v>
      </c>
      <c r="H18" s="28">
        <v>5000</v>
      </c>
      <c r="I18" s="27">
        <f t="shared" si="1"/>
        <v>5000</v>
      </c>
    </row>
    <row r="19" spans="2:9" x14ac:dyDescent="0.2">
      <c r="B19" s="23">
        <v>5</v>
      </c>
      <c r="C19" s="23" t="s">
        <v>77</v>
      </c>
      <c r="D19" s="23"/>
      <c r="E19" s="24">
        <v>1</v>
      </c>
      <c r="F19" s="18" t="s">
        <v>81</v>
      </c>
      <c r="G19" s="19">
        <v>1</v>
      </c>
      <c r="H19" s="27">
        <v>15000</v>
      </c>
      <c r="I19" s="27">
        <f t="shared" si="1"/>
        <v>15000</v>
      </c>
    </row>
    <row r="20" spans="2:9" ht="27" customHeight="1" x14ac:dyDescent="0.2">
      <c r="B20" s="120" t="s">
        <v>64</v>
      </c>
      <c r="C20" s="120"/>
      <c r="D20" s="120"/>
      <c r="E20" s="120"/>
      <c r="F20" s="120"/>
      <c r="G20" s="120"/>
      <c r="H20" s="120"/>
      <c r="I20" s="29">
        <f>SUM(I15:I19)</f>
        <v>202000</v>
      </c>
    </row>
    <row r="21" spans="2:9" ht="27" customHeight="1" x14ac:dyDescent="0.2">
      <c r="B21" s="120" t="s">
        <v>86</v>
      </c>
      <c r="C21" s="120"/>
      <c r="D21" s="120"/>
      <c r="E21" s="120"/>
      <c r="F21" s="120"/>
      <c r="G21" s="120"/>
      <c r="H21" s="120"/>
      <c r="I21" s="29">
        <f>I20*0.1</f>
        <v>20200</v>
      </c>
    </row>
    <row r="22" spans="2:9" ht="27" customHeight="1" x14ac:dyDescent="0.2">
      <c r="B22" s="120" t="s">
        <v>64</v>
      </c>
      <c r="C22" s="120"/>
      <c r="D22" s="120"/>
      <c r="E22" s="120"/>
      <c r="F22" s="120"/>
      <c r="G22" s="120"/>
      <c r="H22" s="120"/>
      <c r="I22" s="29">
        <f>SUM(I20:I21)</f>
        <v>222200</v>
      </c>
    </row>
  </sheetData>
  <mergeCells count="8">
    <mergeCell ref="B21:H21"/>
    <mergeCell ref="B22:H22"/>
    <mergeCell ref="B2:I2"/>
    <mergeCell ref="B9:H9"/>
    <mergeCell ref="B10:H10"/>
    <mergeCell ref="B11:H11"/>
    <mergeCell ref="B13:I13"/>
    <mergeCell ref="B20:H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zoomScale="140" zoomScaleNormal="140" zoomScalePageLayoutView="140" workbookViewId="0">
      <selection activeCell="I20" sqref="I20"/>
    </sheetView>
  </sheetViews>
  <sheetFormatPr baseColWidth="10" defaultRowHeight="17" x14ac:dyDescent="0.2"/>
  <cols>
    <col min="1" max="1" width="10.83203125" style="22"/>
    <col min="2" max="2" width="4.83203125" style="22" bestFit="1" customWidth="1"/>
    <col min="3" max="3" width="17.5" style="64" customWidth="1"/>
    <col min="4" max="4" width="25.83203125" style="22" customWidth="1"/>
    <col min="5" max="5" width="27.5" style="22" customWidth="1"/>
    <col min="6" max="6" width="5.6640625" style="22" bestFit="1" customWidth="1"/>
    <col min="7" max="7" width="4.83203125" style="22" bestFit="1" customWidth="1"/>
    <col min="8" max="8" width="10.83203125" style="22"/>
    <col min="9" max="9" width="15.1640625" style="22" customWidth="1"/>
    <col min="10" max="16384" width="10.83203125" style="22"/>
  </cols>
  <sheetData>
    <row r="2" spans="2:9" s="44" customFormat="1" x14ac:dyDescent="0.2">
      <c r="B2" s="49" t="s">
        <v>31</v>
      </c>
      <c r="C2" s="63" t="s">
        <v>344</v>
      </c>
      <c r="D2" s="49" t="s">
        <v>11</v>
      </c>
      <c r="E2" s="49" t="s">
        <v>84</v>
      </c>
      <c r="F2" s="50" t="s">
        <v>0</v>
      </c>
      <c r="G2" s="50" t="s">
        <v>9</v>
      </c>
      <c r="H2" s="50" t="s">
        <v>1</v>
      </c>
      <c r="I2" s="50" t="s">
        <v>2</v>
      </c>
    </row>
    <row r="3" spans="2:9" x14ac:dyDescent="0.2">
      <c r="B3" s="86">
        <v>1</v>
      </c>
      <c r="C3" s="122" t="s">
        <v>345</v>
      </c>
      <c r="D3" s="45" t="s">
        <v>341</v>
      </c>
      <c r="E3" s="45" t="s">
        <v>343</v>
      </c>
      <c r="F3" s="47">
        <v>9</v>
      </c>
      <c r="G3" s="86" t="s">
        <v>3</v>
      </c>
      <c r="H3" s="46">
        <v>150</v>
      </c>
      <c r="I3" s="39">
        <f>F3*H3</f>
        <v>1350</v>
      </c>
    </row>
    <row r="4" spans="2:9" x14ac:dyDescent="0.2">
      <c r="B4" s="86">
        <v>2</v>
      </c>
      <c r="C4" s="123"/>
      <c r="D4" s="45" t="s">
        <v>371</v>
      </c>
      <c r="E4" s="45" t="s">
        <v>342</v>
      </c>
      <c r="F4" s="47">
        <v>4</v>
      </c>
      <c r="G4" s="86" t="s">
        <v>4</v>
      </c>
      <c r="H4" s="46">
        <v>120</v>
      </c>
      <c r="I4" s="39">
        <f t="shared" ref="I4:I18" si="0">F4*H4</f>
        <v>480</v>
      </c>
    </row>
    <row r="5" spans="2:9" x14ac:dyDescent="0.2">
      <c r="B5" s="96">
        <v>3</v>
      </c>
      <c r="C5" s="123"/>
      <c r="D5" s="45" t="s">
        <v>372</v>
      </c>
      <c r="E5" s="45" t="s">
        <v>373</v>
      </c>
      <c r="F5" s="47">
        <v>1</v>
      </c>
      <c r="G5" s="86" t="s">
        <v>10</v>
      </c>
      <c r="H5" s="46">
        <v>400</v>
      </c>
      <c r="I5" s="39">
        <f t="shared" si="0"/>
        <v>400</v>
      </c>
    </row>
    <row r="6" spans="2:9" x14ac:dyDescent="0.2">
      <c r="B6" s="96">
        <v>4</v>
      </c>
      <c r="C6" s="26" t="s">
        <v>346</v>
      </c>
      <c r="D6" s="45" t="s">
        <v>347</v>
      </c>
      <c r="E6" s="45" t="s">
        <v>348</v>
      </c>
      <c r="F6" s="47">
        <v>1</v>
      </c>
      <c r="G6" s="86" t="s">
        <v>118</v>
      </c>
      <c r="H6" s="46">
        <v>20000</v>
      </c>
      <c r="I6" s="39">
        <f t="shared" si="0"/>
        <v>20000</v>
      </c>
    </row>
    <row r="7" spans="2:9" x14ac:dyDescent="0.2">
      <c r="B7" s="96">
        <v>5</v>
      </c>
      <c r="C7" s="122" t="s">
        <v>349</v>
      </c>
      <c r="D7" s="45" t="s">
        <v>360</v>
      </c>
      <c r="E7" s="45"/>
      <c r="F7" s="47">
        <v>1</v>
      </c>
      <c r="G7" s="86" t="s">
        <v>4</v>
      </c>
      <c r="H7" s="46">
        <v>2000</v>
      </c>
      <c r="I7" s="39">
        <f t="shared" si="0"/>
        <v>2000</v>
      </c>
    </row>
    <row r="8" spans="2:9" ht="34" x14ac:dyDescent="0.2">
      <c r="B8" s="96">
        <v>6</v>
      </c>
      <c r="C8" s="123"/>
      <c r="D8" s="45" t="s">
        <v>365</v>
      </c>
      <c r="E8" s="45" t="s">
        <v>366</v>
      </c>
      <c r="F8" s="47">
        <v>1</v>
      </c>
      <c r="G8" s="86" t="s">
        <v>10</v>
      </c>
      <c r="H8" s="46">
        <v>400</v>
      </c>
      <c r="I8" s="39">
        <f t="shared" si="0"/>
        <v>400</v>
      </c>
    </row>
    <row r="9" spans="2:9" x14ac:dyDescent="0.2">
      <c r="B9" s="96">
        <v>7</v>
      </c>
      <c r="C9" s="123"/>
      <c r="D9" s="45" t="s">
        <v>361</v>
      </c>
      <c r="E9" s="45" t="s">
        <v>362</v>
      </c>
      <c r="F9" s="47">
        <v>3</v>
      </c>
      <c r="G9" s="86" t="s">
        <v>363</v>
      </c>
      <c r="H9" s="46">
        <v>30</v>
      </c>
      <c r="I9" s="39">
        <f t="shared" si="0"/>
        <v>90</v>
      </c>
    </row>
    <row r="10" spans="2:9" x14ac:dyDescent="0.2">
      <c r="B10" s="96">
        <v>8</v>
      </c>
      <c r="C10" s="123"/>
      <c r="D10" s="45" t="s">
        <v>367</v>
      </c>
      <c r="E10" s="45" t="s">
        <v>368</v>
      </c>
      <c r="F10" s="47">
        <v>2</v>
      </c>
      <c r="G10" s="86" t="s">
        <v>4</v>
      </c>
      <c r="H10" s="46">
        <v>200</v>
      </c>
      <c r="I10" s="39">
        <f t="shared" si="0"/>
        <v>400</v>
      </c>
    </row>
    <row r="11" spans="2:9" x14ac:dyDescent="0.2">
      <c r="B11" s="96">
        <v>9</v>
      </c>
      <c r="C11" s="123"/>
      <c r="D11" s="45" t="s">
        <v>354</v>
      </c>
      <c r="E11" s="45" t="s">
        <v>355</v>
      </c>
      <c r="F11" s="47">
        <v>10</v>
      </c>
      <c r="G11" s="86" t="s">
        <v>5</v>
      </c>
      <c r="H11" s="46">
        <v>200</v>
      </c>
      <c r="I11" s="39">
        <f t="shared" si="0"/>
        <v>2000</v>
      </c>
    </row>
    <row r="12" spans="2:9" x14ac:dyDescent="0.2">
      <c r="B12" s="96">
        <v>10</v>
      </c>
      <c r="C12" s="123"/>
      <c r="D12" s="45" t="s">
        <v>356</v>
      </c>
      <c r="E12" s="45" t="s">
        <v>357</v>
      </c>
      <c r="F12" s="47">
        <v>10</v>
      </c>
      <c r="G12" s="86" t="s">
        <v>10</v>
      </c>
      <c r="H12" s="46">
        <v>200</v>
      </c>
      <c r="I12" s="39">
        <f t="shared" si="0"/>
        <v>2000</v>
      </c>
    </row>
    <row r="13" spans="2:9" x14ac:dyDescent="0.2">
      <c r="B13" s="96">
        <v>11</v>
      </c>
      <c r="C13" s="124"/>
      <c r="D13" s="45" t="s">
        <v>358</v>
      </c>
      <c r="E13" s="45" t="s">
        <v>359</v>
      </c>
      <c r="F13" s="47">
        <v>10</v>
      </c>
      <c r="G13" s="86" t="s">
        <v>4</v>
      </c>
      <c r="H13" s="46">
        <v>60</v>
      </c>
      <c r="I13" s="39">
        <f t="shared" si="0"/>
        <v>600</v>
      </c>
    </row>
    <row r="14" spans="2:9" x14ac:dyDescent="0.2">
      <c r="B14" s="96">
        <v>12</v>
      </c>
      <c r="C14" s="122" t="s">
        <v>350</v>
      </c>
      <c r="D14" s="45" t="s">
        <v>351</v>
      </c>
      <c r="E14" s="45"/>
      <c r="F14" s="47">
        <v>10</v>
      </c>
      <c r="G14" s="86" t="s">
        <v>4</v>
      </c>
      <c r="H14" s="46">
        <v>60</v>
      </c>
      <c r="I14" s="39">
        <f t="shared" si="0"/>
        <v>600</v>
      </c>
    </row>
    <row r="15" spans="2:9" x14ac:dyDescent="0.2">
      <c r="B15" s="96">
        <v>13</v>
      </c>
      <c r="C15" s="123"/>
      <c r="D15" s="45" t="s">
        <v>352</v>
      </c>
      <c r="E15" s="45" t="s">
        <v>353</v>
      </c>
      <c r="F15" s="47">
        <v>2000</v>
      </c>
      <c r="G15" s="86" t="s">
        <v>162</v>
      </c>
      <c r="H15" s="46">
        <v>2</v>
      </c>
      <c r="I15" s="39">
        <f t="shared" si="0"/>
        <v>4000</v>
      </c>
    </row>
    <row r="16" spans="2:9" x14ac:dyDescent="0.2">
      <c r="B16" s="96">
        <v>14</v>
      </c>
      <c r="C16" s="124"/>
      <c r="D16" s="45" t="s">
        <v>369</v>
      </c>
      <c r="E16" s="45" t="s">
        <v>370</v>
      </c>
      <c r="F16" s="47">
        <v>1</v>
      </c>
      <c r="G16" s="86" t="s">
        <v>10</v>
      </c>
      <c r="H16" s="46">
        <v>800</v>
      </c>
      <c r="I16" s="39">
        <f t="shared" si="0"/>
        <v>800</v>
      </c>
    </row>
    <row r="17" spans="2:9" ht="34" x14ac:dyDescent="0.2">
      <c r="B17" s="96">
        <v>15</v>
      </c>
      <c r="C17" s="93" t="s">
        <v>374</v>
      </c>
      <c r="D17" s="45" t="s">
        <v>375</v>
      </c>
      <c r="E17" s="45" t="s">
        <v>376</v>
      </c>
      <c r="F17" s="47">
        <v>1</v>
      </c>
      <c r="G17" s="86" t="s">
        <v>10</v>
      </c>
      <c r="H17" s="46">
        <v>2000</v>
      </c>
      <c r="I17" s="39">
        <f t="shared" si="0"/>
        <v>2000</v>
      </c>
    </row>
    <row r="18" spans="2:9" x14ac:dyDescent="0.2">
      <c r="B18" s="96">
        <v>18</v>
      </c>
      <c r="C18" s="95" t="s">
        <v>382</v>
      </c>
      <c r="D18" s="45"/>
      <c r="E18" s="45" t="s">
        <v>383</v>
      </c>
      <c r="F18" s="47">
        <v>1</v>
      </c>
      <c r="G18" s="96" t="s">
        <v>118</v>
      </c>
      <c r="H18" s="46">
        <v>12000</v>
      </c>
      <c r="I18" s="39">
        <f t="shared" si="0"/>
        <v>12000</v>
      </c>
    </row>
    <row r="19" spans="2:9" ht="27" customHeight="1" x14ac:dyDescent="0.2">
      <c r="B19" s="120" t="s">
        <v>64</v>
      </c>
      <c r="C19" s="120"/>
      <c r="D19" s="120"/>
      <c r="E19" s="120"/>
      <c r="F19" s="120"/>
      <c r="G19" s="120"/>
      <c r="H19" s="120"/>
      <c r="I19" s="29">
        <f>SUM(I3:I18)</f>
        <v>49120</v>
      </c>
    </row>
    <row r="20" spans="2:9" ht="27" customHeight="1" x14ac:dyDescent="0.2">
      <c r="B20" s="120" t="s">
        <v>86</v>
      </c>
      <c r="C20" s="120"/>
      <c r="D20" s="120"/>
      <c r="E20" s="120"/>
      <c r="F20" s="120"/>
      <c r="G20" s="120"/>
      <c r="H20" s="120"/>
      <c r="I20" s="29">
        <f>I19*0.1</f>
        <v>4912</v>
      </c>
    </row>
    <row r="21" spans="2:9" ht="27" customHeight="1" x14ac:dyDescent="0.2">
      <c r="B21" s="120" t="s">
        <v>64</v>
      </c>
      <c r="C21" s="120"/>
      <c r="D21" s="120"/>
      <c r="E21" s="120"/>
      <c r="F21" s="120"/>
      <c r="G21" s="120"/>
      <c r="H21" s="120"/>
      <c r="I21" s="29">
        <f>SUM(I19:I20)</f>
        <v>54032</v>
      </c>
    </row>
    <row r="22" spans="2:9" x14ac:dyDescent="0.2">
      <c r="B22" s="40"/>
      <c r="C22" s="92"/>
      <c r="D22" s="40"/>
      <c r="E22" s="40"/>
      <c r="F22" s="40"/>
      <c r="G22" s="40"/>
      <c r="H22" s="41"/>
      <c r="I22" s="42"/>
    </row>
  </sheetData>
  <mergeCells count="6">
    <mergeCell ref="B19:H19"/>
    <mergeCell ref="B20:H20"/>
    <mergeCell ref="B21:H21"/>
    <mergeCell ref="C14:C16"/>
    <mergeCell ref="C3:C5"/>
    <mergeCell ref="C7:C1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zoomScale="150" zoomScaleNormal="150" zoomScalePageLayoutView="150" workbookViewId="0">
      <selection activeCell="I18" sqref="I18"/>
    </sheetView>
  </sheetViews>
  <sheetFormatPr baseColWidth="10" defaultRowHeight="15" x14ac:dyDescent="0.2"/>
  <cols>
    <col min="1" max="2" width="10.83203125" style="30"/>
    <col min="3" max="3" width="14" style="30" customWidth="1"/>
    <col min="4" max="4" width="36.1640625" style="30" customWidth="1"/>
    <col min="5" max="5" width="4.83203125" style="30" bestFit="1" customWidth="1"/>
    <col min="6" max="6" width="10.83203125" style="30"/>
    <col min="7" max="7" width="4.83203125" style="30" bestFit="1" customWidth="1"/>
    <col min="8" max="9" width="13.1640625" style="30" customWidth="1"/>
    <col min="10" max="16384" width="10.83203125" style="30"/>
  </cols>
  <sheetData>
    <row r="2" spans="2:9" s="3" customFormat="1" ht="16" customHeight="1" x14ac:dyDescent="0.25">
      <c r="B2" s="125" t="s">
        <v>259</v>
      </c>
      <c r="C2" s="125"/>
      <c r="D2" s="125"/>
      <c r="E2" s="125"/>
      <c r="F2" s="125"/>
      <c r="G2" s="125"/>
      <c r="H2" s="125"/>
      <c r="I2" s="125"/>
    </row>
    <row r="3" spans="2:9" s="5" customFormat="1" ht="16" x14ac:dyDescent="0.2">
      <c r="B3" s="21" t="s">
        <v>31</v>
      </c>
      <c r="C3" s="21" t="s">
        <v>11</v>
      </c>
      <c r="D3" s="21" t="s">
        <v>84</v>
      </c>
      <c r="E3" s="4" t="s">
        <v>0</v>
      </c>
      <c r="F3" s="4" t="s">
        <v>9</v>
      </c>
      <c r="G3" s="4" t="s">
        <v>33</v>
      </c>
      <c r="H3" s="4" t="s">
        <v>1</v>
      </c>
      <c r="I3" s="4" t="s">
        <v>2</v>
      </c>
    </row>
    <row r="4" spans="2:9" ht="16" x14ac:dyDescent="0.2">
      <c r="B4" s="34">
        <v>1</v>
      </c>
      <c r="C4" s="23" t="s">
        <v>88</v>
      </c>
      <c r="D4" s="23" t="s">
        <v>89</v>
      </c>
      <c r="E4" s="19">
        <v>10</v>
      </c>
      <c r="F4" s="18" t="s">
        <v>91</v>
      </c>
      <c r="G4" s="19">
        <v>1</v>
      </c>
      <c r="H4" s="32">
        <v>1300</v>
      </c>
      <c r="I4" s="35">
        <f>E4*G4*H4</f>
        <v>13000</v>
      </c>
    </row>
    <row r="5" spans="2:9" ht="16" x14ac:dyDescent="0.2">
      <c r="B5" s="34">
        <v>2</v>
      </c>
      <c r="C5" s="23" t="s">
        <v>88</v>
      </c>
      <c r="D5" s="23" t="s">
        <v>90</v>
      </c>
      <c r="E5" s="19">
        <v>2</v>
      </c>
      <c r="F5" s="18" t="s">
        <v>91</v>
      </c>
      <c r="G5" s="19">
        <v>1</v>
      </c>
      <c r="H5" s="32">
        <v>1300</v>
      </c>
      <c r="I5" s="35">
        <f t="shared" ref="I5:I13" si="0">E5*G5*H5</f>
        <v>2600</v>
      </c>
    </row>
    <row r="6" spans="2:9" ht="16" x14ac:dyDescent="0.2">
      <c r="B6" s="34">
        <v>3</v>
      </c>
      <c r="C6" s="23" t="s">
        <v>93</v>
      </c>
      <c r="D6" s="23" t="s">
        <v>94</v>
      </c>
      <c r="E6" s="19">
        <v>30</v>
      </c>
      <c r="F6" s="18" t="s">
        <v>91</v>
      </c>
      <c r="G6" s="19">
        <v>1</v>
      </c>
      <c r="H6" s="33">
        <v>900</v>
      </c>
      <c r="I6" s="35">
        <f t="shared" si="0"/>
        <v>27000</v>
      </c>
    </row>
    <row r="7" spans="2:9" ht="16" x14ac:dyDescent="0.2">
      <c r="B7" s="34">
        <v>4</v>
      </c>
      <c r="C7" s="23" t="s">
        <v>93</v>
      </c>
      <c r="D7" s="23" t="s">
        <v>95</v>
      </c>
      <c r="E7" s="19">
        <v>4</v>
      </c>
      <c r="F7" s="18" t="s">
        <v>91</v>
      </c>
      <c r="G7" s="19">
        <v>1</v>
      </c>
      <c r="H7" s="33">
        <v>900</v>
      </c>
      <c r="I7" s="35">
        <f t="shared" si="0"/>
        <v>3600</v>
      </c>
    </row>
    <row r="8" spans="2:9" ht="17" x14ac:dyDescent="0.2">
      <c r="B8" s="120" t="s">
        <v>253</v>
      </c>
      <c r="C8" s="120"/>
      <c r="D8" s="120"/>
      <c r="E8" s="120"/>
      <c r="F8" s="120"/>
      <c r="G8" s="120"/>
      <c r="H8" s="120"/>
      <c r="I8" s="29">
        <f>SUM(I4:I7)</f>
        <v>46200</v>
      </c>
    </row>
    <row r="9" spans="2:9" ht="17" x14ac:dyDescent="0.2">
      <c r="B9" s="120" t="s">
        <v>86</v>
      </c>
      <c r="C9" s="120"/>
      <c r="D9" s="120"/>
      <c r="E9" s="120"/>
      <c r="F9" s="120"/>
      <c r="G9" s="120"/>
      <c r="H9" s="120"/>
      <c r="I9" s="29">
        <f>I8*0.1</f>
        <v>4620</v>
      </c>
    </row>
    <row r="10" spans="2:9" ht="17" x14ac:dyDescent="0.2">
      <c r="B10" s="120" t="s">
        <v>261</v>
      </c>
      <c r="C10" s="120"/>
      <c r="D10" s="120"/>
      <c r="E10" s="120"/>
      <c r="F10" s="120"/>
      <c r="G10" s="120"/>
      <c r="H10" s="120"/>
      <c r="I10" s="29">
        <f>SUM(I8:I9)</f>
        <v>50820</v>
      </c>
    </row>
    <row r="11" spans="2:9" s="3" customFormat="1" ht="16" customHeight="1" x14ac:dyDescent="0.25">
      <c r="B11" s="125" t="s">
        <v>260</v>
      </c>
      <c r="C11" s="125"/>
      <c r="D11" s="125"/>
      <c r="E11" s="125"/>
      <c r="F11" s="125"/>
      <c r="G11" s="125"/>
      <c r="H11" s="125"/>
      <c r="I11" s="125"/>
    </row>
    <row r="12" spans="2:9" ht="32" x14ac:dyDescent="0.2">
      <c r="B12" s="34">
        <v>1</v>
      </c>
      <c r="C12" s="23" t="s">
        <v>96</v>
      </c>
      <c r="D12" s="31" t="s">
        <v>98</v>
      </c>
      <c r="E12" s="19">
        <v>60</v>
      </c>
      <c r="F12" s="18" t="s">
        <v>92</v>
      </c>
      <c r="G12" s="19">
        <v>1</v>
      </c>
      <c r="H12" s="33">
        <v>2200</v>
      </c>
      <c r="I12" s="35">
        <f t="shared" si="0"/>
        <v>132000</v>
      </c>
    </row>
    <row r="13" spans="2:9" ht="32" x14ac:dyDescent="0.2">
      <c r="B13" s="34">
        <v>2</v>
      </c>
      <c r="C13" s="23" t="s">
        <v>97</v>
      </c>
      <c r="D13" s="31" t="s">
        <v>99</v>
      </c>
      <c r="E13" s="19">
        <v>10</v>
      </c>
      <c r="F13" s="18" t="s">
        <v>92</v>
      </c>
      <c r="G13" s="19">
        <v>1</v>
      </c>
      <c r="H13" s="33">
        <v>8300</v>
      </c>
      <c r="I13" s="35">
        <f t="shared" si="0"/>
        <v>83000</v>
      </c>
    </row>
    <row r="14" spans="2:9" ht="17" x14ac:dyDescent="0.2">
      <c r="B14" s="120" t="s">
        <v>254</v>
      </c>
      <c r="C14" s="120"/>
      <c r="D14" s="120"/>
      <c r="E14" s="120"/>
      <c r="F14" s="120"/>
      <c r="G14" s="120"/>
      <c r="H14" s="120"/>
      <c r="I14" s="29">
        <f>SUM(I12:I13)</f>
        <v>215000</v>
      </c>
    </row>
    <row r="15" spans="2:9" ht="17" x14ac:dyDescent="0.2">
      <c r="B15" s="120" t="s">
        <v>255</v>
      </c>
      <c r="C15" s="120"/>
      <c r="D15" s="120"/>
      <c r="E15" s="120"/>
      <c r="F15" s="120"/>
      <c r="G15" s="120"/>
      <c r="H15" s="120"/>
      <c r="I15" s="29">
        <f>I14*0.05</f>
        <v>10750</v>
      </c>
    </row>
    <row r="16" spans="2:9" ht="17" x14ac:dyDescent="0.2">
      <c r="B16" s="120" t="s">
        <v>261</v>
      </c>
      <c r="C16" s="120"/>
      <c r="D16" s="120"/>
      <c r="E16" s="120"/>
      <c r="F16" s="120"/>
      <c r="G16" s="120"/>
      <c r="H16" s="120"/>
      <c r="I16" s="29">
        <f>SUM(I14:I15)</f>
        <v>225750</v>
      </c>
    </row>
    <row r="17" spans="2:9" s="22" customFormat="1" ht="18" x14ac:dyDescent="0.2">
      <c r="B17" s="126" t="s">
        <v>262</v>
      </c>
      <c r="C17" s="126"/>
      <c r="D17" s="126"/>
      <c r="E17" s="126"/>
      <c r="F17" s="126"/>
      <c r="G17" s="126"/>
      <c r="H17" s="126"/>
      <c r="I17" s="29">
        <f>I10+I16</f>
        <v>276570</v>
      </c>
    </row>
    <row r="18" spans="2:9" x14ac:dyDescent="0.2">
      <c r="I18" s="69"/>
    </row>
  </sheetData>
  <mergeCells count="9">
    <mergeCell ref="B2:I2"/>
    <mergeCell ref="B11:I11"/>
    <mergeCell ref="B17:H17"/>
    <mergeCell ref="B14:H14"/>
    <mergeCell ref="B15:H15"/>
    <mergeCell ref="B16:H16"/>
    <mergeCell ref="B8:H8"/>
    <mergeCell ref="B9:H9"/>
    <mergeCell ref="B10:H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9"/>
  <sheetViews>
    <sheetView zoomScale="120" zoomScaleNormal="120" zoomScalePageLayoutView="120" workbookViewId="0">
      <pane xSplit="1" ySplit="2" topLeftCell="B10" activePane="bottomRight" state="frozen"/>
      <selection pane="topRight" activeCell="B1" sqref="B1"/>
      <selection pane="bottomLeft" activeCell="A3" sqref="A3"/>
      <selection pane="bottomRight" activeCell="H25" sqref="H25"/>
    </sheetView>
  </sheetViews>
  <sheetFormatPr baseColWidth="10" defaultRowHeight="17" x14ac:dyDescent="0.2"/>
  <cols>
    <col min="1" max="1" width="10.83203125" style="22"/>
    <col min="2" max="2" width="4.83203125" style="22" bestFit="1" customWidth="1"/>
    <col min="3" max="3" width="19.33203125" style="22" customWidth="1"/>
    <col min="4" max="4" width="41.1640625" style="64" customWidth="1"/>
    <col min="5" max="5" width="5.5" style="60" bestFit="1" customWidth="1"/>
    <col min="6" max="6" width="4.83203125" style="22" bestFit="1" customWidth="1"/>
    <col min="7" max="7" width="10.6640625" style="22" bestFit="1" customWidth="1"/>
    <col min="8" max="16384" width="10.83203125" style="22"/>
  </cols>
  <sheetData>
    <row r="2" spans="2:9" s="44" customFormat="1" x14ac:dyDescent="0.2">
      <c r="B2" s="49" t="s">
        <v>31</v>
      </c>
      <c r="C2" s="49" t="s">
        <v>11</v>
      </c>
      <c r="D2" s="63" t="s">
        <v>84</v>
      </c>
      <c r="E2" s="50" t="s">
        <v>0</v>
      </c>
      <c r="F2" s="50" t="s">
        <v>9</v>
      </c>
      <c r="G2" s="50" t="s">
        <v>33</v>
      </c>
      <c r="H2" s="50" t="s">
        <v>1</v>
      </c>
      <c r="I2" s="50" t="s">
        <v>2</v>
      </c>
    </row>
    <row r="3" spans="2:9" s="3" customFormat="1" ht="16" customHeight="1" x14ac:dyDescent="0.25">
      <c r="B3" s="125" t="s">
        <v>133</v>
      </c>
      <c r="C3" s="125"/>
      <c r="D3" s="125"/>
      <c r="E3" s="125"/>
      <c r="F3" s="125"/>
      <c r="G3" s="125"/>
      <c r="H3" s="125"/>
      <c r="I3" s="125"/>
    </row>
    <row r="4" spans="2:9" x14ac:dyDescent="0.2">
      <c r="B4" s="43">
        <v>1</v>
      </c>
      <c r="C4" s="45" t="s">
        <v>100</v>
      </c>
      <c r="D4" s="45"/>
      <c r="E4" s="51">
        <v>4</v>
      </c>
      <c r="F4" s="43" t="s">
        <v>4</v>
      </c>
      <c r="G4" s="43">
        <v>1</v>
      </c>
      <c r="H4" s="46">
        <v>10000</v>
      </c>
      <c r="I4" s="39">
        <f>E4*G4*H4</f>
        <v>40000</v>
      </c>
    </row>
    <row r="5" spans="2:9" s="3" customFormat="1" ht="16" x14ac:dyDescent="0.25">
      <c r="B5" s="54"/>
      <c r="C5" s="129" t="s">
        <v>64</v>
      </c>
      <c r="D5" s="129"/>
      <c r="E5" s="129"/>
      <c r="F5" s="129"/>
      <c r="G5" s="129"/>
      <c r="H5" s="129"/>
      <c r="I5" s="55">
        <f>SUM(I4:I4)</f>
        <v>40000</v>
      </c>
    </row>
    <row r="6" spans="2:9" s="3" customFormat="1" ht="16" customHeight="1" x14ac:dyDescent="0.25">
      <c r="B6" s="125" t="s">
        <v>134</v>
      </c>
      <c r="C6" s="125"/>
      <c r="D6" s="125"/>
      <c r="E6" s="125"/>
      <c r="F6" s="125"/>
      <c r="G6" s="125"/>
      <c r="H6" s="125"/>
      <c r="I6" s="125"/>
    </row>
    <row r="7" spans="2:9" x14ac:dyDescent="0.2">
      <c r="B7" s="43">
        <v>1</v>
      </c>
      <c r="C7" s="130" t="s">
        <v>122</v>
      </c>
      <c r="D7" s="45" t="s">
        <v>101</v>
      </c>
      <c r="E7" s="48">
        <v>2</v>
      </c>
      <c r="F7" s="43" t="s">
        <v>5</v>
      </c>
      <c r="G7" s="47">
        <v>1</v>
      </c>
      <c r="H7" s="46">
        <v>3000</v>
      </c>
      <c r="I7" s="39">
        <f>E7*G7*H7</f>
        <v>6000</v>
      </c>
    </row>
    <row r="8" spans="2:9" x14ac:dyDescent="0.2">
      <c r="B8" s="43">
        <v>2</v>
      </c>
      <c r="C8" s="130"/>
      <c r="D8" s="45" t="s">
        <v>102</v>
      </c>
      <c r="E8" s="48">
        <v>2</v>
      </c>
      <c r="F8" s="43" t="s">
        <v>5</v>
      </c>
      <c r="G8" s="47">
        <v>1</v>
      </c>
      <c r="H8" s="46">
        <v>3500</v>
      </c>
      <c r="I8" s="39">
        <f t="shared" ref="I8:I18" si="0">E8*G8*H8</f>
        <v>7000</v>
      </c>
    </row>
    <row r="9" spans="2:9" x14ac:dyDescent="0.2">
      <c r="B9" s="43">
        <v>3</v>
      </c>
      <c r="C9" s="130"/>
      <c r="D9" s="45" t="s">
        <v>103</v>
      </c>
      <c r="E9" s="48">
        <v>4</v>
      </c>
      <c r="F9" s="43" t="s">
        <v>5</v>
      </c>
      <c r="G9" s="47">
        <v>1</v>
      </c>
      <c r="H9" s="46">
        <v>120</v>
      </c>
      <c r="I9" s="39">
        <f t="shared" si="0"/>
        <v>480</v>
      </c>
    </row>
    <row r="10" spans="2:9" x14ac:dyDescent="0.2">
      <c r="B10" s="43">
        <v>4</v>
      </c>
      <c r="C10" s="130"/>
      <c r="D10" s="45" t="s">
        <v>123</v>
      </c>
      <c r="E10" s="48">
        <v>2</v>
      </c>
      <c r="F10" s="43" t="s">
        <v>5</v>
      </c>
      <c r="G10" s="47">
        <v>1</v>
      </c>
      <c r="H10" s="46">
        <v>3000</v>
      </c>
      <c r="I10" s="39">
        <f t="shared" si="0"/>
        <v>6000</v>
      </c>
    </row>
    <row r="11" spans="2:9" x14ac:dyDescent="0.2">
      <c r="B11" s="43">
        <v>5</v>
      </c>
      <c r="C11" s="130"/>
      <c r="D11" s="45" t="s">
        <v>124</v>
      </c>
      <c r="E11" s="48">
        <v>2</v>
      </c>
      <c r="F11" s="43" t="s">
        <v>5</v>
      </c>
      <c r="G11" s="47">
        <v>1</v>
      </c>
      <c r="H11" s="46">
        <v>3500</v>
      </c>
      <c r="I11" s="39">
        <f t="shared" si="0"/>
        <v>7000</v>
      </c>
    </row>
    <row r="12" spans="2:9" ht="34" x14ac:dyDescent="0.2">
      <c r="B12" s="43">
        <v>6</v>
      </c>
      <c r="C12" s="130"/>
      <c r="D12" s="45" t="s">
        <v>125</v>
      </c>
      <c r="E12" s="48">
        <v>2</v>
      </c>
      <c r="F12" s="43" t="s">
        <v>5</v>
      </c>
      <c r="G12" s="47">
        <v>1</v>
      </c>
      <c r="H12" s="46">
        <v>2000</v>
      </c>
      <c r="I12" s="39">
        <f t="shared" si="0"/>
        <v>4000</v>
      </c>
    </row>
    <row r="13" spans="2:9" x14ac:dyDescent="0.2">
      <c r="B13" s="43">
        <v>7</v>
      </c>
      <c r="C13" s="130"/>
      <c r="D13" s="45" t="s">
        <v>103</v>
      </c>
      <c r="E13" s="48">
        <v>4</v>
      </c>
      <c r="F13" s="43" t="s">
        <v>5</v>
      </c>
      <c r="G13" s="47">
        <v>1</v>
      </c>
      <c r="H13" s="46">
        <v>120</v>
      </c>
      <c r="I13" s="39">
        <f t="shared" si="0"/>
        <v>480</v>
      </c>
    </row>
    <row r="14" spans="2:9" ht="34" x14ac:dyDescent="0.2">
      <c r="B14" s="43">
        <v>8</v>
      </c>
      <c r="C14" s="130"/>
      <c r="D14" s="45" t="s">
        <v>126</v>
      </c>
      <c r="E14" s="48">
        <v>1</v>
      </c>
      <c r="F14" s="43" t="s">
        <v>5</v>
      </c>
      <c r="G14" s="47">
        <v>2</v>
      </c>
      <c r="H14" s="46">
        <v>6500</v>
      </c>
      <c r="I14" s="39">
        <f t="shared" si="0"/>
        <v>13000</v>
      </c>
    </row>
    <row r="15" spans="2:9" ht="34" x14ac:dyDescent="0.2">
      <c r="B15" s="43">
        <v>9</v>
      </c>
      <c r="C15" s="130"/>
      <c r="D15" s="45" t="s">
        <v>127</v>
      </c>
      <c r="E15" s="48">
        <v>1</v>
      </c>
      <c r="F15" s="43" t="s">
        <v>5</v>
      </c>
      <c r="G15" s="47">
        <v>2</v>
      </c>
      <c r="H15" s="46">
        <v>6000</v>
      </c>
      <c r="I15" s="39">
        <f t="shared" si="0"/>
        <v>12000</v>
      </c>
    </row>
    <row r="16" spans="2:9" x14ac:dyDescent="0.2">
      <c r="B16" s="43">
        <v>10</v>
      </c>
      <c r="C16" s="130"/>
      <c r="D16" s="45" t="s">
        <v>128</v>
      </c>
      <c r="E16" s="48">
        <v>4</v>
      </c>
      <c r="F16" s="43" t="s">
        <v>5</v>
      </c>
      <c r="G16" s="47">
        <v>2</v>
      </c>
      <c r="H16" s="46">
        <v>120</v>
      </c>
      <c r="I16" s="39">
        <f t="shared" si="0"/>
        <v>960</v>
      </c>
    </row>
    <row r="17" spans="2:9" ht="34" x14ac:dyDescent="0.2">
      <c r="B17" s="43">
        <v>11</v>
      </c>
      <c r="C17" s="130"/>
      <c r="D17" s="45" t="s">
        <v>129</v>
      </c>
      <c r="E17" s="48">
        <v>1</v>
      </c>
      <c r="F17" s="43" t="s">
        <v>5</v>
      </c>
      <c r="G17" s="47">
        <v>1</v>
      </c>
      <c r="H17" s="46">
        <v>6000</v>
      </c>
      <c r="I17" s="39">
        <f t="shared" si="0"/>
        <v>6000</v>
      </c>
    </row>
    <row r="18" spans="2:9" ht="34" x14ac:dyDescent="0.2">
      <c r="B18" s="43">
        <v>12</v>
      </c>
      <c r="C18" s="130"/>
      <c r="D18" s="45" t="s">
        <v>130</v>
      </c>
      <c r="E18" s="48">
        <v>1</v>
      </c>
      <c r="F18" s="43" t="s">
        <v>5</v>
      </c>
      <c r="G18" s="47">
        <v>1</v>
      </c>
      <c r="H18" s="46">
        <v>5000</v>
      </c>
      <c r="I18" s="39">
        <f t="shared" si="0"/>
        <v>5000</v>
      </c>
    </row>
    <row r="19" spans="2:9" s="3" customFormat="1" ht="16" x14ac:dyDescent="0.25">
      <c r="B19" s="54"/>
      <c r="C19" s="129" t="s">
        <v>64</v>
      </c>
      <c r="D19" s="129"/>
      <c r="E19" s="129"/>
      <c r="F19" s="129"/>
      <c r="G19" s="129"/>
      <c r="H19" s="129"/>
      <c r="I19" s="55">
        <f>SUM(I7:I18)</f>
        <v>67920</v>
      </c>
    </row>
    <row r="20" spans="2:9" s="3" customFormat="1" ht="16" customHeight="1" x14ac:dyDescent="0.25">
      <c r="B20" s="125" t="s">
        <v>135</v>
      </c>
      <c r="C20" s="125"/>
      <c r="D20" s="125"/>
      <c r="E20" s="125"/>
      <c r="F20" s="125"/>
      <c r="G20" s="125"/>
      <c r="H20" s="125"/>
      <c r="I20" s="125"/>
    </row>
    <row r="21" spans="2:9" x14ac:dyDescent="0.2">
      <c r="B21" s="84">
        <v>1</v>
      </c>
      <c r="C21" s="130" t="s">
        <v>119</v>
      </c>
      <c r="D21" s="45" t="s">
        <v>120</v>
      </c>
      <c r="E21" s="48">
        <v>2</v>
      </c>
      <c r="F21" s="43" t="s">
        <v>5</v>
      </c>
      <c r="G21" s="47">
        <v>1.5</v>
      </c>
      <c r="H21" s="46">
        <v>6500</v>
      </c>
      <c r="I21" s="39">
        <f>E21*G21*H21</f>
        <v>19500</v>
      </c>
    </row>
    <row r="22" spans="2:9" x14ac:dyDescent="0.2">
      <c r="B22" s="84">
        <v>2</v>
      </c>
      <c r="C22" s="130"/>
      <c r="D22" s="45" t="s">
        <v>121</v>
      </c>
      <c r="E22" s="48">
        <v>2</v>
      </c>
      <c r="F22" s="43" t="s">
        <v>5</v>
      </c>
      <c r="G22" s="47">
        <v>2</v>
      </c>
      <c r="H22" s="46">
        <v>120</v>
      </c>
      <c r="I22" s="39">
        <f t="shared" ref="I22:I36" si="1">E22*G22*H22</f>
        <v>480</v>
      </c>
    </row>
    <row r="23" spans="2:9" x14ac:dyDescent="0.2">
      <c r="B23" s="86">
        <v>3</v>
      </c>
      <c r="C23" s="87" t="s">
        <v>339</v>
      </c>
      <c r="D23" s="45" t="s">
        <v>364</v>
      </c>
      <c r="E23" s="48">
        <v>1</v>
      </c>
      <c r="F23" s="86" t="s">
        <v>5</v>
      </c>
      <c r="G23" s="47">
        <v>1</v>
      </c>
      <c r="H23" s="46">
        <v>12000</v>
      </c>
      <c r="I23" s="39">
        <f t="shared" si="1"/>
        <v>12000</v>
      </c>
    </row>
    <row r="24" spans="2:9" x14ac:dyDescent="0.2">
      <c r="B24" s="86">
        <v>4</v>
      </c>
      <c r="C24" s="87" t="s">
        <v>340</v>
      </c>
      <c r="D24" s="45" t="s">
        <v>377</v>
      </c>
      <c r="E24" s="48">
        <v>2</v>
      </c>
      <c r="F24" s="86" t="s">
        <v>5</v>
      </c>
      <c r="G24" s="47">
        <v>1</v>
      </c>
      <c r="H24" s="46">
        <v>3200</v>
      </c>
      <c r="I24" s="39">
        <f t="shared" si="1"/>
        <v>6400</v>
      </c>
    </row>
    <row r="25" spans="2:9" x14ac:dyDescent="0.2">
      <c r="B25" s="86">
        <v>5</v>
      </c>
      <c r="C25" s="131" t="s">
        <v>167</v>
      </c>
      <c r="D25" s="45" t="s">
        <v>168</v>
      </c>
      <c r="E25" s="48">
        <v>6</v>
      </c>
      <c r="F25" s="52" t="s">
        <v>5</v>
      </c>
      <c r="G25" s="47">
        <v>1</v>
      </c>
      <c r="H25" s="46">
        <v>1000</v>
      </c>
      <c r="I25" s="39">
        <f t="shared" si="1"/>
        <v>6000</v>
      </c>
    </row>
    <row r="26" spans="2:9" x14ac:dyDescent="0.2">
      <c r="B26" s="86">
        <v>6</v>
      </c>
      <c r="C26" s="132"/>
      <c r="D26" s="45" t="s">
        <v>121</v>
      </c>
      <c r="E26" s="48">
        <v>6</v>
      </c>
      <c r="F26" s="52" t="s">
        <v>5</v>
      </c>
      <c r="G26" s="47">
        <v>1</v>
      </c>
      <c r="H26" s="46">
        <v>120</v>
      </c>
      <c r="I26" s="39">
        <f t="shared" si="1"/>
        <v>720</v>
      </c>
    </row>
    <row r="27" spans="2:9" x14ac:dyDescent="0.2">
      <c r="B27" s="86">
        <v>7</v>
      </c>
      <c r="C27" s="130" t="s">
        <v>131</v>
      </c>
      <c r="D27" s="45" t="s">
        <v>104</v>
      </c>
      <c r="E27" s="48">
        <v>5</v>
      </c>
      <c r="F27" s="43" t="s">
        <v>5</v>
      </c>
      <c r="G27" s="47">
        <v>1</v>
      </c>
      <c r="H27" s="46">
        <v>800</v>
      </c>
      <c r="I27" s="39">
        <f t="shared" si="1"/>
        <v>4000</v>
      </c>
    </row>
    <row r="28" spans="2:9" x14ac:dyDescent="0.2">
      <c r="B28" s="86">
        <v>8</v>
      </c>
      <c r="C28" s="130"/>
      <c r="D28" s="45" t="s">
        <v>105</v>
      </c>
      <c r="E28" s="48">
        <v>5</v>
      </c>
      <c r="F28" s="43" t="s">
        <v>5</v>
      </c>
      <c r="G28" s="47">
        <v>1</v>
      </c>
      <c r="H28" s="46">
        <v>100</v>
      </c>
      <c r="I28" s="39">
        <f t="shared" si="1"/>
        <v>500</v>
      </c>
    </row>
    <row r="29" spans="2:9" x14ac:dyDescent="0.2">
      <c r="B29" s="86">
        <v>9</v>
      </c>
      <c r="C29" s="130" t="s">
        <v>136</v>
      </c>
      <c r="D29" s="45" t="s">
        <v>106</v>
      </c>
      <c r="E29" s="48">
        <v>4</v>
      </c>
      <c r="F29" s="43" t="s">
        <v>5</v>
      </c>
      <c r="G29" s="47">
        <v>2</v>
      </c>
      <c r="H29" s="46">
        <v>350</v>
      </c>
      <c r="I29" s="39">
        <f t="shared" si="1"/>
        <v>2800</v>
      </c>
    </row>
    <row r="30" spans="2:9" x14ac:dyDescent="0.2">
      <c r="B30" s="86">
        <v>10</v>
      </c>
      <c r="C30" s="130"/>
      <c r="D30" s="45" t="s">
        <v>107</v>
      </c>
      <c r="E30" s="48">
        <v>4</v>
      </c>
      <c r="F30" s="43" t="s">
        <v>5</v>
      </c>
      <c r="G30" s="47">
        <v>2</v>
      </c>
      <c r="H30" s="46">
        <v>80</v>
      </c>
      <c r="I30" s="39">
        <f t="shared" si="1"/>
        <v>640</v>
      </c>
    </row>
    <row r="31" spans="2:9" x14ac:dyDescent="0.2">
      <c r="B31" s="86">
        <v>11</v>
      </c>
      <c r="C31" s="130"/>
      <c r="D31" s="45" t="s">
        <v>132</v>
      </c>
      <c r="E31" s="48">
        <v>14</v>
      </c>
      <c r="F31" s="43" t="s">
        <v>5</v>
      </c>
      <c r="G31" s="47">
        <v>1</v>
      </c>
      <c r="H31" s="46">
        <v>350</v>
      </c>
      <c r="I31" s="39">
        <f t="shared" si="1"/>
        <v>4900</v>
      </c>
    </row>
    <row r="32" spans="2:9" x14ac:dyDescent="0.2">
      <c r="B32" s="86">
        <v>12</v>
      </c>
      <c r="C32" s="130"/>
      <c r="D32" s="45" t="s">
        <v>107</v>
      </c>
      <c r="E32" s="48">
        <v>14</v>
      </c>
      <c r="F32" s="43" t="s">
        <v>5</v>
      </c>
      <c r="G32" s="47">
        <v>1</v>
      </c>
      <c r="H32" s="46">
        <v>80</v>
      </c>
      <c r="I32" s="39">
        <f t="shared" si="1"/>
        <v>1120</v>
      </c>
    </row>
    <row r="33" spans="2:9" x14ac:dyDescent="0.2">
      <c r="B33" s="86">
        <v>13</v>
      </c>
      <c r="C33" s="130" t="s">
        <v>137</v>
      </c>
      <c r="D33" s="45" t="s">
        <v>108</v>
      </c>
      <c r="E33" s="48">
        <v>6</v>
      </c>
      <c r="F33" s="43" t="s">
        <v>5</v>
      </c>
      <c r="G33" s="47">
        <v>2</v>
      </c>
      <c r="H33" s="46">
        <v>800</v>
      </c>
      <c r="I33" s="39">
        <f t="shared" si="1"/>
        <v>9600</v>
      </c>
    </row>
    <row r="34" spans="2:9" x14ac:dyDescent="0.2">
      <c r="B34" s="86">
        <v>14</v>
      </c>
      <c r="C34" s="130"/>
      <c r="D34" s="45" t="s">
        <v>109</v>
      </c>
      <c r="E34" s="48">
        <v>6</v>
      </c>
      <c r="F34" s="43" t="s">
        <v>5</v>
      </c>
      <c r="G34" s="47">
        <v>2</v>
      </c>
      <c r="H34" s="46">
        <v>80</v>
      </c>
      <c r="I34" s="39">
        <f t="shared" si="1"/>
        <v>960</v>
      </c>
    </row>
    <row r="35" spans="2:9" x14ac:dyDescent="0.2">
      <c r="B35" s="86">
        <v>15</v>
      </c>
      <c r="C35" s="130" t="s">
        <v>138</v>
      </c>
      <c r="D35" s="45" t="s">
        <v>110</v>
      </c>
      <c r="E35" s="48">
        <v>3</v>
      </c>
      <c r="F35" s="43" t="s">
        <v>5</v>
      </c>
      <c r="G35" s="47">
        <v>2</v>
      </c>
      <c r="H35" s="46">
        <v>320</v>
      </c>
      <c r="I35" s="39">
        <f t="shared" si="1"/>
        <v>1920</v>
      </c>
    </row>
    <row r="36" spans="2:9" x14ac:dyDescent="0.2">
      <c r="B36" s="86">
        <v>16</v>
      </c>
      <c r="C36" s="130"/>
      <c r="D36" s="45" t="s">
        <v>111</v>
      </c>
      <c r="E36" s="48">
        <v>3</v>
      </c>
      <c r="F36" s="43" t="s">
        <v>5</v>
      </c>
      <c r="G36" s="47">
        <v>2</v>
      </c>
      <c r="H36" s="46">
        <v>80</v>
      </c>
      <c r="I36" s="39">
        <f t="shared" si="1"/>
        <v>480</v>
      </c>
    </row>
    <row r="37" spans="2:9" s="3" customFormat="1" ht="16" x14ac:dyDescent="0.25">
      <c r="B37" s="54"/>
      <c r="C37" s="129" t="s">
        <v>64</v>
      </c>
      <c r="D37" s="129"/>
      <c r="E37" s="129"/>
      <c r="F37" s="129"/>
      <c r="G37" s="129"/>
      <c r="H37" s="129"/>
      <c r="I37" s="55">
        <f>SUM(I21:I36)</f>
        <v>72020</v>
      </c>
    </row>
    <row r="38" spans="2:9" s="3" customFormat="1" ht="16" customHeight="1" x14ac:dyDescent="0.25">
      <c r="B38" s="125" t="s">
        <v>147</v>
      </c>
      <c r="C38" s="125"/>
      <c r="D38" s="125"/>
      <c r="E38" s="125"/>
      <c r="F38" s="125"/>
      <c r="G38" s="125"/>
      <c r="H38" s="125"/>
      <c r="I38" s="125"/>
    </row>
    <row r="39" spans="2:9" x14ac:dyDescent="0.2">
      <c r="B39" s="85">
        <v>1</v>
      </c>
      <c r="C39" s="127" t="s">
        <v>190</v>
      </c>
      <c r="D39" s="53" t="s">
        <v>189</v>
      </c>
      <c r="E39" s="59">
        <v>4</v>
      </c>
      <c r="F39" s="56" t="s">
        <v>117</v>
      </c>
      <c r="G39" s="47">
        <v>1</v>
      </c>
      <c r="H39" s="85">
        <v>320</v>
      </c>
      <c r="I39" s="39">
        <f>E39*G39*H39</f>
        <v>1280</v>
      </c>
    </row>
    <row r="40" spans="2:9" x14ac:dyDescent="0.2">
      <c r="B40" s="85">
        <v>2</v>
      </c>
      <c r="C40" s="127"/>
      <c r="D40" s="57" t="s">
        <v>197</v>
      </c>
      <c r="E40" s="59">
        <v>18</v>
      </c>
      <c r="F40" s="56" t="s">
        <v>196</v>
      </c>
      <c r="G40" s="47">
        <v>1</v>
      </c>
      <c r="H40" s="85">
        <v>850</v>
      </c>
      <c r="I40" s="39">
        <f t="shared" ref="I40:I46" si="2">E40*G40*H40</f>
        <v>15300</v>
      </c>
    </row>
    <row r="41" spans="2:9" x14ac:dyDescent="0.2">
      <c r="B41" s="85">
        <v>3</v>
      </c>
      <c r="C41" s="127" t="s">
        <v>191</v>
      </c>
      <c r="D41" s="53" t="s">
        <v>194</v>
      </c>
      <c r="E41" s="59">
        <v>2</v>
      </c>
      <c r="F41" s="56" t="s">
        <v>117</v>
      </c>
      <c r="G41" s="47">
        <v>1</v>
      </c>
      <c r="H41" s="85">
        <v>550</v>
      </c>
      <c r="I41" s="39">
        <f t="shared" si="2"/>
        <v>1100</v>
      </c>
    </row>
    <row r="42" spans="2:9" x14ac:dyDescent="0.2">
      <c r="B42" s="85">
        <v>4</v>
      </c>
      <c r="C42" s="127"/>
      <c r="D42" s="57" t="s">
        <v>195</v>
      </c>
      <c r="E42" s="59">
        <v>3</v>
      </c>
      <c r="F42" s="56" t="s">
        <v>117</v>
      </c>
      <c r="G42" s="47">
        <v>1</v>
      </c>
      <c r="H42" s="85">
        <v>1300</v>
      </c>
      <c r="I42" s="39">
        <f t="shared" si="2"/>
        <v>3900</v>
      </c>
    </row>
    <row r="43" spans="2:9" x14ac:dyDescent="0.2">
      <c r="B43" s="85">
        <v>5</v>
      </c>
      <c r="C43" s="128" t="s">
        <v>188</v>
      </c>
      <c r="D43" s="57" t="s">
        <v>193</v>
      </c>
      <c r="E43" s="59">
        <v>1</v>
      </c>
      <c r="F43" s="56" t="s">
        <v>117</v>
      </c>
      <c r="G43" s="47">
        <v>1</v>
      </c>
      <c r="H43" s="85">
        <v>1500</v>
      </c>
      <c r="I43" s="39">
        <f t="shared" si="2"/>
        <v>1500</v>
      </c>
    </row>
    <row r="44" spans="2:9" x14ac:dyDescent="0.2">
      <c r="B44" s="85">
        <v>6</v>
      </c>
      <c r="C44" s="128"/>
      <c r="D44" s="57" t="s">
        <v>192</v>
      </c>
      <c r="E44" s="59">
        <v>1</v>
      </c>
      <c r="F44" s="56" t="s">
        <v>117</v>
      </c>
      <c r="G44" s="47">
        <v>1</v>
      </c>
      <c r="H44" s="85">
        <v>1300</v>
      </c>
      <c r="I44" s="39">
        <f t="shared" si="2"/>
        <v>1300</v>
      </c>
    </row>
    <row r="45" spans="2:9" x14ac:dyDescent="0.2">
      <c r="B45" s="85">
        <v>7</v>
      </c>
      <c r="C45" s="127" t="s">
        <v>187</v>
      </c>
      <c r="D45" s="53" t="s">
        <v>198</v>
      </c>
      <c r="E45" s="59">
        <v>3</v>
      </c>
      <c r="F45" s="56" t="s">
        <v>117</v>
      </c>
      <c r="G45" s="47">
        <v>1</v>
      </c>
      <c r="H45" s="85">
        <v>850</v>
      </c>
      <c r="I45" s="39">
        <f t="shared" si="2"/>
        <v>2550</v>
      </c>
    </row>
    <row r="46" spans="2:9" x14ac:dyDescent="0.2">
      <c r="B46" s="85">
        <v>8</v>
      </c>
      <c r="C46" s="127"/>
      <c r="D46" s="57" t="s">
        <v>199</v>
      </c>
      <c r="E46" s="59">
        <v>7</v>
      </c>
      <c r="F46" s="56" t="s">
        <v>117</v>
      </c>
      <c r="G46" s="47">
        <v>1</v>
      </c>
      <c r="H46" s="85">
        <v>550</v>
      </c>
      <c r="I46" s="39">
        <f t="shared" si="2"/>
        <v>3850</v>
      </c>
    </row>
    <row r="47" spans="2:9" s="3" customFormat="1" x14ac:dyDescent="0.25">
      <c r="B47" s="52">
        <v>9</v>
      </c>
      <c r="C47" s="129" t="s">
        <v>64</v>
      </c>
      <c r="D47" s="129"/>
      <c r="E47" s="129"/>
      <c r="F47" s="129"/>
      <c r="G47" s="129"/>
      <c r="H47" s="129"/>
      <c r="I47" s="55">
        <f>SUM(I39:I46)</f>
        <v>30780</v>
      </c>
    </row>
    <row r="48" spans="2:9" s="3" customFormat="1" ht="16" customHeight="1" x14ac:dyDescent="0.25">
      <c r="B48" s="125" t="s">
        <v>148</v>
      </c>
      <c r="C48" s="125"/>
      <c r="D48" s="125"/>
      <c r="E48" s="125"/>
      <c r="F48" s="125"/>
      <c r="G48" s="125"/>
      <c r="H48" s="125"/>
      <c r="I48" s="125"/>
    </row>
    <row r="49" spans="2:9" x14ac:dyDescent="0.2">
      <c r="B49" s="43">
        <v>1</v>
      </c>
      <c r="C49" s="65" t="s">
        <v>149</v>
      </c>
      <c r="D49" s="58" t="s">
        <v>152</v>
      </c>
      <c r="E49" s="59">
        <v>200</v>
      </c>
      <c r="F49" s="56" t="s">
        <v>5</v>
      </c>
      <c r="G49" s="47">
        <v>1</v>
      </c>
      <c r="H49" s="66">
        <v>200</v>
      </c>
      <c r="I49" s="67">
        <f>E49*G49*H49</f>
        <v>40000</v>
      </c>
    </row>
    <row r="50" spans="2:9" x14ac:dyDescent="0.2">
      <c r="B50" s="43">
        <v>2</v>
      </c>
      <c r="C50" s="65" t="s">
        <v>150</v>
      </c>
      <c r="D50" s="58" t="s">
        <v>151</v>
      </c>
      <c r="E50" s="59">
        <v>8</v>
      </c>
      <c r="F50" s="56" t="s">
        <v>5</v>
      </c>
      <c r="G50" s="47">
        <v>1</v>
      </c>
      <c r="H50" s="66">
        <v>300</v>
      </c>
      <c r="I50" s="67">
        <f t="shared" ref="I50:I51" si="3">E50*G50*H50</f>
        <v>2400</v>
      </c>
    </row>
    <row r="51" spans="2:9" x14ac:dyDescent="0.2">
      <c r="B51" s="43">
        <v>3</v>
      </c>
      <c r="C51" s="65" t="s">
        <v>66</v>
      </c>
      <c r="D51" s="58" t="s">
        <v>153</v>
      </c>
      <c r="E51" s="59">
        <v>1</v>
      </c>
      <c r="F51" s="56" t="s">
        <v>92</v>
      </c>
      <c r="G51" s="47">
        <v>2</v>
      </c>
      <c r="H51" s="66">
        <v>3000</v>
      </c>
      <c r="I51" s="67">
        <f t="shared" si="3"/>
        <v>6000</v>
      </c>
    </row>
    <row r="52" spans="2:9" s="3" customFormat="1" ht="16" x14ac:dyDescent="0.25">
      <c r="B52" s="54"/>
      <c r="C52" s="129" t="s">
        <v>64</v>
      </c>
      <c r="D52" s="129"/>
      <c r="E52" s="129"/>
      <c r="F52" s="129"/>
      <c r="G52" s="129"/>
      <c r="H52" s="129"/>
      <c r="I52" s="55">
        <f>SUM(I49:I51)</f>
        <v>48400</v>
      </c>
    </row>
    <row r="53" spans="2:9" s="3" customFormat="1" ht="16" customHeight="1" x14ac:dyDescent="0.25">
      <c r="B53" s="125" t="s">
        <v>154</v>
      </c>
      <c r="C53" s="125"/>
      <c r="D53" s="125"/>
      <c r="E53" s="125"/>
      <c r="F53" s="125"/>
      <c r="G53" s="125"/>
      <c r="H53" s="125"/>
      <c r="I53" s="125"/>
    </row>
    <row r="54" spans="2:9" x14ac:dyDescent="0.2">
      <c r="B54" s="43">
        <v>1</v>
      </c>
      <c r="C54" s="65" t="s">
        <v>139</v>
      </c>
      <c r="D54" s="62" t="s">
        <v>181</v>
      </c>
      <c r="E54" s="19">
        <v>59</v>
      </c>
      <c r="F54" s="23" t="s">
        <v>4</v>
      </c>
      <c r="G54" s="23">
        <v>1</v>
      </c>
      <c r="H54" s="38">
        <v>280</v>
      </c>
      <c r="I54" s="68">
        <f>E54*G54*H54</f>
        <v>16520</v>
      </c>
    </row>
    <row r="55" spans="2:9" x14ac:dyDescent="0.2">
      <c r="B55" s="43">
        <v>2</v>
      </c>
      <c r="C55" s="65" t="s">
        <v>140</v>
      </c>
      <c r="D55" s="62" t="s">
        <v>182</v>
      </c>
      <c r="E55" s="19">
        <v>200</v>
      </c>
      <c r="F55" s="23" t="s">
        <v>4</v>
      </c>
      <c r="G55" s="23">
        <v>1</v>
      </c>
      <c r="H55" s="38">
        <v>120</v>
      </c>
      <c r="I55" s="68">
        <f t="shared" ref="I55:I69" si="4">E55*G55*H55</f>
        <v>24000</v>
      </c>
    </row>
    <row r="56" spans="2:9" x14ac:dyDescent="0.2">
      <c r="B56" s="85">
        <v>3</v>
      </c>
      <c r="C56" s="65" t="s">
        <v>141</v>
      </c>
      <c r="D56" s="62" t="s">
        <v>286</v>
      </c>
      <c r="E56" s="19">
        <v>200</v>
      </c>
      <c r="F56" s="23" t="s">
        <v>4</v>
      </c>
      <c r="G56" s="23">
        <v>1</v>
      </c>
      <c r="H56" s="38">
        <v>75</v>
      </c>
      <c r="I56" s="68">
        <f t="shared" si="4"/>
        <v>15000</v>
      </c>
    </row>
    <row r="57" spans="2:9" x14ac:dyDescent="0.2">
      <c r="B57" s="85">
        <v>4</v>
      </c>
      <c r="C57" s="65" t="s">
        <v>142</v>
      </c>
      <c r="D57" s="62" t="s">
        <v>173</v>
      </c>
      <c r="E57" s="19">
        <v>30</v>
      </c>
      <c r="F57" s="23" t="s">
        <v>4</v>
      </c>
      <c r="G57" s="23">
        <v>1</v>
      </c>
      <c r="H57" s="38">
        <v>4</v>
      </c>
      <c r="I57" s="68">
        <f t="shared" si="4"/>
        <v>120</v>
      </c>
    </row>
    <row r="58" spans="2:9" x14ac:dyDescent="0.2">
      <c r="B58" s="85">
        <v>5</v>
      </c>
      <c r="C58" s="65" t="s">
        <v>335</v>
      </c>
      <c r="D58" s="62" t="s">
        <v>336</v>
      </c>
      <c r="E58" s="19">
        <v>40</v>
      </c>
      <c r="F58" s="23" t="s">
        <v>162</v>
      </c>
      <c r="G58" s="23">
        <v>1</v>
      </c>
      <c r="H58" s="38">
        <v>8</v>
      </c>
      <c r="I58" s="68">
        <f t="shared" si="4"/>
        <v>320</v>
      </c>
    </row>
    <row r="59" spans="2:9" x14ac:dyDescent="0.2">
      <c r="B59" s="85">
        <v>6</v>
      </c>
      <c r="C59" s="65" t="s">
        <v>143</v>
      </c>
      <c r="D59" s="62" t="s">
        <v>174</v>
      </c>
      <c r="E59" s="19">
        <v>7</v>
      </c>
      <c r="F59" s="23" t="s">
        <v>4</v>
      </c>
      <c r="G59" s="23">
        <v>1</v>
      </c>
      <c r="H59" s="38">
        <v>200</v>
      </c>
      <c r="I59" s="68">
        <f t="shared" si="4"/>
        <v>1400</v>
      </c>
    </row>
    <row r="60" spans="2:9" x14ac:dyDescent="0.2">
      <c r="B60" s="85">
        <v>7</v>
      </c>
      <c r="C60" s="65" t="s">
        <v>155</v>
      </c>
      <c r="D60" s="62" t="s">
        <v>175</v>
      </c>
      <c r="E60" s="19">
        <v>200</v>
      </c>
      <c r="F60" s="23" t="s">
        <v>4</v>
      </c>
      <c r="G60" s="23">
        <v>1</v>
      </c>
      <c r="H60" s="38">
        <v>8</v>
      </c>
      <c r="I60" s="68">
        <f t="shared" si="4"/>
        <v>1600</v>
      </c>
    </row>
    <row r="61" spans="2:9" ht="32" x14ac:dyDescent="0.2">
      <c r="B61" s="85">
        <v>8</v>
      </c>
      <c r="C61" s="65" t="s">
        <v>156</v>
      </c>
      <c r="D61" s="62" t="s">
        <v>176</v>
      </c>
      <c r="E61" s="19">
        <v>200</v>
      </c>
      <c r="F61" s="23" t="s">
        <v>10</v>
      </c>
      <c r="G61" s="23">
        <v>1</v>
      </c>
      <c r="H61" s="38">
        <v>6.5</v>
      </c>
      <c r="I61" s="68">
        <f t="shared" si="4"/>
        <v>1300</v>
      </c>
    </row>
    <row r="62" spans="2:9" x14ac:dyDescent="0.2">
      <c r="B62" s="85">
        <v>9</v>
      </c>
      <c r="C62" s="65" t="s">
        <v>157</v>
      </c>
      <c r="D62" s="62" t="s">
        <v>177</v>
      </c>
      <c r="E62" s="19">
        <v>4</v>
      </c>
      <c r="F62" s="23" t="s">
        <v>4</v>
      </c>
      <c r="G62" s="23">
        <v>1</v>
      </c>
      <c r="H62" s="38">
        <v>65</v>
      </c>
      <c r="I62" s="68">
        <f t="shared" si="4"/>
        <v>260</v>
      </c>
    </row>
    <row r="63" spans="2:9" x14ac:dyDescent="0.2">
      <c r="B63" s="85">
        <v>10</v>
      </c>
      <c r="C63" s="65" t="s">
        <v>158</v>
      </c>
      <c r="D63" s="62" t="s">
        <v>178</v>
      </c>
      <c r="E63" s="19">
        <v>20</v>
      </c>
      <c r="F63" s="23" t="s">
        <v>162</v>
      </c>
      <c r="G63" s="23">
        <v>1</v>
      </c>
      <c r="H63" s="38">
        <v>12</v>
      </c>
      <c r="I63" s="68">
        <f t="shared" si="4"/>
        <v>240</v>
      </c>
    </row>
    <row r="64" spans="2:9" x14ac:dyDescent="0.2">
      <c r="B64" s="85">
        <v>11</v>
      </c>
      <c r="C64" s="65" t="s">
        <v>179</v>
      </c>
      <c r="D64" s="62" t="s">
        <v>180</v>
      </c>
      <c r="E64" s="19">
        <v>1</v>
      </c>
      <c r="F64" s="23" t="s">
        <v>10</v>
      </c>
      <c r="G64" s="23">
        <v>1</v>
      </c>
      <c r="H64" s="38">
        <v>1000</v>
      </c>
      <c r="I64" s="68">
        <f t="shared" si="4"/>
        <v>1000</v>
      </c>
    </row>
    <row r="65" spans="2:9" x14ac:dyDescent="0.2">
      <c r="B65" s="85">
        <v>12</v>
      </c>
      <c r="C65" s="65" t="s">
        <v>164</v>
      </c>
      <c r="D65" s="62" t="s">
        <v>166</v>
      </c>
      <c r="E65" s="19">
        <v>1</v>
      </c>
      <c r="F65" s="23" t="s">
        <v>10</v>
      </c>
      <c r="G65" s="23">
        <v>1</v>
      </c>
      <c r="H65" s="38">
        <v>350</v>
      </c>
      <c r="I65" s="68">
        <f t="shared" si="4"/>
        <v>350</v>
      </c>
    </row>
    <row r="66" spans="2:9" x14ac:dyDescent="0.2">
      <c r="B66" s="85">
        <v>13</v>
      </c>
      <c r="C66" s="65" t="s">
        <v>169</v>
      </c>
      <c r="D66" s="62" t="s">
        <v>170</v>
      </c>
      <c r="E66" s="19">
        <v>40</v>
      </c>
      <c r="F66" s="23" t="s">
        <v>162</v>
      </c>
      <c r="G66" s="23">
        <v>1</v>
      </c>
      <c r="H66" s="38">
        <v>20</v>
      </c>
      <c r="I66" s="68">
        <f t="shared" si="4"/>
        <v>800</v>
      </c>
    </row>
    <row r="67" spans="2:9" x14ac:dyDescent="0.2">
      <c r="B67" s="85">
        <v>14</v>
      </c>
      <c r="C67" s="65" t="s">
        <v>273</v>
      </c>
      <c r="D67" s="62" t="s">
        <v>274</v>
      </c>
      <c r="E67" s="19">
        <v>200</v>
      </c>
      <c r="F67" s="23" t="s">
        <v>162</v>
      </c>
      <c r="G67" s="23">
        <v>1</v>
      </c>
      <c r="H67" s="38">
        <v>12</v>
      </c>
      <c r="I67" s="68">
        <f t="shared" si="4"/>
        <v>2400</v>
      </c>
    </row>
    <row r="68" spans="2:9" x14ac:dyDescent="0.2">
      <c r="B68" s="85">
        <v>15</v>
      </c>
      <c r="C68" s="65" t="s">
        <v>159</v>
      </c>
      <c r="D68" s="62" t="s">
        <v>171</v>
      </c>
      <c r="E68" s="19">
        <v>11</v>
      </c>
      <c r="F68" s="23" t="s">
        <v>161</v>
      </c>
      <c r="G68" s="23">
        <v>1</v>
      </c>
      <c r="H68" s="38">
        <v>350</v>
      </c>
      <c r="I68" s="68">
        <f t="shared" si="4"/>
        <v>3850</v>
      </c>
    </row>
    <row r="69" spans="2:9" x14ac:dyDescent="0.2">
      <c r="B69" s="85">
        <v>16</v>
      </c>
      <c r="C69" s="65" t="s">
        <v>160</v>
      </c>
      <c r="D69" s="62" t="s">
        <v>172</v>
      </c>
      <c r="E69" s="19">
        <v>14</v>
      </c>
      <c r="F69" s="23" t="s">
        <v>161</v>
      </c>
      <c r="G69" s="23">
        <v>1</v>
      </c>
      <c r="H69" s="38">
        <v>300</v>
      </c>
      <c r="I69" s="68">
        <f t="shared" si="4"/>
        <v>4200</v>
      </c>
    </row>
    <row r="70" spans="2:9" s="3" customFormat="1" ht="16" x14ac:dyDescent="0.25">
      <c r="B70" s="54"/>
      <c r="C70" s="129" t="s">
        <v>64</v>
      </c>
      <c r="D70" s="129"/>
      <c r="E70" s="129"/>
      <c r="F70" s="129"/>
      <c r="G70" s="129"/>
      <c r="H70" s="129"/>
      <c r="I70" s="55">
        <f>SUM(I54:I69)</f>
        <v>73360</v>
      </c>
    </row>
    <row r="71" spans="2:9" s="3" customFormat="1" ht="16" customHeight="1" x14ac:dyDescent="0.25">
      <c r="B71" s="125" t="s">
        <v>163</v>
      </c>
      <c r="C71" s="125"/>
      <c r="D71" s="125"/>
      <c r="E71" s="125"/>
      <c r="F71" s="125"/>
      <c r="G71" s="125"/>
      <c r="H71" s="125"/>
      <c r="I71" s="125"/>
    </row>
    <row r="72" spans="2:9" x14ac:dyDescent="0.2">
      <c r="B72" s="43">
        <v>1</v>
      </c>
      <c r="C72" s="65" t="s">
        <v>183</v>
      </c>
      <c r="D72" s="53" t="s">
        <v>185</v>
      </c>
      <c r="E72" s="59">
        <v>1</v>
      </c>
      <c r="F72" s="56" t="s">
        <v>10</v>
      </c>
      <c r="G72" s="23">
        <v>1</v>
      </c>
      <c r="H72" s="38">
        <v>3000</v>
      </c>
      <c r="I72" s="68">
        <f>E72*G72*H72</f>
        <v>3000</v>
      </c>
    </row>
    <row r="73" spans="2:9" x14ac:dyDescent="0.2">
      <c r="B73" s="43">
        <v>2</v>
      </c>
      <c r="C73" s="137" t="s">
        <v>184</v>
      </c>
      <c r="D73" s="53" t="s">
        <v>144</v>
      </c>
      <c r="E73" s="59">
        <v>1</v>
      </c>
      <c r="F73" s="56" t="s">
        <v>5</v>
      </c>
      <c r="G73" s="23">
        <v>3</v>
      </c>
      <c r="H73" s="38"/>
      <c r="I73" s="68">
        <f t="shared" ref="I73:I75" si="5">E73*G73*H73</f>
        <v>0</v>
      </c>
    </row>
    <row r="74" spans="2:9" x14ac:dyDescent="0.2">
      <c r="B74" s="52">
        <v>3</v>
      </c>
      <c r="C74" s="138"/>
      <c r="D74" s="53" t="s">
        <v>145</v>
      </c>
      <c r="E74" s="59">
        <v>5</v>
      </c>
      <c r="F74" s="56" t="s">
        <v>5</v>
      </c>
      <c r="G74" s="23">
        <v>3</v>
      </c>
      <c r="H74" s="38"/>
      <c r="I74" s="68">
        <f t="shared" si="5"/>
        <v>0</v>
      </c>
    </row>
    <row r="75" spans="2:9" ht="32" customHeight="1" x14ac:dyDescent="0.2">
      <c r="B75" s="52">
        <v>4</v>
      </c>
      <c r="C75" s="139"/>
      <c r="D75" s="53" t="s">
        <v>146</v>
      </c>
      <c r="E75" s="59">
        <v>6</v>
      </c>
      <c r="F75" s="56" t="s">
        <v>5</v>
      </c>
      <c r="G75" s="23">
        <v>3</v>
      </c>
      <c r="H75" s="38">
        <v>350</v>
      </c>
      <c r="I75" s="68">
        <f t="shared" si="5"/>
        <v>6300</v>
      </c>
    </row>
    <row r="76" spans="2:9" s="3" customFormat="1" ht="16" x14ac:dyDescent="0.25">
      <c r="B76" s="54"/>
      <c r="C76" s="129" t="s">
        <v>64</v>
      </c>
      <c r="D76" s="129"/>
      <c r="E76" s="129"/>
      <c r="F76" s="129"/>
      <c r="G76" s="129"/>
      <c r="H76" s="129"/>
      <c r="I76" s="55">
        <f>SUM(I72:I75)</f>
        <v>9300</v>
      </c>
    </row>
    <row r="77" spans="2:9" ht="18" x14ac:dyDescent="0.2">
      <c r="B77" s="133" t="s">
        <v>64</v>
      </c>
      <c r="C77" s="134"/>
      <c r="D77" s="134"/>
      <c r="E77" s="134"/>
      <c r="F77" s="134"/>
      <c r="G77" s="134"/>
      <c r="H77" s="134"/>
      <c r="I77" s="70">
        <f>I5+I19+I37+I47+I52+I70+I76</f>
        <v>341780</v>
      </c>
    </row>
    <row r="78" spans="2:9" ht="18" x14ac:dyDescent="0.2">
      <c r="B78" s="135" t="s">
        <v>74</v>
      </c>
      <c r="C78" s="136"/>
      <c r="D78" s="136"/>
      <c r="E78" s="136"/>
      <c r="F78" s="136"/>
      <c r="G78" s="136"/>
      <c r="H78" s="136"/>
      <c r="I78" s="70">
        <f>I77*0.1</f>
        <v>34178</v>
      </c>
    </row>
    <row r="79" spans="2:9" ht="18" x14ac:dyDescent="0.2">
      <c r="B79" s="135" t="s">
        <v>75</v>
      </c>
      <c r="C79" s="136"/>
      <c r="D79" s="136"/>
      <c r="E79" s="136"/>
      <c r="F79" s="136"/>
      <c r="G79" s="136"/>
      <c r="H79" s="136"/>
      <c r="I79" s="70">
        <f>SUM(I77:I78)</f>
        <v>375958</v>
      </c>
    </row>
  </sheetData>
  <mergeCells count="29">
    <mergeCell ref="C25:C26"/>
    <mergeCell ref="B77:H77"/>
    <mergeCell ref="B78:H78"/>
    <mergeCell ref="B79:H79"/>
    <mergeCell ref="C73:C75"/>
    <mergeCell ref="C76:H76"/>
    <mergeCell ref="B48:I48"/>
    <mergeCell ref="C52:H52"/>
    <mergeCell ref="B53:I53"/>
    <mergeCell ref="C70:H70"/>
    <mergeCell ref="B71:I71"/>
    <mergeCell ref="C47:H47"/>
    <mergeCell ref="C27:C28"/>
    <mergeCell ref="C29:C32"/>
    <mergeCell ref="C33:C34"/>
    <mergeCell ref="C35:C36"/>
    <mergeCell ref="B3:I3"/>
    <mergeCell ref="B6:I6"/>
    <mergeCell ref="B20:I20"/>
    <mergeCell ref="C21:C22"/>
    <mergeCell ref="C7:C18"/>
    <mergeCell ref="C5:H5"/>
    <mergeCell ref="C19:H19"/>
    <mergeCell ref="C39:C40"/>
    <mergeCell ref="C43:C44"/>
    <mergeCell ref="C45:C46"/>
    <mergeCell ref="C41:C42"/>
    <mergeCell ref="C37:H37"/>
    <mergeCell ref="B38:I3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报价汇总</vt:lpstr>
      <vt:lpstr>搭建</vt:lpstr>
      <vt:lpstr>AV</vt:lpstr>
      <vt:lpstr>场地</vt:lpstr>
      <vt:lpstr>颁奖环节相关</vt:lpstr>
      <vt:lpstr>机酒</vt:lpstr>
      <vt:lpstr>人员+物料+执行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2018-11-07T17:03:48Z</dcterms:modified>
</cp:coreProperties>
</file>