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D:\康辉工作\2024年\0519  伤口半年会\"/>
    </mc:Choice>
  </mc:AlternateContent>
  <xr:revisionPtr revIDLastSave="0" documentId="13_ncr:1_{F88E75C7-9C1D-4B03-9A47-569D49904B18}" xr6:coauthVersionLast="47" xr6:coauthVersionMax="47" xr10:uidLastSave="{00000000-0000-0000-0000-000000000000}"/>
  <bookViews>
    <workbookView xWindow="-108" yWindow="-108" windowWidth="23256" windowHeight="12456" tabRatio="693" xr2:uid="{00000000-000D-0000-FFFF-FFFF00000000}"/>
  </bookViews>
  <sheets>
    <sheet name="南京世茂滨江希尔顿 " sheetId="5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59" l="1"/>
  <c r="C66" i="59"/>
  <c r="C65" i="59"/>
  <c r="G64" i="59"/>
  <c r="B57" i="59"/>
  <c r="C56" i="59"/>
  <c r="C55" i="59"/>
  <c r="B49" i="59"/>
  <c r="B44" i="59"/>
  <c r="B34" i="59"/>
  <c r="B14" i="59"/>
  <c r="B9" i="59"/>
  <c r="G53" i="59"/>
  <c r="G54" i="59"/>
  <c r="G37" i="59"/>
  <c r="G23" i="59"/>
  <c r="G52" i="59"/>
  <c r="G63" i="59" l="1"/>
  <c r="B62" i="59" s="1"/>
  <c r="B58" i="59"/>
  <c r="G51" i="59"/>
  <c r="G50" i="59"/>
  <c r="G48" i="59"/>
  <c r="G47" i="59"/>
  <c r="G46" i="59"/>
  <c r="G45" i="59"/>
  <c r="G43" i="59"/>
  <c r="B42" i="59" s="1"/>
  <c r="G41" i="59"/>
  <c r="B40" i="59" s="1"/>
  <c r="G39" i="59"/>
  <c r="B38" i="59" s="1"/>
  <c r="G36" i="59"/>
  <c r="G35" i="59"/>
  <c r="G33" i="59"/>
  <c r="G32" i="59"/>
  <c r="G31" i="59"/>
  <c r="G30" i="59"/>
  <c r="G29" i="59"/>
  <c r="G28" i="59"/>
  <c r="G27" i="59"/>
  <c r="G26" i="59"/>
  <c r="G25" i="59"/>
  <c r="G24" i="59"/>
  <c r="G22" i="59"/>
  <c r="G21" i="59"/>
  <c r="G20" i="59"/>
  <c r="G19" i="59"/>
  <c r="G18" i="59"/>
  <c r="G17" i="59"/>
  <c r="G16" i="59"/>
  <c r="G15" i="59"/>
  <c r="G13" i="59"/>
  <c r="G12" i="59"/>
  <c r="G11" i="59"/>
  <c r="G10" i="59"/>
  <c r="C68" i="59" l="1"/>
  <c r="B7" i="59" s="1"/>
  <c r="B6" i="59" s="1"/>
  <c r="C70" i="59" l="1"/>
</calcChain>
</file>

<file path=xl/sharedStrings.xml><?xml version="1.0" encoding="utf-8"?>
<sst xmlns="http://schemas.openxmlformats.org/spreadsheetml/2006/main" count="183" uniqueCount="120">
  <si>
    <t>M.I.C.E Cost Breakdown
会议费用细分表</t>
  </si>
  <si>
    <t>Project Name
项目名称</t>
  </si>
  <si>
    <t>Supplier Name
供应商名称</t>
  </si>
  <si>
    <t xml:space="preserve"> Quotation Date:
报价日期</t>
  </si>
  <si>
    <t>Place of Meeting:
会议举办城市</t>
  </si>
  <si>
    <t>Days of Events:
活动天数(天)</t>
  </si>
  <si>
    <t xml:space="preserve">Quotationer 报价人
</t>
  </si>
  <si>
    <t>Attendance:
参会人数(位)</t>
  </si>
  <si>
    <t>Net  cost
未税费用总计</t>
  </si>
  <si>
    <t>Total Cost with VAT:
含税费用总计:</t>
  </si>
  <si>
    <t xml:space="preserve">(If you'd like to add the new items, please insert lines in-between.)(如果您需要添加新项目，请在行中间添加.) </t>
  </si>
  <si>
    <t>Accommodation Sum
住宿成本共计</t>
  </si>
  <si>
    <t>Unit Price
单价</t>
  </si>
  <si>
    <t>Room
房间数</t>
  </si>
  <si>
    <t>Days
天数</t>
  </si>
  <si>
    <t>Total
小计</t>
  </si>
  <si>
    <t>备注</t>
  </si>
  <si>
    <t>/室/天</t>
  </si>
  <si>
    <t>Qty
数量</t>
  </si>
  <si>
    <t>EveryDays
每天</t>
  </si>
  <si>
    <t>半天</t>
  </si>
  <si>
    <t>/人</t>
  </si>
  <si>
    <t>Catering Sum
会议餐饮成本共计</t>
  </si>
  <si>
    <t>QTY
人数</t>
  </si>
  <si>
    <t>Time
次数</t>
  </si>
  <si>
    <t>Logistic Cost Sum
交通费用</t>
  </si>
  <si>
    <t>Vehicle
辆</t>
  </si>
  <si>
    <t>次</t>
  </si>
  <si>
    <r>
      <rPr>
        <b/>
        <sz val="14"/>
        <rFont val="微软雅黑"/>
        <family val="2"/>
        <charset val="134"/>
      </rPr>
      <t xml:space="preserve">保险
Insurance </t>
    </r>
  </si>
  <si>
    <t>Men
人数</t>
  </si>
  <si>
    <t>List
份</t>
  </si>
  <si>
    <t>保险
Insurance</t>
  </si>
  <si>
    <t>/人/次</t>
  </si>
  <si>
    <t>签证
Visa</t>
  </si>
  <si>
    <t>Visa</t>
  </si>
  <si>
    <t>服务人工
service Manpower</t>
  </si>
  <si>
    <t>其他要求（若有）
Other request</t>
  </si>
  <si>
    <t>净价合计1
Net price1</t>
  </si>
  <si>
    <t>住宿+会议+餐费＋交通＋签证+保险+服务人工，(不含机票）
Accommodation/Conference/Meal＋Transportion＋Visa+Insurance+service manpower(excluded airticket fee)</t>
  </si>
  <si>
    <t xml:space="preserve">服务费率Service fee % </t>
  </si>
  <si>
    <t>未税总费用合计Total cost without VAT</t>
  </si>
  <si>
    <t>Logistic Flight Cost Sum
机票交通费用</t>
  </si>
  <si>
    <t>注册费</t>
  </si>
  <si>
    <t>单价</t>
  </si>
  <si>
    <t>总计</t>
  </si>
  <si>
    <t>注册服务费</t>
  </si>
  <si>
    <t>百分比或金额</t>
  </si>
  <si>
    <t>净价总价2
Net price2</t>
  </si>
  <si>
    <t>未税总费用合计＋机票+注册
(Net price1＋Service fee＋Accompanying cost+Airticket+registration)</t>
  </si>
  <si>
    <t>含VAT 增值税发票金额（增值税默认6.00%）</t>
  </si>
  <si>
    <t>含VAT 增值税发票金额（增值税附加税0.72%）</t>
  </si>
  <si>
    <t>含税总费用合计Total cost with VAT1</t>
  </si>
  <si>
    <t>总人数
Total member</t>
  </si>
  <si>
    <t>人均费用
Per capita costs</t>
  </si>
  <si>
    <t>半天</t>
    <phoneticPr fontId="14" type="noConversion"/>
  </si>
  <si>
    <t>茶歇</t>
    <phoneticPr fontId="14" type="noConversion"/>
  </si>
  <si>
    <t>/人</t>
    <phoneticPr fontId="14" type="noConversion"/>
  </si>
  <si>
    <t>会议室合计
Meeting Room total fee</t>
    <phoneticPr fontId="14" type="noConversion"/>
  </si>
  <si>
    <t>天</t>
    <phoneticPr fontId="14" type="noConversion"/>
  </si>
  <si>
    <t>自助餐</t>
    <phoneticPr fontId="14" type="noConversion"/>
  </si>
  <si>
    <t>全团用车</t>
    <phoneticPr fontId="14" type="noConversion"/>
  </si>
  <si>
    <t>康辉集团北京国际会议展览有限公司</t>
    <phoneticPr fontId="14" type="noConversion"/>
  </si>
  <si>
    <t>南京</t>
    <phoneticPr fontId="14" type="noConversion"/>
  </si>
  <si>
    <t>耿吴茜</t>
    <phoneticPr fontId="14" type="noConversion"/>
  </si>
  <si>
    <t>全陪补助</t>
    <phoneticPr fontId="14" type="noConversion"/>
  </si>
  <si>
    <t>全陪住宿</t>
    <phoneticPr fontId="14" type="noConversion"/>
  </si>
  <si>
    <t>当地人工</t>
    <phoneticPr fontId="14" type="noConversion"/>
  </si>
  <si>
    <t>全陪大交通</t>
    <phoneticPr fontId="14" type="noConversion"/>
  </si>
  <si>
    <t>人工</t>
    <phoneticPr fontId="14" type="noConversion"/>
  </si>
  <si>
    <t>/趟</t>
    <phoneticPr fontId="14" type="noConversion"/>
  </si>
  <si>
    <t>/间</t>
    <phoneticPr fontId="14" type="noConversion"/>
  </si>
  <si>
    <t>含接机接站人员，酒店工作人员</t>
    <phoneticPr fontId="14" type="noConversion"/>
  </si>
  <si>
    <t>元</t>
    <phoneticPr fontId="14" type="noConversion"/>
  </si>
  <si>
    <t>WSC MID-YEAR NSM</t>
    <phoneticPr fontId="14" type="noConversion"/>
  </si>
  <si>
    <t>单人间</t>
    <phoneticPr fontId="14" type="noConversion"/>
  </si>
  <si>
    <t xml:space="preserve">双人间 </t>
    <phoneticPr fontId="14" type="noConversion"/>
  </si>
  <si>
    <t>双人间</t>
    <phoneticPr fontId="14" type="noConversion"/>
  </si>
  <si>
    <t>5.19日晚</t>
    <phoneticPr fontId="14" type="noConversion"/>
  </si>
  <si>
    <t>5.20-5.23</t>
    <phoneticPr fontId="14" type="noConversion"/>
  </si>
  <si>
    <t>5月21日   全天会议</t>
    <phoneticPr fontId="14" type="noConversion"/>
  </si>
  <si>
    <t>5月22日   全天会议</t>
    <phoneticPr fontId="14" type="noConversion"/>
  </si>
  <si>
    <t>5月20日   全天会议</t>
    <phoneticPr fontId="14" type="noConversion"/>
  </si>
  <si>
    <t>5月23日 - 上午会议</t>
    <phoneticPr fontId="14" type="noConversion"/>
  </si>
  <si>
    <t>会议室1 茶歇</t>
    <phoneticPr fontId="14" type="noConversion"/>
  </si>
  <si>
    <t>会议室2- 茶歇</t>
    <phoneticPr fontId="14" type="noConversion"/>
  </si>
  <si>
    <t>会议室3- 茶歇</t>
    <phoneticPr fontId="14" type="noConversion"/>
  </si>
  <si>
    <t>会议室4- 茶歇</t>
    <phoneticPr fontId="14" type="noConversion"/>
  </si>
  <si>
    <t>会议室5- 茶歇</t>
    <phoneticPr fontId="14" type="noConversion"/>
  </si>
  <si>
    <t>5月19日 - 午餐</t>
    <phoneticPr fontId="14" type="noConversion"/>
  </si>
  <si>
    <t>小蜜蜂扩音器</t>
    <phoneticPr fontId="14" type="noConversion"/>
  </si>
  <si>
    <t>桌椅租赁</t>
    <phoneticPr fontId="14" type="noConversion"/>
  </si>
  <si>
    <t>天</t>
    <phoneticPr fontId="20" type="noConversion"/>
  </si>
  <si>
    <t>平米</t>
    <phoneticPr fontId="20" type="noConversion"/>
  </si>
  <si>
    <t>平米</t>
    <phoneticPr fontId="14" type="noConversion"/>
  </si>
  <si>
    <t>个</t>
    <phoneticPr fontId="20" type="noConversion"/>
  </si>
  <si>
    <t>隔断（双面背景板）</t>
    <phoneticPr fontId="14" type="noConversion"/>
  </si>
  <si>
    <t xml:space="preserve">LED  </t>
    <phoneticPr fontId="14" type="noConversion"/>
  </si>
  <si>
    <t>会场 - 扬子厅A  160平米   含LED</t>
    <phoneticPr fontId="14" type="noConversion"/>
  </si>
  <si>
    <t xml:space="preserve">会场  - 扬子大宴会厅 1100平米   </t>
    <phoneticPr fontId="14" type="noConversion"/>
  </si>
  <si>
    <t>一个圆桌，3把椅子，含运输搬运费用打包价20000元</t>
    <phoneticPr fontId="20" type="noConversion"/>
  </si>
  <si>
    <t>外出用餐</t>
    <phoneticPr fontId="20" type="noConversion"/>
  </si>
  <si>
    <t>22日全天会议</t>
    <phoneticPr fontId="20" type="noConversion"/>
  </si>
  <si>
    <t>会场-扬子贵宾厅  86平米</t>
    <phoneticPr fontId="20" type="noConversion"/>
  </si>
  <si>
    <t>元</t>
    <phoneticPr fontId="20" type="noConversion"/>
  </si>
  <si>
    <t xml:space="preserve">其他
</t>
    <phoneticPr fontId="20" type="noConversion"/>
  </si>
  <si>
    <t>4块LED   3*5预估</t>
    <phoneticPr fontId="14" type="noConversion"/>
  </si>
  <si>
    <t>3块LED   3*5预估</t>
    <phoneticPr fontId="20" type="noConversion"/>
  </si>
  <si>
    <t xml:space="preserve">会议室1- 会场 扬子大宴会厅A  266平米 </t>
    <phoneticPr fontId="14" type="noConversion"/>
  </si>
  <si>
    <t xml:space="preserve">会议室2- 会场  扬子大宴会厅C  266平米 </t>
    <phoneticPr fontId="14" type="noConversion"/>
  </si>
  <si>
    <t xml:space="preserve">会议室3- 会场   扬子大宴会厅B  568平米 </t>
    <phoneticPr fontId="14" type="noConversion"/>
  </si>
  <si>
    <t xml:space="preserve">会议室4- 会场 - 扬子A+B   240平米  </t>
    <phoneticPr fontId="14" type="noConversion"/>
  </si>
  <si>
    <t xml:space="preserve">会议室5- 会场 - 金陵+紫金  240平米 </t>
    <phoneticPr fontId="14" type="noConversion"/>
  </si>
  <si>
    <t>团建</t>
    <phoneticPr fontId="20" type="noConversion"/>
  </si>
  <si>
    <t>门票</t>
    <phoneticPr fontId="20" type="noConversion"/>
  </si>
  <si>
    <t>车辆 50座大巴车</t>
    <phoneticPr fontId="20" type="noConversion"/>
  </si>
  <si>
    <t>5月22日 - 晚餐</t>
    <phoneticPr fontId="20" type="noConversion"/>
  </si>
  <si>
    <t>/辆</t>
    <phoneticPr fontId="20" type="noConversion"/>
  </si>
  <si>
    <t>5月20日 - 13日 午餐</t>
    <phoneticPr fontId="20" type="noConversion"/>
  </si>
  <si>
    <t>行程全程用车</t>
    <phoneticPr fontId="20" type="noConversion"/>
  </si>
  <si>
    <t>牛首山+秦淮河画舫游船，145+100</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</si>
</sst>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09]d\-mmm;@"/>
    <numFmt numFmtId="177" formatCode="0.0"/>
    <numFmt numFmtId="178" formatCode="[$-C09]dddd\,\ d\ mmmm\ yyyy;@"/>
    <numFmt numFmtId="179" formatCode="\¥#,##0.00"/>
    <numFmt numFmtId="180" formatCode="\¥#,##0.00;\¥\-#,##0.00"/>
    <numFmt numFmtId="181" formatCode="0.0%"/>
    <numFmt numFmtId="182" formatCode="[$¥-804]#,##0.00"/>
    <numFmt numFmtId="183" formatCode="[$¥-804]#,##0.00_);[Red]\([$¥-804]#,##0.00\)"/>
    <numFmt numFmtId="184" formatCode="0_ "/>
  </numFmts>
  <fonts count="23">
    <font>
      <sz val="11"/>
      <color theme="1"/>
      <name val="宋体"/>
      <charset val="134"/>
      <scheme val="minor"/>
    </font>
    <font>
      <sz val="10"/>
      <name val="微软雅黑"/>
      <family val="2"/>
      <charset val="134"/>
    </font>
    <font>
      <b/>
      <sz val="10"/>
      <name val="微软雅黑"/>
      <family val="2"/>
      <charset val="134"/>
    </font>
    <font>
      <sz val="11"/>
      <color theme="1"/>
      <name val="微软雅黑"/>
      <family val="2"/>
      <charset val="134"/>
    </font>
    <font>
      <b/>
      <sz val="18"/>
      <name val="微软雅黑"/>
      <family val="2"/>
      <charset val="134"/>
    </font>
    <font>
      <b/>
      <sz val="14"/>
      <name val="微软雅黑"/>
      <family val="2"/>
      <charset val="134"/>
    </font>
    <font>
      <sz val="14"/>
      <name val="微软雅黑"/>
      <family val="2"/>
      <charset val="134"/>
    </font>
    <font>
      <sz val="24"/>
      <name val="微软雅黑"/>
      <family val="2"/>
      <charset val="134"/>
    </font>
    <font>
      <sz val="14"/>
      <color theme="1"/>
      <name val="微软雅黑"/>
      <family val="2"/>
      <charset val="134"/>
    </font>
    <font>
      <b/>
      <sz val="9"/>
      <name val="微软雅黑"/>
      <family val="2"/>
      <charset val="134"/>
    </font>
    <font>
      <sz val="12"/>
      <name val="宋体"/>
      <family val="3"/>
      <charset val="134"/>
    </font>
    <font>
      <sz val="11"/>
      <name val="微软雅黑"/>
      <family val="2"/>
      <charset val="134"/>
    </font>
    <font>
      <sz val="11"/>
      <color theme="1"/>
      <name val="宋体"/>
      <family val="3"/>
      <charset val="134"/>
      <scheme val="minor"/>
    </font>
    <font>
      <sz val="11"/>
      <color indexed="8"/>
      <name val="Calibri"/>
      <family val="2"/>
    </font>
    <font>
      <sz val="9"/>
      <name val="宋体"/>
      <family val="3"/>
      <charset val="134"/>
      <scheme val="minor"/>
    </font>
    <font>
      <sz val="14"/>
      <name val="微软雅黑"/>
      <family val="2"/>
      <charset val="134"/>
    </font>
    <font>
      <b/>
      <sz val="14"/>
      <name val="微软雅黑"/>
      <family val="2"/>
      <charset val="134"/>
    </font>
    <font>
      <sz val="16"/>
      <name val="微软雅黑"/>
      <family val="2"/>
      <charset val="134"/>
    </font>
    <font>
      <sz val="14"/>
      <color rgb="FFFF0000"/>
      <name val="微软雅黑"/>
      <family val="2"/>
      <charset val="134"/>
    </font>
    <font>
      <sz val="11"/>
      <color theme="1"/>
      <name val="微软雅黑"/>
      <family val="2"/>
      <charset val="134"/>
    </font>
    <font>
      <sz val="9"/>
      <name val="宋体"/>
      <family val="3"/>
      <charset val="134"/>
      <scheme val="minor"/>
    </font>
    <font>
      <sz val="11"/>
      <color rgb="FFFF0000"/>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6795556505021"/>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3">
    <xf numFmtId="0" fontId="0" fillId="0" borderId="0">
      <alignment vertical="center"/>
    </xf>
    <xf numFmtId="0" fontId="12" fillId="0" borderId="0"/>
    <xf numFmtId="0" fontId="10" fillId="0" borderId="0">
      <alignment horizontal="justify" vertical="justify" textRotation="127" wrapText="1"/>
      <protection hidden="1"/>
    </xf>
    <xf numFmtId="0" fontId="10" fillId="0" borderId="0">
      <alignment horizontal="justify" vertical="justify" textRotation="127" wrapText="1"/>
      <protection hidden="1"/>
    </xf>
    <xf numFmtId="0" fontId="10" fillId="0" borderId="0"/>
    <xf numFmtId="176" fontId="13" fillId="0" borderId="0">
      <alignment vertical="center"/>
    </xf>
    <xf numFmtId="0" fontId="10" fillId="0" borderId="0">
      <alignment horizontal="justify" vertical="justify" textRotation="127" wrapText="1"/>
      <protection hidden="1"/>
    </xf>
    <xf numFmtId="0" fontId="10" fillId="0" borderId="0">
      <alignment horizontal="justify" vertical="justify" textRotation="127" wrapText="1"/>
      <protection hidden="1"/>
    </xf>
    <xf numFmtId="0" fontId="10" fillId="0" borderId="0">
      <alignment horizontal="justify" vertical="justify" textRotation="127" wrapText="1"/>
      <protection hidden="1"/>
    </xf>
    <xf numFmtId="0" fontId="12" fillId="0" borderId="0"/>
    <xf numFmtId="0" fontId="12" fillId="0" borderId="0" applyBorder="0"/>
    <xf numFmtId="0" fontId="10" fillId="0" borderId="0"/>
    <xf numFmtId="176" fontId="10" fillId="0" borderId="0">
      <alignment vertical="center"/>
    </xf>
  </cellStyleXfs>
  <cellXfs count="163">
    <xf numFmtId="0" fontId="0" fillId="0" borderId="0" xfId="0">
      <alignment vertical="center"/>
    </xf>
    <xf numFmtId="0" fontId="2" fillId="0" borderId="0" xfId="4" applyFont="1" applyAlignment="1">
      <alignment vertical="top" wrapText="1"/>
    </xf>
    <xf numFmtId="0" fontId="1" fillId="0" borderId="0" xfId="4" applyFont="1" applyAlignment="1">
      <alignment vertical="top" wrapText="1"/>
    </xf>
    <xf numFmtId="177" fontId="1" fillId="0" borderId="0" xfId="4" applyNumberFormat="1" applyFont="1" applyAlignment="1">
      <alignment vertical="top" wrapText="1"/>
    </xf>
    <xf numFmtId="0" fontId="3" fillId="0" borderId="0" xfId="0" applyFont="1" applyAlignment="1">
      <alignment horizontal="left" vertical="center"/>
    </xf>
    <xf numFmtId="0" fontId="6" fillId="3" borderId="1" xfId="4" applyFont="1" applyFill="1" applyBorder="1" applyAlignment="1">
      <alignment horizontal="right" vertical="top" wrapText="1"/>
    </xf>
    <xf numFmtId="179" fontId="5" fillId="4" borderId="16" xfId="4" applyNumberFormat="1" applyFont="1" applyFill="1" applyBorder="1" applyAlignment="1">
      <alignment vertical="top" wrapText="1"/>
    </xf>
    <xf numFmtId="0" fontId="5" fillId="4" borderId="18" xfId="4" applyFont="1" applyFill="1" applyBorder="1" applyAlignment="1">
      <alignment horizontal="center" vertical="top" wrapText="1"/>
    </xf>
    <xf numFmtId="177" fontId="5" fillId="4" borderId="18" xfId="4" applyNumberFormat="1" applyFont="1" applyFill="1" applyBorder="1" applyAlignment="1">
      <alignment horizontal="center" vertical="top" wrapText="1"/>
    </xf>
    <xf numFmtId="177" fontId="5" fillId="4" borderId="17" xfId="4" applyNumberFormat="1" applyFont="1" applyFill="1" applyBorder="1" applyAlignment="1">
      <alignment horizontal="center" vertical="top" wrapText="1"/>
    </xf>
    <xf numFmtId="177" fontId="5" fillId="4" borderId="19" xfId="4" applyNumberFormat="1" applyFont="1" applyFill="1" applyBorder="1" applyAlignment="1">
      <alignment horizontal="center" vertical="top" wrapText="1"/>
    </xf>
    <xf numFmtId="179" fontId="6" fillId="0" borderId="7" xfId="4" applyNumberFormat="1" applyFont="1" applyBorder="1" applyAlignment="1">
      <alignment vertical="top" wrapText="1"/>
    </xf>
    <xf numFmtId="0" fontId="6" fillId="0" borderId="21" xfId="4" applyFont="1" applyBorder="1" applyAlignment="1">
      <alignment vertical="top" wrapText="1"/>
    </xf>
    <xf numFmtId="3" fontId="6" fillId="0" borderId="1" xfId="4" applyNumberFormat="1" applyFont="1" applyBorder="1" applyAlignment="1">
      <alignment vertical="top" wrapText="1"/>
    </xf>
    <xf numFmtId="0" fontId="6" fillId="0" borderId="6" xfId="4" applyFont="1" applyBorder="1" applyAlignment="1">
      <alignment vertical="center" wrapText="1"/>
    </xf>
    <xf numFmtId="179" fontId="5" fillId="4" borderId="21" xfId="4" applyNumberFormat="1" applyFont="1" applyFill="1" applyBorder="1" applyAlignment="1">
      <alignment vertical="top" wrapText="1"/>
    </xf>
    <xf numFmtId="0" fontId="5" fillId="4" borderId="1" xfId="4" applyFont="1" applyFill="1" applyBorder="1" applyAlignment="1">
      <alignment horizontal="center" vertical="top" wrapText="1"/>
    </xf>
    <xf numFmtId="0" fontId="5" fillId="4" borderId="0" xfId="4" applyFont="1" applyFill="1" applyAlignment="1">
      <alignment horizontal="center" vertical="top" wrapText="1"/>
    </xf>
    <xf numFmtId="177" fontId="5" fillId="4" borderId="6" xfId="4" applyNumberFormat="1" applyFont="1" applyFill="1" applyBorder="1" applyAlignment="1">
      <alignment horizontal="center" vertical="top" wrapText="1"/>
    </xf>
    <xf numFmtId="179" fontId="6" fillId="0" borderId="7" xfId="4" applyNumberFormat="1" applyFont="1" applyBorder="1" applyAlignment="1">
      <alignment vertical="center" wrapText="1"/>
    </xf>
    <xf numFmtId="0" fontId="6" fillId="0" borderId="21" xfId="4" applyFont="1" applyBorder="1" applyAlignment="1">
      <alignment vertical="center" wrapText="1"/>
    </xf>
    <xf numFmtId="3" fontId="6" fillId="0" borderId="1" xfId="4" applyNumberFormat="1" applyFont="1" applyBorder="1" applyAlignment="1">
      <alignment vertical="center" wrapText="1"/>
    </xf>
    <xf numFmtId="0" fontId="6" fillId="0" borderId="6" xfId="4" applyFont="1" applyBorder="1" applyAlignment="1">
      <alignment horizontal="left" vertical="center" wrapText="1"/>
    </xf>
    <xf numFmtId="0" fontId="6" fillId="0" borderId="6" xfId="4" applyFont="1" applyBorder="1" applyAlignment="1">
      <alignment horizontal="left" vertical="top" wrapText="1"/>
    </xf>
    <xf numFmtId="0" fontId="6" fillId="0" borderId="9" xfId="4" applyFont="1" applyBorder="1" applyAlignment="1">
      <alignment horizontal="left" vertical="center" wrapText="1"/>
    </xf>
    <xf numFmtId="177" fontId="5" fillId="4" borderId="1" xfId="4" applyNumberFormat="1" applyFont="1" applyFill="1" applyBorder="1" applyAlignment="1">
      <alignment horizontal="center" vertical="top" wrapText="1"/>
    </xf>
    <xf numFmtId="0" fontId="6" fillId="2" borderId="21" xfId="4" applyFont="1" applyFill="1" applyBorder="1" applyAlignment="1">
      <alignment vertical="top" wrapText="1"/>
    </xf>
    <xf numFmtId="3" fontId="6" fillId="2" borderId="1" xfId="4" applyNumberFormat="1" applyFont="1" applyFill="1" applyBorder="1" applyAlignment="1">
      <alignment vertical="top" wrapText="1"/>
    </xf>
    <xf numFmtId="179" fontId="6" fillId="2" borderId="7" xfId="4" applyNumberFormat="1" applyFont="1" applyFill="1" applyBorder="1" applyAlignment="1">
      <alignment vertical="top" wrapText="1"/>
    </xf>
    <xf numFmtId="0" fontId="3" fillId="0" borderId="6" xfId="0" applyFont="1" applyBorder="1" applyAlignment="1">
      <alignment horizontal="left" vertical="center"/>
    </xf>
    <xf numFmtId="177" fontId="6" fillId="2" borderId="1" xfId="4" applyNumberFormat="1" applyFont="1" applyFill="1" applyBorder="1" applyAlignment="1">
      <alignment vertical="top" wrapText="1"/>
    </xf>
    <xf numFmtId="0" fontId="6" fillId="0" borderId="20" xfId="4" applyFont="1" applyBorder="1" applyAlignment="1">
      <alignment horizontal="left" vertical="center" wrapText="1"/>
    </xf>
    <xf numFmtId="177" fontId="5" fillId="4" borderId="26" xfId="4" applyNumberFormat="1" applyFont="1" applyFill="1" applyBorder="1" applyAlignment="1">
      <alignment horizontal="center" vertical="top" wrapText="1"/>
    </xf>
    <xf numFmtId="179" fontId="6" fillId="0" borderId="22" xfId="4" applyNumberFormat="1" applyFont="1" applyBorder="1" applyAlignment="1">
      <alignment vertical="top" wrapText="1"/>
    </xf>
    <xf numFmtId="179" fontId="6" fillId="0" borderId="1" xfId="4" applyNumberFormat="1" applyFont="1" applyBorder="1" applyAlignment="1">
      <alignment vertical="top" wrapText="1"/>
    </xf>
    <xf numFmtId="0" fontId="6" fillId="0" borderId="1" xfId="4" applyFont="1" applyBorder="1" applyAlignment="1">
      <alignment vertical="top" wrapText="1"/>
    </xf>
    <xf numFmtId="179" fontId="6" fillId="4" borderId="21" xfId="4" applyNumberFormat="1" applyFont="1" applyFill="1" applyBorder="1" applyAlignment="1">
      <alignment vertical="top" wrapText="1"/>
    </xf>
    <xf numFmtId="182" fontId="6" fillId="0" borderId="7" xfId="4" applyNumberFormat="1" applyFont="1" applyBorder="1" applyAlignment="1">
      <alignment vertical="top" wrapText="1"/>
    </xf>
    <xf numFmtId="0" fontId="3" fillId="5" borderId="6" xfId="0" applyFont="1" applyFill="1" applyBorder="1" applyAlignment="1">
      <alignment horizontal="left" vertical="center"/>
    </xf>
    <xf numFmtId="179" fontId="5" fillId="5" borderId="21" xfId="4" applyNumberFormat="1" applyFont="1" applyFill="1" applyBorder="1" applyAlignment="1">
      <alignment vertical="top" wrapText="1"/>
    </xf>
    <xf numFmtId="0" fontId="5" fillId="5" borderId="1" xfId="4" applyFont="1" applyFill="1" applyBorder="1" applyAlignment="1">
      <alignment horizontal="center" vertical="top" wrapText="1"/>
    </xf>
    <xf numFmtId="177" fontId="5" fillId="5" borderId="1" xfId="4" applyNumberFormat="1" applyFont="1" applyFill="1" applyBorder="1" applyAlignment="1">
      <alignment horizontal="center" vertical="top" wrapText="1"/>
    </xf>
    <xf numFmtId="0" fontId="5" fillId="5" borderId="0" xfId="4" applyFont="1" applyFill="1" applyAlignment="1">
      <alignment vertical="top" wrapText="1"/>
    </xf>
    <xf numFmtId="0" fontId="6" fillId="0" borderId="1" xfId="4" applyFont="1" applyBorder="1" applyAlignment="1">
      <alignment vertical="center" wrapText="1"/>
    </xf>
    <xf numFmtId="177" fontId="6" fillId="0" borderId="1" xfId="4" applyNumberFormat="1" applyFont="1" applyBorder="1" applyAlignment="1">
      <alignment vertical="top" wrapText="1"/>
    </xf>
    <xf numFmtId="0" fontId="5" fillId="5" borderId="7" xfId="4" applyFont="1" applyFill="1" applyBorder="1" applyAlignment="1">
      <alignment vertical="top" wrapText="1"/>
    </xf>
    <xf numFmtId="179" fontId="5" fillId="0" borderId="27" xfId="4" applyNumberFormat="1" applyFont="1" applyBorder="1" applyAlignment="1">
      <alignment vertical="top" wrapText="1"/>
    </xf>
    <xf numFmtId="0" fontId="6" fillId="0" borderId="27" xfId="4" applyFont="1" applyBorder="1" applyAlignment="1">
      <alignment vertical="top" wrapText="1"/>
    </xf>
    <xf numFmtId="10" fontId="6" fillId="0" borderId="28" xfId="4" applyNumberFormat="1" applyFont="1" applyBorder="1" applyAlignment="1">
      <alignment vertical="top" wrapText="1"/>
    </xf>
    <xf numFmtId="182" fontId="6" fillId="0" borderId="28" xfId="4" applyNumberFormat="1" applyFont="1" applyBorder="1" applyAlignment="1">
      <alignment vertical="top" wrapText="1"/>
    </xf>
    <xf numFmtId="179" fontId="5" fillId="5" borderId="1" xfId="4" applyNumberFormat="1" applyFont="1" applyFill="1" applyBorder="1" applyAlignment="1">
      <alignment vertical="top" wrapText="1"/>
    </xf>
    <xf numFmtId="10" fontId="6" fillId="0" borderId="27" xfId="4" applyNumberFormat="1" applyFont="1" applyBorder="1" applyAlignment="1">
      <alignment vertical="top" wrapText="1"/>
    </xf>
    <xf numFmtId="9" fontId="5" fillId="5" borderId="27" xfId="4" applyNumberFormat="1" applyFont="1" applyFill="1" applyBorder="1" applyAlignment="1">
      <alignment vertical="top" wrapText="1"/>
    </xf>
    <xf numFmtId="0" fontId="6" fillId="0" borderId="30" xfId="4" applyFont="1" applyBorder="1" applyAlignment="1">
      <alignment vertical="top" wrapText="1"/>
    </xf>
    <xf numFmtId="0" fontId="3" fillId="0" borderId="31" xfId="0" applyFont="1" applyBorder="1" applyAlignment="1">
      <alignment horizontal="left" vertical="center"/>
    </xf>
    <xf numFmtId="0" fontId="9" fillId="0" borderId="0" xfId="4" applyFont="1" applyAlignment="1">
      <alignment horizontal="left" wrapText="1"/>
    </xf>
    <xf numFmtId="3" fontId="1" fillId="0" borderId="0" xfId="4" applyNumberFormat="1" applyFont="1" applyAlignment="1">
      <alignment vertical="top" wrapText="1"/>
    </xf>
    <xf numFmtId="179" fontId="1" fillId="0" borderId="0" xfId="4" applyNumberFormat="1" applyFont="1" applyAlignment="1">
      <alignment vertical="top" wrapText="1"/>
    </xf>
    <xf numFmtId="0" fontId="6" fillId="0" borderId="0" xfId="4" applyFont="1" applyAlignment="1">
      <alignment vertical="top" wrapText="1"/>
    </xf>
    <xf numFmtId="177" fontId="6" fillId="0" borderId="0" xfId="4" applyNumberFormat="1" applyFont="1" applyAlignment="1">
      <alignment vertical="top" wrapText="1"/>
    </xf>
    <xf numFmtId="0" fontId="8" fillId="0" borderId="0" xfId="0" applyFont="1" applyAlignment="1">
      <alignment horizontal="left" vertical="center"/>
    </xf>
    <xf numFmtId="0" fontId="11" fillId="0" borderId="0" xfId="4" applyFont="1" applyAlignment="1">
      <alignment vertical="top" wrapText="1"/>
    </xf>
    <xf numFmtId="177" fontId="11" fillId="0" borderId="0" xfId="4" applyNumberFormat="1" applyFont="1" applyAlignment="1">
      <alignment vertical="top" wrapText="1"/>
    </xf>
    <xf numFmtId="0" fontId="2" fillId="0" borderId="0" xfId="4" applyFont="1" applyAlignment="1">
      <alignment vertical="center" wrapText="1"/>
    </xf>
    <xf numFmtId="0" fontId="6" fillId="0" borderId="21" xfId="4" quotePrefix="1" applyFont="1" applyBorder="1" applyAlignment="1">
      <alignment vertical="top" wrapText="1"/>
    </xf>
    <xf numFmtId="0" fontId="6" fillId="0" borderId="21" xfId="4" quotePrefix="1" applyFont="1" applyBorder="1" applyAlignment="1">
      <alignment vertical="center" wrapText="1"/>
    </xf>
    <xf numFmtId="0" fontId="6" fillId="0" borderId="20" xfId="4" applyFont="1" applyBorder="1" applyAlignment="1">
      <alignment horizontal="left" vertical="top" wrapText="1"/>
    </xf>
    <xf numFmtId="0" fontId="6" fillId="0" borderId="24" xfId="4" applyFont="1" applyBorder="1" applyAlignment="1">
      <alignment horizontal="left" vertical="top" wrapText="1"/>
    </xf>
    <xf numFmtId="14" fontId="15" fillId="0" borderId="1" xfId="4" applyNumberFormat="1" applyFont="1" applyBorder="1" applyAlignment="1">
      <alignment vertical="top" wrapText="1"/>
    </xf>
    <xf numFmtId="14" fontId="15" fillId="0" borderId="21" xfId="4" applyNumberFormat="1" applyFont="1" applyBorder="1" applyAlignment="1">
      <alignment horizontal="left" vertical="center" wrapText="1"/>
    </xf>
    <xf numFmtId="0" fontId="15" fillId="0" borderId="21" xfId="4" applyFont="1" applyBorder="1" applyAlignment="1">
      <alignment vertical="center" wrapText="1"/>
    </xf>
    <xf numFmtId="14" fontId="15" fillId="0" borderId="21" xfId="4" applyNumberFormat="1" applyFont="1" applyBorder="1" applyAlignment="1">
      <alignment horizontal="left" vertical="top" wrapText="1"/>
    </xf>
    <xf numFmtId="0" fontId="5" fillId="3" borderId="5" xfId="4" applyFont="1" applyFill="1" applyBorder="1" applyAlignment="1">
      <alignment horizontal="left" vertical="top" wrapText="1"/>
    </xf>
    <xf numFmtId="0" fontId="5" fillId="3" borderId="10" xfId="4" applyFont="1" applyFill="1" applyBorder="1" applyAlignment="1">
      <alignment horizontal="left" vertical="top" wrapText="1"/>
    </xf>
    <xf numFmtId="0" fontId="5" fillId="3" borderId="15" xfId="4" applyFont="1" applyFill="1" applyBorder="1" applyAlignment="1">
      <alignment horizontal="left" vertical="top" wrapText="1"/>
    </xf>
    <xf numFmtId="0" fontId="16" fillId="3" borderId="5" xfId="4" applyFont="1" applyFill="1" applyBorder="1" applyAlignment="1">
      <alignment horizontal="left" vertical="top" wrapText="1"/>
    </xf>
    <xf numFmtId="14" fontId="15" fillId="0" borderId="5" xfId="4" applyNumberFormat="1" applyFont="1" applyBorder="1" applyAlignment="1">
      <alignment horizontal="left" vertical="center" wrapText="1"/>
    </xf>
    <xf numFmtId="0" fontId="6" fillId="0" borderId="5" xfId="4" applyFont="1" applyBorder="1" applyAlignment="1">
      <alignment horizontal="left" vertical="top" wrapText="1"/>
    </xf>
    <xf numFmtId="0" fontId="6" fillId="0" borderId="10" xfId="4" applyFont="1" applyBorder="1" applyAlignment="1">
      <alignment horizontal="left" vertical="top" wrapText="1"/>
    </xf>
    <xf numFmtId="0" fontId="6" fillId="0" borderId="0" xfId="4" applyFont="1" applyAlignment="1">
      <alignment horizontal="left" vertical="top" wrapText="1"/>
    </xf>
    <xf numFmtId="0" fontId="11" fillId="0" borderId="0" xfId="4" applyFont="1" applyAlignment="1">
      <alignment horizontal="left" vertical="top" wrapText="1"/>
    </xf>
    <xf numFmtId="0" fontId="2" fillId="0" borderId="0" xfId="4" applyFont="1" applyAlignment="1">
      <alignment horizontal="left" vertical="top" wrapText="1"/>
    </xf>
    <xf numFmtId="14" fontId="15" fillId="0" borderId="1" xfId="4" applyNumberFormat="1" applyFont="1" applyBorder="1" applyAlignment="1">
      <alignment horizontal="left" vertical="center" wrapText="1"/>
    </xf>
    <xf numFmtId="179" fontId="6" fillId="2" borderId="7" xfId="4" applyNumberFormat="1" applyFont="1" applyFill="1" applyBorder="1" applyAlignment="1">
      <alignment vertical="center" wrapText="1"/>
    </xf>
    <xf numFmtId="0" fontId="6" fillId="2" borderId="21" xfId="4" applyFont="1" applyFill="1" applyBorder="1" applyAlignment="1">
      <alignment vertical="center" wrapText="1"/>
    </xf>
    <xf numFmtId="3" fontId="6" fillId="2" borderId="1" xfId="4" applyNumberFormat="1" applyFont="1" applyFill="1" applyBorder="1" applyAlignment="1">
      <alignment vertical="center" wrapText="1"/>
    </xf>
    <xf numFmtId="177" fontId="6" fillId="2" borderId="1" xfId="4" applyNumberFormat="1" applyFont="1" applyFill="1" applyBorder="1" applyAlignment="1">
      <alignment vertical="center" wrapText="1"/>
    </xf>
    <xf numFmtId="181" fontId="17" fillId="0" borderId="1" xfId="4" applyNumberFormat="1" applyFont="1" applyBorder="1" applyAlignment="1">
      <alignment vertical="top" wrapText="1"/>
    </xf>
    <xf numFmtId="0" fontId="15" fillId="0" borderId="1" xfId="4" applyFont="1" applyBorder="1" applyAlignment="1">
      <alignment horizontal="center" vertical="center" wrapText="1"/>
    </xf>
    <xf numFmtId="0" fontId="15" fillId="0" borderId="6" xfId="4" applyFont="1" applyBorder="1" applyAlignment="1">
      <alignment vertical="center" wrapText="1"/>
    </xf>
    <xf numFmtId="179" fontId="15" fillId="2" borderId="21" xfId="4" applyNumberFormat="1" applyFont="1" applyFill="1" applyBorder="1" applyAlignment="1">
      <alignment vertical="top" wrapText="1"/>
    </xf>
    <xf numFmtId="0" fontId="15" fillId="0" borderId="21" xfId="4" applyFont="1" applyBorder="1" applyAlignment="1">
      <alignment vertical="top" wrapText="1"/>
    </xf>
    <xf numFmtId="179" fontId="15" fillId="0" borderId="1" xfId="4" applyNumberFormat="1" applyFont="1" applyBorder="1" applyAlignment="1">
      <alignment vertical="top" wrapText="1"/>
    </xf>
    <xf numFmtId="179" fontId="15" fillId="0" borderId="21" xfId="4" applyNumberFormat="1" applyFont="1" applyBorder="1" applyAlignment="1">
      <alignment vertical="top" wrapText="1"/>
    </xf>
    <xf numFmtId="0" fontId="18" fillId="0" borderId="6" xfId="4" applyFont="1" applyBorder="1" applyAlignment="1">
      <alignment vertical="top" wrapText="1"/>
    </xf>
    <xf numFmtId="0" fontId="15" fillId="0" borderId="21" xfId="4" quotePrefix="1" applyFont="1" applyBorder="1" applyAlignment="1">
      <alignment vertical="top" wrapText="1"/>
    </xf>
    <xf numFmtId="0" fontId="19" fillId="0" borderId="6" xfId="0" applyFont="1" applyBorder="1" applyAlignment="1">
      <alignment horizontal="left" vertical="center"/>
    </xf>
    <xf numFmtId="180" fontId="6" fillId="0" borderId="7" xfId="4" applyNumberFormat="1" applyFont="1" applyBorder="1" applyAlignment="1">
      <alignment vertical="top" wrapText="1"/>
    </xf>
    <xf numFmtId="14" fontId="15" fillId="2" borderId="5" xfId="4" applyNumberFormat="1" applyFont="1" applyFill="1" applyBorder="1" applyAlignment="1">
      <alignment horizontal="left" vertical="center" wrapText="1"/>
    </xf>
    <xf numFmtId="179" fontId="15" fillId="0" borderId="7" xfId="4" applyNumberFormat="1" applyFont="1" applyBorder="1" applyAlignment="1">
      <alignment vertical="center" wrapText="1"/>
    </xf>
    <xf numFmtId="14" fontId="6" fillId="0" borderId="24" xfId="4" applyNumberFormat="1" applyFont="1" applyBorder="1" applyAlignment="1">
      <alignment horizontal="left" vertical="center" wrapText="1"/>
    </xf>
    <xf numFmtId="14" fontId="6" fillId="0" borderId="21" xfId="4" applyNumberFormat="1" applyFont="1" applyBorder="1" applyAlignment="1">
      <alignment horizontal="left" vertical="center" wrapText="1"/>
    </xf>
    <xf numFmtId="179" fontId="6" fillId="0" borderId="7" xfId="4" applyNumberFormat="1" applyFont="1" applyBorder="1" applyAlignment="1">
      <alignment horizontal="right" vertical="top" wrapText="1"/>
    </xf>
    <xf numFmtId="179" fontId="6" fillId="0" borderId="21" xfId="4" applyNumberFormat="1" applyFont="1" applyBorder="1" applyAlignment="1">
      <alignment vertical="top" wrapText="1"/>
    </xf>
    <xf numFmtId="0" fontId="15" fillId="0" borderId="1" xfId="4" quotePrefix="1" applyFont="1" applyBorder="1" applyAlignment="1">
      <alignment vertical="top" wrapText="1"/>
    </xf>
    <xf numFmtId="0" fontId="6" fillId="0" borderId="1" xfId="4" quotePrefix="1" applyFont="1" applyBorder="1" applyAlignment="1">
      <alignment vertical="top" wrapText="1"/>
    </xf>
    <xf numFmtId="14" fontId="6" fillId="0" borderId="21" xfId="4" applyNumberFormat="1" applyFont="1" applyBorder="1" applyAlignment="1">
      <alignment horizontal="left" vertical="top" wrapText="1"/>
    </xf>
    <xf numFmtId="0" fontId="18" fillId="0" borderId="6" xfId="4" applyFont="1" applyBorder="1" applyAlignment="1">
      <alignment horizontal="left" vertical="center" wrapText="1"/>
    </xf>
    <xf numFmtId="0" fontId="21" fillId="0" borderId="6" xfId="0" applyFont="1" applyBorder="1" applyAlignment="1">
      <alignment horizontal="left" vertical="center"/>
    </xf>
    <xf numFmtId="14" fontId="6" fillId="0" borderId="5" xfId="4" applyNumberFormat="1" applyFont="1" applyBorder="1" applyAlignment="1">
      <alignment horizontal="left" vertical="center" wrapText="1"/>
    </xf>
    <xf numFmtId="0" fontId="22" fillId="0" borderId="14" xfId="0" applyFont="1" applyBorder="1" applyAlignment="1">
      <alignment horizontal="center" vertical="center"/>
    </xf>
    <xf numFmtId="183" fontId="6" fillId="0" borderId="28" xfId="4" applyNumberFormat="1" applyFont="1" applyBorder="1" applyAlignment="1">
      <alignment horizontal="right" vertical="top" wrapText="1"/>
    </xf>
    <xf numFmtId="183" fontId="6" fillId="0" borderId="29" xfId="4" applyNumberFormat="1" applyFont="1" applyBorder="1" applyAlignment="1">
      <alignment vertical="top" wrapText="1"/>
    </xf>
    <xf numFmtId="183" fontId="5" fillId="5" borderId="28" xfId="4" applyNumberFormat="1" applyFont="1" applyFill="1" applyBorder="1" applyAlignment="1">
      <alignment horizontal="right" vertical="top" wrapText="1"/>
    </xf>
    <xf numFmtId="183" fontId="5" fillId="5" borderId="29" xfId="4" applyNumberFormat="1" applyFont="1" applyFill="1" applyBorder="1" applyAlignment="1">
      <alignment vertical="top" wrapText="1"/>
    </xf>
    <xf numFmtId="184" fontId="6" fillId="0" borderId="1" xfId="4" applyNumberFormat="1" applyFont="1" applyBorder="1" applyAlignment="1">
      <alignment horizontal="right" vertical="top" wrapText="1"/>
    </xf>
    <xf numFmtId="184" fontId="6" fillId="0" borderId="1" xfId="4" applyNumberFormat="1" applyFont="1" applyBorder="1" applyAlignment="1">
      <alignment vertical="top" wrapText="1"/>
    </xf>
    <xf numFmtId="184" fontId="6" fillId="0" borderId="7" xfId="4" applyNumberFormat="1" applyFont="1" applyBorder="1" applyAlignment="1">
      <alignment vertical="top" wrapText="1"/>
    </xf>
    <xf numFmtId="183" fontId="6" fillId="0" borderId="11" xfId="4" applyNumberFormat="1" applyFont="1" applyBorder="1" applyAlignment="1">
      <alignment horizontal="right" vertical="top" wrapText="1"/>
    </xf>
    <xf numFmtId="183" fontId="6" fillId="0" borderId="12" xfId="4" applyNumberFormat="1" applyFont="1" applyBorder="1" applyAlignment="1">
      <alignment vertical="top" wrapText="1"/>
    </xf>
    <xf numFmtId="182" fontId="6" fillId="0" borderId="7" xfId="4" applyNumberFormat="1" applyFont="1" applyBorder="1" applyAlignment="1">
      <alignment vertical="top" wrapText="1"/>
    </xf>
    <xf numFmtId="182" fontId="6" fillId="0" borderId="8" xfId="4" applyNumberFormat="1" applyFont="1" applyBorder="1" applyAlignment="1">
      <alignment vertical="top" wrapText="1"/>
    </xf>
    <xf numFmtId="179" fontId="5" fillId="4" borderId="8" xfId="4" applyNumberFormat="1" applyFont="1" applyFill="1" applyBorder="1" applyAlignment="1">
      <alignment horizontal="right" vertical="top" wrapText="1"/>
    </xf>
    <xf numFmtId="0" fontId="6" fillId="0" borderId="8" xfId="4" applyFont="1" applyBorder="1" applyAlignment="1">
      <alignment horizontal="right" vertical="top" wrapText="1"/>
    </xf>
    <xf numFmtId="0" fontId="5" fillId="5" borderId="7" xfId="4" applyFont="1" applyFill="1" applyBorder="1" applyAlignment="1">
      <alignment horizontal="center" vertical="top" wrapText="1"/>
    </xf>
    <xf numFmtId="0" fontId="5" fillId="5" borderId="21" xfId="4" applyFont="1" applyFill="1" applyBorder="1" applyAlignment="1">
      <alignment horizontal="center" vertical="top" wrapText="1"/>
    </xf>
    <xf numFmtId="180" fontId="5" fillId="5" borderId="1" xfId="4" applyNumberFormat="1" applyFont="1" applyFill="1" applyBorder="1" applyAlignment="1">
      <alignment horizontal="right" vertical="top" wrapText="1"/>
    </xf>
    <xf numFmtId="0" fontId="5" fillId="5" borderId="1" xfId="4" applyFont="1" applyFill="1" applyBorder="1" applyAlignment="1">
      <alignment horizontal="right" vertical="top" wrapText="1"/>
    </xf>
    <xf numFmtId="0" fontId="6" fillId="5" borderId="1" xfId="4" applyFont="1" applyFill="1" applyBorder="1" applyAlignment="1">
      <alignment horizontal="right" vertical="top" wrapText="1"/>
    </xf>
    <xf numFmtId="0" fontId="6" fillId="5" borderId="7" xfId="4" applyFont="1" applyFill="1" applyBorder="1" applyAlignment="1">
      <alignment horizontal="right" vertical="top" wrapText="1"/>
    </xf>
    <xf numFmtId="179" fontId="5" fillId="4" borderId="7" xfId="4" applyNumberFormat="1" applyFont="1" applyFill="1" applyBorder="1" applyAlignment="1">
      <alignment horizontal="right" vertical="top" wrapText="1"/>
    </xf>
    <xf numFmtId="0" fontId="5" fillId="4" borderId="7" xfId="4" applyFont="1" applyFill="1" applyBorder="1" applyAlignment="1">
      <alignment horizontal="center" vertical="top" wrapText="1"/>
    </xf>
    <xf numFmtId="0" fontId="5" fillId="4" borderId="21" xfId="4" applyFont="1" applyFill="1" applyBorder="1" applyAlignment="1">
      <alignment horizontal="center" vertical="top" wrapText="1"/>
    </xf>
    <xf numFmtId="14" fontId="15" fillId="0" borderId="32" xfId="4" applyNumberFormat="1" applyFont="1" applyBorder="1" applyAlignment="1">
      <alignment horizontal="left" vertical="center" wrapText="1"/>
    </xf>
    <xf numFmtId="14" fontId="15" fillId="0" borderId="33" xfId="4" applyNumberFormat="1" applyFont="1" applyBorder="1" applyAlignment="1">
      <alignment horizontal="left" vertical="center" wrapText="1"/>
    </xf>
    <xf numFmtId="14" fontId="15" fillId="0" borderId="26" xfId="4" applyNumberFormat="1" applyFont="1" applyBorder="1" applyAlignment="1">
      <alignment horizontal="left" vertical="center" wrapText="1"/>
    </xf>
    <xf numFmtId="14" fontId="15" fillId="0" borderId="20" xfId="4" applyNumberFormat="1" applyFont="1" applyBorder="1" applyAlignment="1">
      <alignment horizontal="left" vertical="center" wrapText="1"/>
    </xf>
    <xf numFmtId="14" fontId="15" fillId="0" borderId="25" xfId="4" applyNumberFormat="1" applyFont="1" applyBorder="1" applyAlignment="1">
      <alignment horizontal="left" vertical="center" wrapText="1"/>
    </xf>
    <xf numFmtId="14" fontId="15" fillId="0" borderId="24" xfId="4" applyNumberFormat="1" applyFont="1" applyBorder="1" applyAlignment="1">
      <alignment horizontal="left" vertical="center" wrapText="1"/>
    </xf>
    <xf numFmtId="14" fontId="6" fillId="0" borderId="1" xfId="4" applyNumberFormat="1" applyFont="1" applyBorder="1" applyAlignment="1">
      <alignment horizontal="center" vertical="center" wrapText="1"/>
    </xf>
    <xf numFmtId="0" fontId="5" fillId="4" borderId="22" xfId="4" applyFont="1" applyFill="1" applyBorder="1" applyAlignment="1">
      <alignment horizontal="center" vertical="top" wrapText="1"/>
    </xf>
    <xf numFmtId="0" fontId="5" fillId="4" borderId="23" xfId="4" applyFont="1" applyFill="1" applyBorder="1" applyAlignment="1">
      <alignment horizontal="center" vertical="top"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15" fillId="0" borderId="1" xfId="4" applyFont="1" applyBorder="1" applyAlignment="1">
      <alignment horizontal="center" vertical="center" wrapText="1"/>
    </xf>
    <xf numFmtId="0" fontId="6" fillId="0" borderId="1" xfId="4" applyFont="1" applyBorder="1" applyAlignment="1">
      <alignment horizontal="center" vertical="center" wrapText="1"/>
    </xf>
    <xf numFmtId="0" fontId="6" fillId="0" borderId="6" xfId="4" applyFont="1" applyBorder="1" applyAlignment="1">
      <alignment horizontal="center" vertical="center" wrapText="1"/>
    </xf>
    <xf numFmtId="178" fontId="6" fillId="0" borderId="1" xfId="4" applyNumberFormat="1" applyFont="1" applyBorder="1" applyAlignment="1">
      <alignment horizontal="center" vertical="center" wrapText="1"/>
    </xf>
    <xf numFmtId="178" fontId="6" fillId="0" borderId="6" xfId="4" applyNumberFormat="1" applyFont="1" applyBorder="1" applyAlignment="1">
      <alignment horizontal="center" vertical="center" wrapText="1"/>
    </xf>
    <xf numFmtId="0" fontId="6" fillId="0" borderId="7" xfId="4" applyFont="1" applyBorder="1" applyAlignment="1">
      <alignment horizontal="center" vertical="center" wrapText="1"/>
    </xf>
    <xf numFmtId="0" fontId="6" fillId="0" borderId="8" xfId="4" applyFont="1" applyBorder="1" applyAlignment="1">
      <alignment horizontal="center" vertical="center" wrapText="1"/>
    </xf>
    <xf numFmtId="0" fontId="6" fillId="0" borderId="9" xfId="4" applyFont="1" applyBorder="1" applyAlignment="1">
      <alignment horizontal="center" vertical="center" wrapText="1"/>
    </xf>
    <xf numFmtId="179" fontId="7" fillId="0" borderId="7" xfId="4" applyNumberFormat="1" applyFont="1" applyBorder="1" applyAlignment="1">
      <alignment horizontal="right" vertical="top" wrapText="1"/>
    </xf>
    <xf numFmtId="179" fontId="7" fillId="0" borderId="8" xfId="4" applyNumberFormat="1" applyFont="1" applyBorder="1" applyAlignment="1">
      <alignment horizontal="right" vertical="top" wrapText="1"/>
    </xf>
    <xf numFmtId="179" fontId="7" fillId="0" borderId="9" xfId="4" applyNumberFormat="1" applyFont="1" applyBorder="1" applyAlignment="1">
      <alignment horizontal="right" vertical="top" wrapText="1"/>
    </xf>
    <xf numFmtId="179" fontId="7" fillId="0" borderId="11" xfId="4" applyNumberFormat="1" applyFont="1" applyBorder="1" applyAlignment="1">
      <alignment horizontal="right" vertical="top" wrapText="1"/>
    </xf>
    <xf numFmtId="179" fontId="7" fillId="0" borderId="12" xfId="4" applyNumberFormat="1" applyFont="1" applyBorder="1" applyAlignment="1">
      <alignment horizontal="right" vertical="top" wrapText="1"/>
    </xf>
    <xf numFmtId="179" fontId="7" fillId="0" borderId="13" xfId="4" applyNumberFormat="1" applyFont="1" applyBorder="1" applyAlignment="1">
      <alignment horizontal="right" vertical="top" wrapText="1"/>
    </xf>
    <xf numFmtId="0" fontId="6" fillId="0" borderId="14" xfId="4" applyFont="1" applyBorder="1" applyAlignment="1">
      <alignment horizontal="left" vertical="center" wrapText="1"/>
    </xf>
    <xf numFmtId="0" fontId="6" fillId="0" borderId="0" xfId="4" applyFont="1" applyAlignment="1">
      <alignment horizontal="left" vertical="center" wrapText="1"/>
    </xf>
    <xf numFmtId="0" fontId="5" fillId="4" borderId="17" xfId="4" applyFont="1" applyFill="1" applyBorder="1" applyAlignment="1">
      <alignment horizontal="center" vertical="top" wrapText="1"/>
    </xf>
    <xf numFmtId="0" fontId="5" fillId="4" borderId="16" xfId="4" applyFont="1" applyFill="1" applyBorder="1" applyAlignment="1">
      <alignment horizontal="center" vertical="top" wrapText="1"/>
    </xf>
  </cellXfs>
  <cellStyles count="13">
    <cellStyle name="Normal" xfId="1" xr:uid="{00000000-0005-0000-0000-000031000000}"/>
    <cellStyle name="Normal 7 2 3" xfId="2" xr:uid="{00000000-0005-0000-0000-000032000000}"/>
    <cellStyle name="常规" xfId="0" builtinId="0"/>
    <cellStyle name="常规 12 3" xfId="3" xr:uid="{00000000-0005-0000-0000-000033000000}"/>
    <cellStyle name="常规 2" xfId="4" xr:uid="{00000000-0005-0000-0000-000034000000}"/>
    <cellStyle name="常规 2 2" xfId="5" xr:uid="{00000000-0005-0000-0000-000035000000}"/>
    <cellStyle name="常规 2 4" xfId="6" xr:uid="{00000000-0005-0000-0000-000036000000}"/>
    <cellStyle name="常规 2 4 2" xfId="7" xr:uid="{00000000-0005-0000-0000-000037000000}"/>
    <cellStyle name="常规 2 4 2 3" xfId="8" xr:uid="{00000000-0005-0000-0000-000038000000}"/>
    <cellStyle name="常规 3" xfId="9" xr:uid="{00000000-0005-0000-0000-000039000000}"/>
    <cellStyle name="常规 3 2" xfId="10" xr:uid="{00000000-0005-0000-0000-00003A000000}"/>
    <cellStyle name="常规 4" xfId="11" xr:uid="{00000000-0005-0000-0000-00003B000000}"/>
    <cellStyle name="常规 5" xfId="12" xr:uid="{00000000-0005-0000-0000-00003C000000}"/>
  </cellStyles>
  <dxfs count="0"/>
  <tableStyles count="0" defaultTableStyle="TableStyleMedium2" defaultPivotStyle="PivotStyleLight16"/>
  <colors>
    <mruColors>
      <color rgb="FF00B050"/>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631826</xdr:colOff>
      <xdr:row>0</xdr:row>
      <xdr:rowOff>129225</xdr:rowOff>
    </xdr:from>
    <xdr:to>
      <xdr:col>0</xdr:col>
      <xdr:colOff>3367406</xdr:colOff>
      <xdr:row>0</xdr:row>
      <xdr:rowOff>741994</xdr:rowOff>
    </xdr:to>
    <xdr:pic>
      <xdr:nvPicPr>
        <xdr:cNvPr id="2" name="logo1">
          <a:extLst>
            <a:ext uri="{FF2B5EF4-FFF2-40B4-BE49-F238E27FC236}">
              <a16:creationId xmlns:a16="http://schemas.microsoft.com/office/drawing/2014/main" id="{17D70BF7-9691-4BAC-A0C9-FC9F7726E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31826" y="129225"/>
          <a:ext cx="2735580" cy="612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3586-F47E-4855-8E65-860422F063DB}">
  <sheetPr>
    <pageSetUpPr fitToPage="1"/>
  </sheetPr>
  <dimension ref="A1:I108"/>
  <sheetViews>
    <sheetView tabSelected="1" zoomScale="70" zoomScaleNormal="70" workbookViewId="0">
      <selection activeCell="I49" sqref="I49:I55"/>
    </sheetView>
  </sheetViews>
  <sheetFormatPr defaultColWidth="8.77734375" defaultRowHeight="15.6"/>
  <cols>
    <col min="1" max="1" width="55.88671875" style="81" customWidth="1"/>
    <col min="2" max="2" width="67.109375" style="1" customWidth="1"/>
    <col min="3" max="3" width="19" style="2" customWidth="1"/>
    <col min="4" max="4" width="12.88671875" style="2" customWidth="1"/>
    <col min="5" max="5" width="10.77734375" style="2" customWidth="1"/>
    <col min="6" max="6" width="9.109375" style="3" bestFit="1" customWidth="1"/>
    <col min="7" max="7" width="22.109375" style="2" customWidth="1"/>
    <col min="8" max="8" width="66.6640625" style="4" customWidth="1"/>
    <col min="9" max="9" width="28.5546875" bestFit="1" customWidth="1"/>
  </cols>
  <sheetData>
    <row r="1" spans="1:8" ht="72" customHeight="1">
      <c r="A1" s="142" t="s">
        <v>0</v>
      </c>
      <c r="B1" s="143"/>
      <c r="C1" s="143"/>
      <c r="D1" s="143"/>
      <c r="E1" s="143"/>
      <c r="F1" s="143"/>
      <c r="G1" s="143"/>
      <c r="H1" s="144"/>
    </row>
    <row r="2" spans="1:8" ht="47.1" customHeight="1">
      <c r="A2" s="72" t="s">
        <v>1</v>
      </c>
      <c r="B2" s="145" t="s">
        <v>73</v>
      </c>
      <c r="C2" s="146"/>
      <c r="D2" s="146"/>
      <c r="E2" s="146"/>
      <c r="F2" s="146"/>
      <c r="G2" s="146"/>
      <c r="H2" s="147"/>
    </row>
    <row r="3" spans="1:8" ht="57.6">
      <c r="A3" s="72" t="s">
        <v>2</v>
      </c>
      <c r="B3" s="88" t="s">
        <v>61</v>
      </c>
      <c r="C3" s="5" t="s">
        <v>3</v>
      </c>
      <c r="D3" s="148">
        <v>45359</v>
      </c>
      <c r="E3" s="148"/>
      <c r="F3" s="148"/>
      <c r="G3" s="148"/>
      <c r="H3" s="149"/>
    </row>
    <row r="4" spans="1:8" ht="57.6">
      <c r="A4" s="72" t="s">
        <v>4</v>
      </c>
      <c r="B4" s="88" t="s">
        <v>62</v>
      </c>
      <c r="C4" s="5" t="s">
        <v>5</v>
      </c>
      <c r="D4" s="146">
        <v>5</v>
      </c>
      <c r="E4" s="146"/>
      <c r="F4" s="146"/>
      <c r="G4" s="146"/>
      <c r="H4" s="147"/>
    </row>
    <row r="5" spans="1:8" ht="40.799999999999997">
      <c r="A5" s="72" t="s">
        <v>6</v>
      </c>
      <c r="B5" s="88" t="s">
        <v>63</v>
      </c>
      <c r="C5" s="5" t="s">
        <v>7</v>
      </c>
      <c r="D5" s="150">
        <v>270</v>
      </c>
      <c r="E5" s="151"/>
      <c r="F5" s="151"/>
      <c r="G5" s="151"/>
      <c r="H5" s="152"/>
    </row>
    <row r="6" spans="1:8" ht="42" customHeight="1">
      <c r="A6" s="72" t="s">
        <v>8</v>
      </c>
      <c r="B6" s="153">
        <f>B7/1.0672</f>
        <v>824072.39999997849</v>
      </c>
      <c r="C6" s="154"/>
      <c r="D6" s="154"/>
      <c r="E6" s="154"/>
      <c r="F6" s="154"/>
      <c r="G6" s="154"/>
      <c r="H6" s="155"/>
    </row>
    <row r="7" spans="1:8" ht="42" customHeight="1" thickBot="1">
      <c r="A7" s="73" t="s">
        <v>9</v>
      </c>
      <c r="B7" s="156">
        <f>C68</f>
        <v>879450.06527997693</v>
      </c>
      <c r="C7" s="157"/>
      <c r="D7" s="157"/>
      <c r="E7" s="157"/>
      <c r="F7" s="157"/>
      <c r="G7" s="157"/>
      <c r="H7" s="158"/>
    </row>
    <row r="8" spans="1:8" ht="30.6" customHeight="1" thickBot="1">
      <c r="A8" s="159" t="s">
        <v>10</v>
      </c>
      <c r="B8" s="160"/>
      <c r="C8" s="160"/>
      <c r="D8" s="160"/>
      <c r="E8" s="160"/>
      <c r="F8" s="160"/>
      <c r="G8" s="160"/>
      <c r="H8" s="160"/>
    </row>
    <row r="9" spans="1:8" s="1" customFormat="1" ht="42" customHeight="1">
      <c r="A9" s="74" t="s">
        <v>11</v>
      </c>
      <c r="B9" s="6">
        <f>SUM(G10:G13)</f>
        <v>262350</v>
      </c>
      <c r="C9" s="161" t="s">
        <v>12</v>
      </c>
      <c r="D9" s="162"/>
      <c r="E9" s="7" t="s">
        <v>13</v>
      </c>
      <c r="F9" s="8" t="s">
        <v>14</v>
      </c>
      <c r="G9" s="9" t="s">
        <v>15</v>
      </c>
      <c r="H9" s="10" t="s">
        <v>16</v>
      </c>
    </row>
    <row r="10" spans="1:8" s="2" customFormat="1" ht="20.399999999999999" customHeight="1">
      <c r="A10" s="136" t="s">
        <v>77</v>
      </c>
      <c r="B10" s="68" t="s">
        <v>74</v>
      </c>
      <c r="C10" s="11">
        <v>550</v>
      </c>
      <c r="D10" s="64" t="s">
        <v>17</v>
      </c>
      <c r="E10" s="13">
        <v>5</v>
      </c>
      <c r="F10" s="13">
        <v>1</v>
      </c>
      <c r="G10" s="11">
        <f t="shared" ref="G10:G13" si="0">C10*E10*F10</f>
        <v>2750</v>
      </c>
      <c r="H10" s="89"/>
    </row>
    <row r="11" spans="1:8" s="2" customFormat="1" ht="20.399999999999999" customHeight="1">
      <c r="A11" s="138"/>
      <c r="B11" s="68" t="s">
        <v>75</v>
      </c>
      <c r="C11" s="11">
        <v>550</v>
      </c>
      <c r="D11" s="64" t="s">
        <v>17</v>
      </c>
      <c r="E11" s="13">
        <v>31</v>
      </c>
      <c r="F11" s="13">
        <v>1</v>
      </c>
      <c r="G11" s="11">
        <f t="shared" si="0"/>
        <v>17050</v>
      </c>
      <c r="H11" s="89"/>
    </row>
    <row r="12" spans="1:8" s="2" customFormat="1" ht="20.399999999999999" customHeight="1">
      <c r="A12" s="136" t="s">
        <v>78</v>
      </c>
      <c r="B12" s="68" t="s">
        <v>74</v>
      </c>
      <c r="C12" s="11">
        <v>550</v>
      </c>
      <c r="D12" s="64" t="s">
        <v>17</v>
      </c>
      <c r="E12" s="13">
        <v>14</v>
      </c>
      <c r="F12" s="13">
        <v>3</v>
      </c>
      <c r="G12" s="11">
        <f t="shared" si="0"/>
        <v>23100</v>
      </c>
      <c r="H12" s="89"/>
    </row>
    <row r="13" spans="1:8" s="2" customFormat="1" ht="20.399999999999999" customHeight="1">
      <c r="A13" s="138"/>
      <c r="B13" s="68" t="s">
        <v>76</v>
      </c>
      <c r="C13" s="11">
        <v>550</v>
      </c>
      <c r="D13" s="64" t="s">
        <v>17</v>
      </c>
      <c r="E13" s="13">
        <v>133</v>
      </c>
      <c r="F13" s="13">
        <v>3</v>
      </c>
      <c r="G13" s="11">
        <f t="shared" si="0"/>
        <v>219450</v>
      </c>
      <c r="H13" s="89"/>
    </row>
    <row r="14" spans="1:8" s="1" customFormat="1" ht="75.900000000000006" customHeight="1">
      <c r="A14" s="75" t="s">
        <v>57</v>
      </c>
      <c r="B14" s="15">
        <f>SUM(G15:G33)</f>
        <v>203200</v>
      </c>
      <c r="C14" s="140" t="s">
        <v>12</v>
      </c>
      <c r="D14" s="141"/>
      <c r="E14" s="16" t="s">
        <v>18</v>
      </c>
      <c r="F14" s="16" t="s">
        <v>19</v>
      </c>
      <c r="G14" s="17" t="s">
        <v>15</v>
      </c>
      <c r="H14" s="18" t="s">
        <v>16</v>
      </c>
    </row>
    <row r="15" spans="1:8" s="1" customFormat="1" ht="19.2">
      <c r="A15" s="136" t="s">
        <v>81</v>
      </c>
      <c r="B15" s="69" t="s">
        <v>97</v>
      </c>
      <c r="C15" s="19">
        <v>8000</v>
      </c>
      <c r="D15" s="70" t="s">
        <v>58</v>
      </c>
      <c r="E15" s="21">
        <v>1</v>
      </c>
      <c r="F15" s="21">
        <v>1</v>
      </c>
      <c r="G15" s="11">
        <f>C15*E15*F15</f>
        <v>8000</v>
      </c>
      <c r="H15" s="14"/>
    </row>
    <row r="16" spans="1:8" s="63" customFormat="1" ht="19.2">
      <c r="A16" s="137"/>
      <c r="B16" s="69" t="s">
        <v>55</v>
      </c>
      <c r="C16" s="19">
        <v>58</v>
      </c>
      <c r="D16" s="70" t="s">
        <v>56</v>
      </c>
      <c r="E16" s="21">
        <v>50</v>
      </c>
      <c r="F16" s="21">
        <v>1</v>
      </c>
      <c r="G16" s="19">
        <f t="shared" ref="G16:G33" si="1">C16*E16*F16</f>
        <v>2900</v>
      </c>
      <c r="H16" s="22"/>
    </row>
    <row r="17" spans="1:8" s="1" customFormat="1" ht="19.2">
      <c r="A17" s="136" t="s">
        <v>79</v>
      </c>
      <c r="B17" s="69" t="s">
        <v>98</v>
      </c>
      <c r="C17" s="19">
        <v>40000</v>
      </c>
      <c r="D17" s="70" t="s">
        <v>58</v>
      </c>
      <c r="E17" s="13">
        <v>1</v>
      </c>
      <c r="F17" s="21">
        <v>1</v>
      </c>
      <c r="G17" s="11">
        <f t="shared" si="1"/>
        <v>40000</v>
      </c>
      <c r="H17" s="94"/>
    </row>
    <row r="18" spans="1:8" s="1" customFormat="1" ht="19.2">
      <c r="A18" s="138"/>
      <c r="B18" s="69" t="s">
        <v>55</v>
      </c>
      <c r="C18" s="19">
        <v>58</v>
      </c>
      <c r="D18" s="12" t="s">
        <v>21</v>
      </c>
      <c r="E18" s="13">
        <v>200</v>
      </c>
      <c r="F18" s="13">
        <v>1</v>
      </c>
      <c r="G18" s="11">
        <f t="shared" si="1"/>
        <v>11600</v>
      </c>
      <c r="H18" s="23"/>
    </row>
    <row r="19" spans="1:8" s="1" customFormat="1" ht="19.2">
      <c r="A19" s="137"/>
      <c r="B19" s="101" t="s">
        <v>96</v>
      </c>
      <c r="C19" s="11">
        <v>4500</v>
      </c>
      <c r="D19" s="91" t="s">
        <v>94</v>
      </c>
      <c r="E19" s="13">
        <v>4</v>
      </c>
      <c r="F19" s="21">
        <v>1</v>
      </c>
      <c r="G19" s="11">
        <f t="shared" si="1"/>
        <v>18000</v>
      </c>
      <c r="H19" s="23" t="s">
        <v>105</v>
      </c>
    </row>
    <row r="20" spans="1:8" s="1" customFormat="1" ht="19.2">
      <c r="A20" s="136" t="s">
        <v>80</v>
      </c>
      <c r="B20" s="69" t="s">
        <v>98</v>
      </c>
      <c r="C20" s="19">
        <v>40000</v>
      </c>
      <c r="D20" s="70" t="s">
        <v>91</v>
      </c>
      <c r="E20" s="21">
        <v>1</v>
      </c>
      <c r="F20" s="21">
        <v>1</v>
      </c>
      <c r="G20" s="19">
        <f>C20*E20*F20</f>
        <v>40000</v>
      </c>
      <c r="H20" s="94"/>
    </row>
    <row r="21" spans="1:8" s="1" customFormat="1" ht="19.2">
      <c r="A21" s="138"/>
      <c r="B21" s="69" t="s">
        <v>55</v>
      </c>
      <c r="C21" s="19">
        <v>58</v>
      </c>
      <c r="D21" s="12" t="s">
        <v>21</v>
      </c>
      <c r="E21" s="21">
        <v>200</v>
      </c>
      <c r="F21" s="21">
        <v>1</v>
      </c>
      <c r="G21" s="19">
        <f>C21*E21*F21</f>
        <v>11600</v>
      </c>
      <c r="H21" s="22"/>
    </row>
    <row r="22" spans="1:8" s="1" customFormat="1" ht="19.2">
      <c r="A22" s="137"/>
      <c r="B22" s="69" t="s">
        <v>96</v>
      </c>
      <c r="C22" s="11">
        <v>4500</v>
      </c>
      <c r="D22" s="91" t="s">
        <v>92</v>
      </c>
      <c r="E22" s="21">
        <v>3</v>
      </c>
      <c r="F22" s="21">
        <v>1</v>
      </c>
      <c r="G22" s="19">
        <f t="shared" si="1"/>
        <v>13500</v>
      </c>
      <c r="H22" s="22" t="s">
        <v>106</v>
      </c>
    </row>
    <row r="23" spans="1:8" s="1" customFormat="1" ht="19.2">
      <c r="A23" s="100" t="s">
        <v>101</v>
      </c>
      <c r="B23" s="101" t="s">
        <v>102</v>
      </c>
      <c r="C23" s="11">
        <v>3000</v>
      </c>
      <c r="D23" s="12" t="s">
        <v>103</v>
      </c>
      <c r="E23" s="21">
        <v>1</v>
      </c>
      <c r="F23" s="21">
        <v>1</v>
      </c>
      <c r="G23" s="19">
        <f t="shared" si="1"/>
        <v>3000</v>
      </c>
      <c r="H23" s="107"/>
    </row>
    <row r="24" spans="1:8" s="1" customFormat="1" ht="20.100000000000001" customHeight="1">
      <c r="A24" s="136" t="s">
        <v>82</v>
      </c>
      <c r="B24" s="106" t="s">
        <v>107</v>
      </c>
      <c r="C24" s="102">
        <v>8000</v>
      </c>
      <c r="D24" s="20" t="s">
        <v>54</v>
      </c>
      <c r="E24" s="21">
        <v>1</v>
      </c>
      <c r="F24" s="21">
        <v>1</v>
      </c>
      <c r="G24" s="11">
        <f t="shared" si="1"/>
        <v>8000</v>
      </c>
      <c r="H24" s="107"/>
    </row>
    <row r="25" spans="1:8" s="1" customFormat="1" ht="20.100000000000001" customHeight="1">
      <c r="A25" s="138"/>
      <c r="B25" s="71" t="s">
        <v>83</v>
      </c>
      <c r="C25" s="19">
        <v>58</v>
      </c>
      <c r="D25" s="12" t="s">
        <v>21</v>
      </c>
      <c r="E25" s="21">
        <v>40</v>
      </c>
      <c r="F25" s="21">
        <v>1</v>
      </c>
      <c r="G25" s="11">
        <f>C25*E25*F25</f>
        <v>2320</v>
      </c>
      <c r="H25" s="22"/>
    </row>
    <row r="26" spans="1:8" s="1" customFormat="1" ht="20.100000000000001" customHeight="1">
      <c r="A26" s="138"/>
      <c r="B26" s="106" t="s">
        <v>108</v>
      </c>
      <c r="C26" s="11">
        <v>8000</v>
      </c>
      <c r="D26" s="20" t="s">
        <v>20</v>
      </c>
      <c r="E26" s="21">
        <v>1</v>
      </c>
      <c r="F26" s="21">
        <v>1</v>
      </c>
      <c r="G26" s="11">
        <f>C26*E26*F26</f>
        <v>8000</v>
      </c>
      <c r="H26" s="107"/>
    </row>
    <row r="27" spans="1:8" s="1" customFormat="1" ht="20.100000000000001" customHeight="1">
      <c r="A27" s="138"/>
      <c r="B27" s="71" t="s">
        <v>84</v>
      </c>
      <c r="C27" s="19">
        <v>58</v>
      </c>
      <c r="D27" s="12" t="s">
        <v>21</v>
      </c>
      <c r="E27" s="21">
        <v>40</v>
      </c>
      <c r="F27" s="21">
        <v>1</v>
      </c>
      <c r="G27" s="11">
        <f>C27*E27*F27</f>
        <v>2320</v>
      </c>
      <c r="H27" s="22"/>
    </row>
    <row r="28" spans="1:8" s="1" customFormat="1" ht="20.100000000000001" customHeight="1">
      <c r="A28" s="138"/>
      <c r="B28" s="106" t="s">
        <v>109</v>
      </c>
      <c r="C28" s="11">
        <v>15000</v>
      </c>
      <c r="D28" s="20" t="s">
        <v>20</v>
      </c>
      <c r="E28" s="21">
        <v>1</v>
      </c>
      <c r="F28" s="21">
        <v>1</v>
      </c>
      <c r="G28" s="11">
        <f>C28*E28*F28</f>
        <v>15000</v>
      </c>
      <c r="H28" s="107"/>
    </row>
    <row r="29" spans="1:8" s="1" customFormat="1" ht="20.100000000000001" customHeight="1">
      <c r="A29" s="138"/>
      <c r="B29" s="71" t="s">
        <v>85</v>
      </c>
      <c r="C29" s="19">
        <v>58</v>
      </c>
      <c r="D29" s="12" t="s">
        <v>21</v>
      </c>
      <c r="E29" s="21">
        <v>40</v>
      </c>
      <c r="F29" s="21">
        <v>1</v>
      </c>
      <c r="G29" s="11">
        <f t="shared" si="1"/>
        <v>2320</v>
      </c>
      <c r="H29" s="22"/>
    </row>
    <row r="30" spans="1:8" s="1" customFormat="1" ht="19.2">
      <c r="A30" s="138"/>
      <c r="B30" s="106" t="s">
        <v>110</v>
      </c>
      <c r="C30" s="11">
        <v>6000</v>
      </c>
      <c r="D30" s="20" t="s">
        <v>20</v>
      </c>
      <c r="E30" s="21">
        <v>1</v>
      </c>
      <c r="F30" s="21">
        <v>1</v>
      </c>
      <c r="G30" s="11">
        <f t="shared" si="1"/>
        <v>6000</v>
      </c>
      <c r="H30" s="107"/>
    </row>
    <row r="31" spans="1:8" s="1" customFormat="1" ht="20.100000000000001" customHeight="1">
      <c r="A31" s="138"/>
      <c r="B31" s="71" t="s">
        <v>86</v>
      </c>
      <c r="C31" s="19">
        <v>58</v>
      </c>
      <c r="D31" s="12" t="s">
        <v>21</v>
      </c>
      <c r="E31" s="21">
        <v>40</v>
      </c>
      <c r="F31" s="21">
        <v>1</v>
      </c>
      <c r="G31" s="34">
        <f t="shared" si="1"/>
        <v>2320</v>
      </c>
      <c r="H31" s="24"/>
    </row>
    <row r="32" spans="1:8" s="1" customFormat="1" ht="20.100000000000001" customHeight="1">
      <c r="A32" s="138"/>
      <c r="B32" s="106" t="s">
        <v>111</v>
      </c>
      <c r="C32" s="11">
        <v>6000</v>
      </c>
      <c r="D32" s="20" t="s">
        <v>20</v>
      </c>
      <c r="E32" s="21">
        <v>1</v>
      </c>
      <c r="F32" s="21">
        <v>1</v>
      </c>
      <c r="G32" s="11">
        <f t="shared" si="1"/>
        <v>6000</v>
      </c>
      <c r="H32" s="107"/>
    </row>
    <row r="33" spans="1:8" s="1" customFormat="1" ht="20.100000000000001" customHeight="1">
      <c r="A33" s="138"/>
      <c r="B33" s="71" t="s">
        <v>87</v>
      </c>
      <c r="C33" s="19">
        <v>58</v>
      </c>
      <c r="D33" s="12" t="s">
        <v>21</v>
      </c>
      <c r="E33" s="21">
        <v>40</v>
      </c>
      <c r="F33" s="21">
        <v>1</v>
      </c>
      <c r="G33" s="11">
        <f t="shared" si="1"/>
        <v>2320</v>
      </c>
      <c r="H33" s="22"/>
    </row>
    <row r="34" spans="1:8" ht="40.799999999999997">
      <c r="A34" s="72" t="s">
        <v>22</v>
      </c>
      <c r="B34" s="15">
        <f>SUM(G35:G37)</f>
        <v>216880</v>
      </c>
      <c r="C34" s="131" t="s">
        <v>12</v>
      </c>
      <c r="D34" s="132"/>
      <c r="E34" s="16" t="s">
        <v>23</v>
      </c>
      <c r="F34" s="25" t="s">
        <v>24</v>
      </c>
      <c r="G34" s="17" t="s">
        <v>15</v>
      </c>
      <c r="H34" s="18" t="s">
        <v>16</v>
      </c>
    </row>
    <row r="35" spans="1:8" ht="19.2">
      <c r="A35" s="76" t="s">
        <v>88</v>
      </c>
      <c r="B35" s="82" t="s">
        <v>59</v>
      </c>
      <c r="C35" s="99">
        <v>158</v>
      </c>
      <c r="D35" s="65" t="s">
        <v>21</v>
      </c>
      <c r="E35" s="21">
        <v>50</v>
      </c>
      <c r="F35" s="21">
        <v>1</v>
      </c>
      <c r="G35" s="19">
        <f t="shared" ref="G35" si="2">C35*E35*F35</f>
        <v>7900</v>
      </c>
      <c r="H35" s="89"/>
    </row>
    <row r="36" spans="1:8" ht="19.2">
      <c r="A36" s="109" t="s">
        <v>117</v>
      </c>
      <c r="B36" s="82" t="s">
        <v>59</v>
      </c>
      <c r="C36" s="99">
        <v>158</v>
      </c>
      <c r="D36" s="64" t="s">
        <v>21</v>
      </c>
      <c r="E36" s="13">
        <v>270</v>
      </c>
      <c r="F36" s="13">
        <v>3</v>
      </c>
      <c r="G36" s="19">
        <f>C36*E36*F36</f>
        <v>127980</v>
      </c>
      <c r="H36" s="89"/>
    </row>
    <row r="37" spans="1:8" ht="25.5" customHeight="1">
      <c r="A37" s="109" t="s">
        <v>115</v>
      </c>
      <c r="B37" s="26" t="s">
        <v>100</v>
      </c>
      <c r="C37" s="11">
        <v>300</v>
      </c>
      <c r="D37" s="64"/>
      <c r="E37" s="27">
        <v>270</v>
      </c>
      <c r="F37" s="13">
        <v>1</v>
      </c>
      <c r="G37" s="11">
        <f>C37*E37*F37</f>
        <v>81000</v>
      </c>
      <c r="H37" s="108"/>
    </row>
    <row r="38" spans="1:8" ht="40.799999999999997" hidden="1">
      <c r="A38" s="72" t="s">
        <v>25</v>
      </c>
      <c r="B38" s="15">
        <f>SUM(G39:G39)</f>
        <v>0</v>
      </c>
      <c r="C38" s="131" t="s">
        <v>12</v>
      </c>
      <c r="D38" s="132"/>
      <c r="E38" s="16" t="s">
        <v>26</v>
      </c>
      <c r="F38" s="25" t="s">
        <v>24</v>
      </c>
      <c r="G38" s="17" t="s">
        <v>15</v>
      </c>
      <c r="H38" s="18" t="s">
        <v>16</v>
      </c>
    </row>
    <row r="39" spans="1:8" ht="19.2" hidden="1">
      <c r="A39" s="98" t="s">
        <v>60</v>
      </c>
      <c r="B39" s="90"/>
      <c r="C39" s="97"/>
      <c r="D39" s="26" t="s">
        <v>27</v>
      </c>
      <c r="E39" s="27">
        <v>25</v>
      </c>
      <c r="F39" s="27">
        <v>2</v>
      </c>
      <c r="G39" s="28">
        <f t="shared" ref="G39" si="3">C39*E39*F39</f>
        <v>0</v>
      </c>
      <c r="H39" s="96"/>
    </row>
    <row r="40" spans="1:8" ht="40.799999999999997" hidden="1">
      <c r="A40" s="72" t="s">
        <v>28</v>
      </c>
      <c r="B40" s="15">
        <f>SUM(G41:G41)</f>
        <v>0</v>
      </c>
      <c r="C40" s="131" t="s">
        <v>12</v>
      </c>
      <c r="D40" s="132"/>
      <c r="E40" s="16" t="s">
        <v>29</v>
      </c>
      <c r="F40" s="25" t="s">
        <v>30</v>
      </c>
      <c r="G40" s="17" t="s">
        <v>15</v>
      </c>
      <c r="H40" s="18" t="s">
        <v>16</v>
      </c>
    </row>
    <row r="41" spans="1:8" ht="38.4" hidden="1">
      <c r="A41" s="77" t="s">
        <v>31</v>
      </c>
      <c r="B41" s="26"/>
      <c r="C41" s="83"/>
      <c r="D41" s="84" t="s">
        <v>32</v>
      </c>
      <c r="E41" s="85">
        <v>0</v>
      </c>
      <c r="F41" s="86">
        <v>0</v>
      </c>
      <c r="G41" s="83">
        <f t="shared" ref="G41:G54" si="4">C41*E41*F41</f>
        <v>0</v>
      </c>
      <c r="H41" s="29"/>
    </row>
    <row r="42" spans="1:8" ht="40.799999999999997" hidden="1">
      <c r="A42" s="72" t="s">
        <v>33</v>
      </c>
      <c r="B42" s="15">
        <f>SUM(G43:G43)</f>
        <v>0</v>
      </c>
      <c r="C42" s="131" t="s">
        <v>12</v>
      </c>
      <c r="D42" s="132"/>
      <c r="E42" s="16" t="s">
        <v>29</v>
      </c>
      <c r="F42" s="25" t="s">
        <v>30</v>
      </c>
      <c r="G42" s="17" t="s">
        <v>15</v>
      </c>
      <c r="H42" s="18" t="s">
        <v>16</v>
      </c>
    </row>
    <row r="43" spans="1:8" ht="25.5" hidden="1" customHeight="1">
      <c r="A43" s="31" t="s">
        <v>34</v>
      </c>
      <c r="B43" s="26"/>
      <c r="C43" s="11">
        <v>0</v>
      </c>
      <c r="D43" s="64" t="s">
        <v>21</v>
      </c>
      <c r="E43" s="27">
        <v>0</v>
      </c>
      <c r="F43" s="30">
        <v>0</v>
      </c>
      <c r="G43" s="11">
        <f t="shared" si="4"/>
        <v>0</v>
      </c>
      <c r="H43" s="29"/>
    </row>
    <row r="44" spans="1:8" ht="40.799999999999997">
      <c r="A44" s="72" t="s">
        <v>35</v>
      </c>
      <c r="B44" s="15">
        <f>SUM(G45:G48)</f>
        <v>24450</v>
      </c>
      <c r="C44" s="131" t="s">
        <v>12</v>
      </c>
      <c r="D44" s="132"/>
      <c r="E44" s="16" t="s">
        <v>29</v>
      </c>
      <c r="F44" s="32" t="s">
        <v>14</v>
      </c>
      <c r="G44" s="17" t="s">
        <v>15</v>
      </c>
      <c r="H44" s="18" t="s">
        <v>16</v>
      </c>
    </row>
    <row r="45" spans="1:8" ht="19.2">
      <c r="A45" s="133" t="s">
        <v>68</v>
      </c>
      <c r="B45" s="91" t="s">
        <v>64</v>
      </c>
      <c r="C45" s="33">
        <v>500</v>
      </c>
      <c r="D45" s="64" t="s">
        <v>21</v>
      </c>
      <c r="E45" s="13">
        <v>2</v>
      </c>
      <c r="F45" s="13">
        <v>6</v>
      </c>
      <c r="G45" s="83">
        <f>C45*E45*F45</f>
        <v>6000</v>
      </c>
      <c r="H45" s="29"/>
    </row>
    <row r="46" spans="1:8" ht="19.2">
      <c r="A46" s="134"/>
      <c r="B46" s="91" t="s">
        <v>67</v>
      </c>
      <c r="C46" s="33">
        <v>800</v>
      </c>
      <c r="D46" s="95" t="s">
        <v>69</v>
      </c>
      <c r="E46" s="13">
        <v>2</v>
      </c>
      <c r="F46" s="13">
        <v>2</v>
      </c>
      <c r="G46" s="83">
        <f>C46*E46*F46</f>
        <v>3200</v>
      </c>
      <c r="H46" s="29"/>
    </row>
    <row r="47" spans="1:8" ht="19.2">
      <c r="A47" s="134"/>
      <c r="B47" s="91" t="s">
        <v>65</v>
      </c>
      <c r="C47" s="33">
        <v>550</v>
      </c>
      <c r="D47" s="95" t="s">
        <v>70</v>
      </c>
      <c r="E47" s="13">
        <v>1</v>
      </c>
      <c r="F47" s="13">
        <v>5</v>
      </c>
      <c r="G47" s="83">
        <f>C47*E47*F47</f>
        <v>2750</v>
      </c>
      <c r="H47" s="29"/>
    </row>
    <row r="48" spans="1:8" ht="19.2">
      <c r="A48" s="135"/>
      <c r="B48" s="91" t="s">
        <v>66</v>
      </c>
      <c r="C48" s="33">
        <v>500</v>
      </c>
      <c r="D48" s="64" t="s">
        <v>21</v>
      </c>
      <c r="E48" s="13">
        <v>5</v>
      </c>
      <c r="F48" s="13">
        <v>5</v>
      </c>
      <c r="G48" s="83">
        <f>C48*E48*F48</f>
        <v>12500</v>
      </c>
      <c r="H48" s="96" t="s">
        <v>71</v>
      </c>
    </row>
    <row r="49" spans="1:9" ht="40.799999999999997">
      <c r="A49" s="72" t="s">
        <v>36</v>
      </c>
      <c r="B49" s="15">
        <f>SUM(G50:G54)</f>
        <v>56149.999999979998</v>
      </c>
      <c r="C49" s="131" t="s">
        <v>12</v>
      </c>
      <c r="D49" s="132"/>
      <c r="E49" s="16" t="s">
        <v>18</v>
      </c>
      <c r="F49" s="25" t="s">
        <v>30</v>
      </c>
      <c r="G49" s="17" t="s">
        <v>15</v>
      </c>
      <c r="H49" s="18" t="s">
        <v>16</v>
      </c>
    </row>
    <row r="50" spans="1:9" ht="19.2" customHeight="1">
      <c r="A50" s="139" t="s">
        <v>104</v>
      </c>
      <c r="B50" s="92" t="s">
        <v>89</v>
      </c>
      <c r="C50" s="11">
        <v>100</v>
      </c>
      <c r="D50" s="95" t="s">
        <v>72</v>
      </c>
      <c r="E50" s="13">
        <v>5</v>
      </c>
      <c r="F50" s="35">
        <v>1</v>
      </c>
      <c r="G50" s="11">
        <f t="shared" si="4"/>
        <v>500</v>
      </c>
      <c r="H50" s="96"/>
    </row>
    <row r="51" spans="1:9" ht="19.2">
      <c r="A51" s="139"/>
      <c r="B51" s="93" t="s">
        <v>90</v>
      </c>
      <c r="C51" s="11">
        <v>222.222222222</v>
      </c>
      <c r="D51" s="95" t="s">
        <v>72</v>
      </c>
      <c r="E51" s="13">
        <v>90</v>
      </c>
      <c r="F51" s="35">
        <v>1</v>
      </c>
      <c r="G51" s="11">
        <f t="shared" si="4"/>
        <v>19999.999999979998</v>
      </c>
      <c r="H51" s="29" t="s">
        <v>99</v>
      </c>
    </row>
    <row r="52" spans="1:9" ht="19.2">
      <c r="A52" s="139"/>
      <c r="B52" s="93" t="s">
        <v>95</v>
      </c>
      <c r="C52" s="34">
        <v>160</v>
      </c>
      <c r="D52" s="104" t="s">
        <v>93</v>
      </c>
      <c r="E52" s="13">
        <v>135</v>
      </c>
      <c r="F52" s="35">
        <v>1</v>
      </c>
      <c r="G52" s="34">
        <f t="shared" si="4"/>
        <v>21600</v>
      </c>
      <c r="H52" s="108"/>
    </row>
    <row r="53" spans="1:9" ht="19.2">
      <c r="A53" s="139" t="s">
        <v>112</v>
      </c>
      <c r="B53" s="103" t="s">
        <v>113</v>
      </c>
      <c r="C53" s="34">
        <v>245</v>
      </c>
      <c r="D53" s="105" t="s">
        <v>103</v>
      </c>
      <c r="E53" s="13">
        <v>50</v>
      </c>
      <c r="F53" s="35">
        <v>1</v>
      </c>
      <c r="G53" s="34">
        <f t="shared" si="4"/>
        <v>12250</v>
      </c>
      <c r="H53" s="108" t="s">
        <v>119</v>
      </c>
      <c r="I53" s="110"/>
    </row>
    <row r="54" spans="1:9" ht="19.2">
      <c r="A54" s="139"/>
      <c r="B54" s="103" t="s">
        <v>114</v>
      </c>
      <c r="C54" s="34">
        <v>1800</v>
      </c>
      <c r="D54" s="105" t="s">
        <v>116</v>
      </c>
      <c r="E54" s="13">
        <v>1</v>
      </c>
      <c r="F54" s="35">
        <v>1</v>
      </c>
      <c r="G54" s="34">
        <f t="shared" si="4"/>
        <v>1800</v>
      </c>
      <c r="H54" s="108" t="s">
        <v>118</v>
      </c>
      <c r="I54" s="110"/>
    </row>
    <row r="55" spans="1:9" ht="96">
      <c r="A55" s="72" t="s">
        <v>37</v>
      </c>
      <c r="B55" s="36" t="s">
        <v>38</v>
      </c>
      <c r="C55" s="130">
        <f>SUM(B9+B14+B34+B38+B40+B42+B49+B44)</f>
        <v>763029.99999997998</v>
      </c>
      <c r="D55" s="122"/>
      <c r="E55" s="122"/>
      <c r="F55" s="122"/>
      <c r="G55" s="122"/>
      <c r="H55" s="18" t="s">
        <v>16</v>
      </c>
    </row>
    <row r="56" spans="1:9" ht="22.2">
      <c r="A56" s="77" t="s">
        <v>39</v>
      </c>
      <c r="B56" s="87">
        <v>0.08</v>
      </c>
      <c r="C56" s="120">
        <f>C55*B56</f>
        <v>61042.399999998401</v>
      </c>
      <c r="D56" s="121"/>
      <c r="E56" s="121"/>
      <c r="F56" s="121"/>
      <c r="G56" s="121"/>
      <c r="H56" s="29"/>
    </row>
    <row r="57" spans="1:9" ht="20.399999999999999">
      <c r="A57" s="72" t="s">
        <v>40</v>
      </c>
      <c r="B57" s="122">
        <f>C55+C56</f>
        <v>824072.39999997837</v>
      </c>
      <c r="C57" s="123"/>
      <c r="D57" s="123"/>
      <c r="E57" s="123"/>
      <c r="F57" s="123"/>
      <c r="G57" s="123"/>
      <c r="H57" s="38"/>
    </row>
    <row r="58" spans="1:9" ht="40.799999999999997">
      <c r="A58" s="72" t="s">
        <v>41</v>
      </c>
      <c r="B58" s="39">
        <f>SUM(G59:G60)</f>
        <v>0</v>
      </c>
      <c r="C58" s="124" t="s">
        <v>12</v>
      </c>
      <c r="D58" s="125"/>
      <c r="E58" s="40" t="s">
        <v>29</v>
      </c>
      <c r="F58" s="41" t="s">
        <v>24</v>
      </c>
      <c r="G58" s="42"/>
      <c r="H58" s="38"/>
    </row>
    <row r="59" spans="1:9" ht="19.2">
      <c r="A59" s="31"/>
      <c r="B59" s="43"/>
      <c r="C59" s="11"/>
      <c r="D59" s="64"/>
      <c r="E59" s="13"/>
      <c r="F59" s="44"/>
      <c r="G59" s="11"/>
      <c r="H59" s="29"/>
    </row>
    <row r="60" spans="1:9" ht="19.2">
      <c r="A60" s="66"/>
      <c r="B60" s="43"/>
      <c r="C60" s="11"/>
      <c r="D60" s="64"/>
      <c r="E60" s="13"/>
      <c r="F60" s="44"/>
      <c r="G60" s="11"/>
      <c r="H60" s="29"/>
    </row>
    <row r="61" spans="1:9" ht="19.2">
      <c r="A61" s="66"/>
      <c r="B61" s="20"/>
      <c r="C61" s="11"/>
      <c r="D61" s="64"/>
      <c r="E61" s="13"/>
      <c r="F61" s="44"/>
      <c r="G61" s="11"/>
      <c r="H61" s="29"/>
    </row>
    <row r="62" spans="1:9" ht="40.799999999999997">
      <c r="A62" s="72" t="s">
        <v>42</v>
      </c>
      <c r="B62" s="39">
        <f>SUM(G63:G64)</f>
        <v>0</v>
      </c>
      <c r="C62" s="124" t="s">
        <v>43</v>
      </c>
      <c r="D62" s="125"/>
      <c r="E62" s="40" t="s">
        <v>29</v>
      </c>
      <c r="F62" s="41" t="s">
        <v>24</v>
      </c>
      <c r="G62" s="45" t="s">
        <v>44</v>
      </c>
      <c r="H62" s="38"/>
    </row>
    <row r="63" spans="1:9" ht="20.399999999999999">
      <c r="A63" s="77" t="s">
        <v>42</v>
      </c>
      <c r="B63" s="46"/>
      <c r="C63" s="11">
        <v>0</v>
      </c>
      <c r="D63" s="64" t="s">
        <v>21</v>
      </c>
      <c r="E63" s="13">
        <v>0</v>
      </c>
      <c r="F63" s="44">
        <v>0</v>
      </c>
      <c r="G63" s="37">
        <f>C63*E63*F63</f>
        <v>0</v>
      </c>
      <c r="H63" s="29"/>
    </row>
    <row r="64" spans="1:9" ht="19.2">
      <c r="A64" s="67" t="s">
        <v>45</v>
      </c>
      <c r="B64" s="47" t="s">
        <v>46</v>
      </c>
      <c r="C64" s="48">
        <v>0.08</v>
      </c>
      <c r="D64" s="64" t="s">
        <v>21</v>
      </c>
      <c r="E64" s="13">
        <v>0</v>
      </c>
      <c r="F64" s="44">
        <v>0</v>
      </c>
      <c r="G64" s="49">
        <f>G63*C64</f>
        <v>0</v>
      </c>
      <c r="H64" s="29"/>
    </row>
    <row r="65" spans="1:8" ht="61.2">
      <c r="A65" s="72" t="s">
        <v>47</v>
      </c>
      <c r="B65" s="50" t="s">
        <v>48</v>
      </c>
      <c r="C65" s="126">
        <f>B57+B58+B62</f>
        <v>824072.39999997837</v>
      </c>
      <c r="D65" s="127"/>
      <c r="E65" s="128"/>
      <c r="F65" s="128"/>
      <c r="G65" s="129"/>
      <c r="H65" s="38"/>
    </row>
    <row r="66" spans="1:8" ht="20.399999999999999">
      <c r="A66" s="72" t="s">
        <v>49</v>
      </c>
      <c r="B66" s="51">
        <v>0.06</v>
      </c>
      <c r="C66" s="111">
        <f>C65*B66</f>
        <v>49444.343999998702</v>
      </c>
      <c r="D66" s="112"/>
      <c r="E66" s="112"/>
      <c r="F66" s="112"/>
      <c r="G66" s="112"/>
      <c r="H66" s="29"/>
    </row>
    <row r="67" spans="1:8" ht="20.399999999999999">
      <c r="A67" s="72" t="s">
        <v>50</v>
      </c>
      <c r="B67" s="51">
        <v>7.1999999999999998E-3</v>
      </c>
      <c r="C67" s="111">
        <f>C65*B67</f>
        <v>5933.3212799998437</v>
      </c>
      <c r="D67" s="112"/>
      <c r="E67" s="112"/>
      <c r="F67" s="112"/>
      <c r="G67" s="112"/>
      <c r="H67" s="29"/>
    </row>
    <row r="68" spans="1:8" ht="20.399999999999999">
      <c r="A68" s="72" t="s">
        <v>51</v>
      </c>
      <c r="B68" s="52"/>
      <c r="C68" s="113">
        <f>C65+C66+C67</f>
        <v>879450.06527997693</v>
      </c>
      <c r="D68" s="114"/>
      <c r="E68" s="114"/>
      <c r="F68" s="114"/>
      <c r="G68" s="114"/>
      <c r="H68" s="38"/>
    </row>
    <row r="69" spans="1:8" ht="38.4">
      <c r="A69" s="77" t="s">
        <v>52</v>
      </c>
      <c r="B69" s="35"/>
      <c r="C69" s="115">
        <v>270</v>
      </c>
      <c r="D69" s="116"/>
      <c r="E69" s="116"/>
      <c r="F69" s="116"/>
      <c r="G69" s="117"/>
      <c r="H69" s="29"/>
    </row>
    <row r="70" spans="1:8" ht="39" thickBot="1">
      <c r="A70" s="78" t="s">
        <v>53</v>
      </c>
      <c r="B70" s="53"/>
      <c r="C70" s="118">
        <f>C68/C69</f>
        <v>3257.2224639999145</v>
      </c>
      <c r="D70" s="119"/>
      <c r="E70" s="119"/>
      <c r="F70" s="119"/>
      <c r="G70" s="119"/>
      <c r="H70" s="54"/>
    </row>
    <row r="71" spans="1:8">
      <c r="A71" s="55"/>
      <c r="B71" s="55"/>
      <c r="C71" s="55"/>
      <c r="D71" s="55"/>
      <c r="E71" s="56"/>
      <c r="G71" s="57"/>
    </row>
    <row r="75" spans="1:8" ht="19.2">
      <c r="A75" s="79"/>
      <c r="B75" s="58"/>
      <c r="C75" s="58"/>
      <c r="D75" s="58"/>
      <c r="E75" s="58"/>
      <c r="F75" s="59"/>
      <c r="G75" s="58"/>
      <c r="H75" s="60"/>
    </row>
    <row r="76" spans="1:8" ht="19.2">
      <c r="A76" s="79"/>
      <c r="B76" s="58"/>
      <c r="C76" s="58"/>
      <c r="D76" s="58"/>
      <c r="E76" s="58"/>
      <c r="F76" s="59"/>
      <c r="G76" s="58"/>
      <c r="H76" s="60"/>
    </row>
    <row r="77" spans="1:8" ht="19.2">
      <c r="A77" s="79"/>
      <c r="B77" s="58"/>
      <c r="C77" s="58"/>
      <c r="D77" s="58"/>
      <c r="E77" s="58"/>
      <c r="F77" s="59"/>
      <c r="G77" s="58"/>
      <c r="H77" s="60"/>
    </row>
    <row r="78" spans="1:8" ht="19.2">
      <c r="A78" s="79"/>
      <c r="B78"/>
      <c r="C78" s="58"/>
      <c r="D78" s="58"/>
      <c r="E78" s="58"/>
      <c r="F78" s="59"/>
      <c r="G78" s="58"/>
      <c r="H78" s="60"/>
    </row>
    <row r="79" spans="1:8" ht="19.2">
      <c r="A79" s="79"/>
      <c r="B79" s="58"/>
      <c r="C79" s="58"/>
      <c r="D79" s="58"/>
      <c r="E79" s="58"/>
      <c r="F79" s="59"/>
      <c r="G79" s="58"/>
      <c r="H79" s="60"/>
    </row>
    <row r="80" spans="1:8" ht="19.2">
      <c r="A80" s="79"/>
      <c r="B80" s="58"/>
      <c r="C80" s="58"/>
      <c r="D80" s="58"/>
      <c r="E80" s="58"/>
      <c r="F80" s="59"/>
      <c r="G80" s="58"/>
      <c r="H80" s="60"/>
    </row>
    <row r="81" spans="1:8" ht="19.2">
      <c r="A81" s="79"/>
      <c r="B81" s="58"/>
      <c r="C81" s="58"/>
      <c r="D81" s="58"/>
      <c r="E81" s="58"/>
      <c r="F81" s="59"/>
      <c r="G81" s="58"/>
      <c r="H81" s="60"/>
    </row>
    <row r="82" spans="1:8" ht="19.2">
      <c r="A82" s="79"/>
      <c r="B82" s="58"/>
      <c r="C82" s="58"/>
      <c r="D82" s="58"/>
      <c r="E82" s="58"/>
      <c r="F82" s="59"/>
      <c r="G82" s="58"/>
      <c r="H82" s="60"/>
    </row>
    <row r="83" spans="1:8" ht="19.2">
      <c r="A83" s="79"/>
      <c r="B83" s="58"/>
      <c r="C83" s="58"/>
      <c r="D83" s="58"/>
      <c r="E83" s="58"/>
      <c r="F83" s="59"/>
      <c r="G83" s="58"/>
      <c r="H83" s="60"/>
    </row>
    <row r="84" spans="1:8" ht="19.2">
      <c r="A84" s="79"/>
      <c r="B84" s="58"/>
      <c r="C84" s="58"/>
      <c r="D84" s="58"/>
      <c r="E84" s="58"/>
      <c r="F84" s="59"/>
      <c r="G84" s="58"/>
      <c r="H84" s="60"/>
    </row>
    <row r="85" spans="1:8" ht="19.2">
      <c r="A85" s="79"/>
      <c r="B85" s="58"/>
      <c r="C85" s="58"/>
      <c r="D85" s="58"/>
      <c r="E85" s="58"/>
      <c r="F85" s="59"/>
      <c r="G85" s="58"/>
      <c r="H85" s="60"/>
    </row>
    <row r="86" spans="1:8" ht="19.2">
      <c r="A86" s="79"/>
      <c r="B86" s="58"/>
      <c r="C86" s="58"/>
      <c r="D86" s="58"/>
      <c r="E86" s="58"/>
      <c r="F86" s="59"/>
      <c r="G86" s="58"/>
      <c r="H86" s="60"/>
    </row>
    <row r="87" spans="1:8" ht="19.2">
      <c r="A87" s="79"/>
      <c r="B87" s="58"/>
      <c r="C87" s="58"/>
      <c r="D87" s="58"/>
      <c r="E87" s="58"/>
      <c r="F87" s="59"/>
      <c r="G87" s="58"/>
      <c r="H87" s="60"/>
    </row>
    <row r="88" spans="1:8" ht="19.2">
      <c r="A88" s="79"/>
      <c r="B88" s="58"/>
      <c r="C88" s="58"/>
      <c r="D88" s="58"/>
      <c r="E88" s="58"/>
      <c r="F88" s="59"/>
      <c r="G88" s="58"/>
      <c r="H88" s="60"/>
    </row>
    <row r="89" spans="1:8" ht="19.2">
      <c r="A89" s="79"/>
      <c r="B89" s="58"/>
      <c r="C89" s="58"/>
      <c r="D89" s="58"/>
      <c r="E89" s="58"/>
      <c r="F89" s="59"/>
      <c r="G89" s="58"/>
      <c r="H89" s="60"/>
    </row>
    <row r="90" spans="1:8" ht="19.2">
      <c r="A90" s="79"/>
      <c r="B90" s="58"/>
      <c r="C90" s="58"/>
      <c r="D90" s="58"/>
      <c r="E90" s="58"/>
      <c r="F90" s="59"/>
      <c r="G90" s="58"/>
      <c r="H90" s="60"/>
    </row>
    <row r="91" spans="1:8" ht="19.2">
      <c r="A91" s="79"/>
      <c r="B91" s="58"/>
      <c r="C91" s="58"/>
      <c r="D91" s="58"/>
      <c r="E91" s="58"/>
      <c r="F91" s="59"/>
      <c r="G91" s="58"/>
      <c r="H91" s="60"/>
    </row>
    <row r="92" spans="1:8" ht="19.2">
      <c r="A92" s="79"/>
      <c r="B92" s="58"/>
      <c r="C92" s="58"/>
      <c r="D92" s="58"/>
      <c r="E92" s="58"/>
      <c r="F92" s="59"/>
      <c r="G92" s="58"/>
      <c r="H92" s="60"/>
    </row>
    <row r="93" spans="1:8" ht="19.2">
      <c r="A93" s="79"/>
      <c r="B93" s="58"/>
      <c r="C93" s="58"/>
      <c r="D93" s="58"/>
      <c r="E93" s="58"/>
      <c r="F93" s="59"/>
      <c r="G93" s="58"/>
      <c r="H93" s="60"/>
    </row>
    <row r="94" spans="1:8" ht="19.2">
      <c r="A94" s="79"/>
      <c r="B94" s="58"/>
      <c r="C94" s="58"/>
      <c r="D94" s="58"/>
      <c r="E94" s="58"/>
      <c r="F94" s="59"/>
      <c r="G94" s="58"/>
      <c r="H94" s="60"/>
    </row>
    <row r="95" spans="1:8" ht="19.2">
      <c r="A95" s="79"/>
      <c r="B95" s="58"/>
      <c r="C95" s="58"/>
      <c r="D95" s="58"/>
      <c r="E95" s="58"/>
      <c r="F95" s="59"/>
      <c r="G95" s="58"/>
      <c r="H95" s="60"/>
    </row>
    <row r="96" spans="1:8" ht="19.2">
      <c r="A96" s="79"/>
      <c r="B96" s="58"/>
      <c r="C96" s="58"/>
      <c r="D96" s="58"/>
      <c r="E96" s="58"/>
      <c r="F96" s="59"/>
      <c r="G96" s="58"/>
      <c r="H96" s="60"/>
    </row>
    <row r="97" spans="1:8" ht="19.2">
      <c r="A97" s="79"/>
      <c r="B97" s="58"/>
      <c r="C97" s="58"/>
      <c r="D97" s="58"/>
      <c r="E97" s="58"/>
      <c r="F97" s="59"/>
      <c r="G97" s="58"/>
      <c r="H97" s="60"/>
    </row>
    <row r="98" spans="1:8" ht="19.2">
      <c r="A98" s="79"/>
      <c r="B98" s="58"/>
      <c r="C98" s="58"/>
      <c r="D98" s="58"/>
      <c r="E98" s="58"/>
      <c r="F98" s="59"/>
      <c r="G98" s="58"/>
      <c r="H98" s="60"/>
    </row>
    <row r="99" spans="1:8" ht="19.2">
      <c r="A99" s="79"/>
      <c r="B99" s="58"/>
      <c r="C99" s="58"/>
      <c r="D99" s="58"/>
      <c r="E99" s="58"/>
      <c r="F99" s="59"/>
      <c r="G99" s="58"/>
      <c r="H99" s="60"/>
    </row>
    <row r="100" spans="1:8" ht="19.2">
      <c r="A100" s="79"/>
      <c r="B100" s="58"/>
      <c r="C100" s="58"/>
      <c r="D100" s="58"/>
      <c r="E100" s="58"/>
      <c r="F100" s="59"/>
      <c r="G100" s="58"/>
      <c r="H100" s="60"/>
    </row>
    <row r="101" spans="1:8" ht="19.2">
      <c r="A101" s="79"/>
      <c r="B101" s="58"/>
      <c r="C101" s="58"/>
      <c r="D101" s="58"/>
      <c r="E101" s="58"/>
      <c r="F101" s="59"/>
      <c r="G101" s="58"/>
      <c r="H101" s="60"/>
    </row>
    <row r="102" spans="1:8" ht="19.2">
      <c r="A102" s="79"/>
      <c r="B102" s="58"/>
      <c r="C102" s="58"/>
      <c r="D102" s="58"/>
      <c r="E102" s="58"/>
      <c r="F102" s="59"/>
      <c r="G102" s="58"/>
      <c r="H102" s="60"/>
    </row>
    <row r="103" spans="1:8" ht="19.2">
      <c r="A103" s="79"/>
      <c r="B103" s="58"/>
      <c r="C103" s="58"/>
      <c r="D103" s="58"/>
      <c r="E103" s="58"/>
      <c r="F103" s="59"/>
      <c r="G103" s="58"/>
      <c r="H103" s="60"/>
    </row>
    <row r="104" spans="1:8" ht="19.2">
      <c r="A104" s="79"/>
      <c r="B104" s="58"/>
      <c r="C104" s="58"/>
      <c r="D104" s="58"/>
      <c r="E104" s="58"/>
      <c r="F104" s="59"/>
      <c r="G104" s="58"/>
      <c r="H104" s="60"/>
    </row>
    <row r="105" spans="1:8" ht="19.2">
      <c r="A105" s="79"/>
      <c r="B105" s="58"/>
      <c r="C105" s="58"/>
      <c r="D105" s="58"/>
      <c r="E105" s="58"/>
      <c r="F105" s="59"/>
      <c r="G105" s="58"/>
      <c r="H105" s="60"/>
    </row>
    <row r="106" spans="1:8" ht="19.2">
      <c r="A106" s="79"/>
      <c r="B106" s="58"/>
      <c r="C106" s="58"/>
      <c r="D106" s="58"/>
      <c r="E106" s="58"/>
      <c r="F106" s="59"/>
      <c r="G106" s="58"/>
      <c r="H106" s="60"/>
    </row>
    <row r="107" spans="1:8">
      <c r="A107" s="80"/>
      <c r="B107" s="61"/>
      <c r="C107" s="61"/>
      <c r="D107" s="61"/>
      <c r="E107" s="61"/>
      <c r="F107" s="62"/>
      <c r="G107" s="61"/>
    </row>
    <row r="108" spans="1:8">
      <c r="A108" s="80"/>
      <c r="B108" s="61"/>
      <c r="C108" s="61"/>
      <c r="D108" s="61"/>
      <c r="E108" s="61"/>
      <c r="F108" s="62"/>
      <c r="G108" s="61"/>
    </row>
  </sheetData>
  <protectedRanges>
    <protectedRange sqref="B3" name="Area 1_1_1_1"/>
    <protectedRange sqref="D3" name="Area 1_1_1_1_1"/>
  </protectedRanges>
  <mergeCells count="37">
    <mergeCell ref="C49:D49"/>
    <mergeCell ref="A50:A52"/>
    <mergeCell ref="A53:A54"/>
    <mergeCell ref="C14:D14"/>
    <mergeCell ref="A1:H1"/>
    <mergeCell ref="B2:H2"/>
    <mergeCell ref="D3:H3"/>
    <mergeCell ref="D4:H4"/>
    <mergeCell ref="D5:H5"/>
    <mergeCell ref="B6:H6"/>
    <mergeCell ref="B7:H7"/>
    <mergeCell ref="A8:H8"/>
    <mergeCell ref="C9:D9"/>
    <mergeCell ref="A10:A11"/>
    <mergeCell ref="A12:A13"/>
    <mergeCell ref="C38:D38"/>
    <mergeCell ref="C40:D40"/>
    <mergeCell ref="C42:D42"/>
    <mergeCell ref="C44:D44"/>
    <mergeCell ref="A45:A48"/>
    <mergeCell ref="A15:A16"/>
    <mergeCell ref="A17:A19"/>
    <mergeCell ref="A20:A22"/>
    <mergeCell ref="A24:A33"/>
    <mergeCell ref="C34:D34"/>
    <mergeCell ref="I53:I54"/>
    <mergeCell ref="C67:G67"/>
    <mergeCell ref="C68:G68"/>
    <mergeCell ref="C69:G69"/>
    <mergeCell ref="C70:G70"/>
    <mergeCell ref="C56:G56"/>
    <mergeCell ref="B57:G57"/>
    <mergeCell ref="C58:D58"/>
    <mergeCell ref="C62:D62"/>
    <mergeCell ref="C65:G65"/>
    <mergeCell ref="C66:G66"/>
    <mergeCell ref="C55:G55"/>
  </mergeCells>
  <phoneticPr fontId="20" type="noConversion"/>
  <dataValidations count="6">
    <dataValidation operator="lessThanOrEqual" allowBlank="1" showInputMessage="1" showErrorMessage="1" errorTitle="录入有误" error="1.请按照格式录入_x000a_2.报价日期需要早于活动日期" promptTitle="请录入日期" prompt="格式如: 2010-7-1" sqref="D3:H3" xr:uid="{C4CBC541-E51C-4165-8A64-A6B74DCA211A}"/>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70 A65520 A65541 A131056 A131077 A196592 A196613 A262128 A262149 A327664 A327685 A393200 A393221 A458736 A458757 A524272 A524293 A589808 A589829 A655344 A655365 A720880 A720901 A786416 A786437 A851952 A851973 A917488 A917509 A983024 A983045" xr:uid="{7C1F5844-78FB-4E5E-B079-505EBE37F84E}"/>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44 A65517 A131053 A196589 A262125 A327661 A393197 A458733 A524269 A589805 A655341 A720877 A786413 A851949 A917485 A983021 A62:A63 A65:A67 A65524:A65527 A65534:A65535 A65537:A65538 A131060:A131063 A131070:A131071 A131073:A131074 A196596:A196599 A196606:A196607 A196609:A196610 A262132:A262135 A262142:A262143 A262145:A262146 A327668:A327671 A327678:A327679 A327681:A327682 A393204:A393207 A393214:A393215 A393217:A393218 A458740:A458743 A458750:A458751 A458753:A458754 A524276:A524279 A524286:A524287 A524289:A524290 A589812:A589815 A589822:A589823 A589825:A589826 A655348:A655351 A655358:A655359 A655361:A655362 A720884:A720887 A720894:A720895 A720897:A720898 A786420:A786423 A786430:A786431 A786433:A786434 A851956:A851959 A851966:A851967 A851969:A851970 A917492:A917495 A917502:A917503 A917505:A917506 A983028:A983031 A983038:A983039 A983041:A983042 A49:A50 A55" xr:uid="{596A68BA-AE15-45A3-BDE0-90CC74DC4160}"/>
    <dataValidation allowBlank="1" showInputMessage="1" showErrorMessage="1" promptTitle="不需要录入" prompt="_x000a_表格自动运算" sqref="B7 B65459 B130995 B196531 B262067 B327603 B393139 B458675 B524211 B589747 B655283 B720819 B786355 B851891 B917427 B982963" xr:uid="{2D3023DE-0EC5-49BC-9505-864E0A855A71}"/>
    <dataValidation type="date" operator="lessThanOrEqual" allowBlank="1" showInputMessage="1" showErrorMessage="1" errorTitle="录入有误" error="1.请按照格式录入_x000a_2.报价日期需要早于活动日期" promptTitle="请录入日期" prompt="格式如: 2010-7-1" sqref="D982959 D65455 D130991 D196527 D262063 D327599 D393135 D458671 D524207 D589743 D655279 D720815 D786351 D851887 D917423" xr:uid="{DE82E5EC-4C87-4682-87C4-0B9372E017FD}">
      <formula1>#REF!</formula1>
    </dataValidation>
    <dataValidation allowBlank="1" showInputMessage="1" showErrorMessage="1" prompt="Double click, entering into the linked cell of &quot;Debriefing Check List&quot; to input directly_x000a__x000a_双击进入&quot;描述清单&quot;的相应单元格进行输入" sqref="B2 B4:B5 B65454 B130990 B196526 B262062 B327598 B393134 B458670 B524206 B589742 B655278 B720814 B786350 B851886 B917422 B982958 B65456:B65457 B130992:B130993 B196528:B196529 B262064:B262065 B327600:B327601 B393136:B393137 B458672:B458673 B524208:B524209 B589744:B589745 B655280:B655281 B720816:B720817 B786352:B786353 B851888:B851889 B917424:B917425 B982960:B982961 D982960:D982961 D65456:D65457 D130992:D130993 D196528:D196529 D262064:D262065 D327600:D327601 D393136:D393137 D458672:D458673 D524208:D524209 D589744:D589745 D655280:D655281 D720816:D720817 D786352:D786353 D851888:D851889 D917424:D917425 D4:D5" xr:uid="{EFCDC1B0-4D19-485D-842E-49865AEB51B8}"/>
  </dataValidations>
  <pageMargins left="0.75" right="0.75" top="1" bottom="1" header="0.5" footer="0.5"/>
  <pageSetup paperSize="9" scale="17"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0" master="">
    <arrUserId title="Area 1_1_1_1" rangeCreator="" othersAccessPermission="edit"/>
    <arrUserId title="Area 1_1_1_1_1" rangeCreator="" othersAccessPermission="edit"/>
  </rangeList>
  <rangeList sheetStid="51" master="">
    <arrUserId title="Area 1_1_1_1" rangeCreator="" othersAccessPermission="edit"/>
    <arrUserId title="Area 1_1_1_1_1" rangeCreator="" othersAccessPermission="edit"/>
  </rangeList>
  <rangeList sheetStid="64" master=""/>
  <rangeList sheetStid="53" master=""/>
  <rangeList sheetStid="73" master=""/>
  <rangeList sheetStid="56" master=""/>
  <rangeList sheetStid="62" master="">
    <arrUserId title="Area 1_1_1_1" rangeCreator="" othersAccessPermission="edit"/>
    <arrUserId title="Area 1_1_1_1_1" rangeCreator="" othersAccessPermission="edit"/>
  </rangeList>
  <rangeList sheetStid="63" master=""/>
  <rangeList sheetStid="7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南京世茂滨江希尔顿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吴茜 耿</cp:lastModifiedBy>
  <cp:lastPrinted>2021-10-19T16:20:00Z</cp:lastPrinted>
  <dcterms:created xsi:type="dcterms:W3CDTF">2021-02-28T03:21:00Z</dcterms:created>
  <dcterms:modified xsi:type="dcterms:W3CDTF">2024-04-12T07:02:55Z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8FF8C77FCE254A9AAFC86F23EA82277A_13</vt:lpwstr>
  </property>
  <property fmtid="{D5CDD505-2E9C-101B-9397-08002B2CF9AE}" pid="4" name="KSOReadingLayout">
    <vt:bool>false</vt:bool>
  </property>
</Properties>
</file>