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1960" activeTab="1"/>
  </bookViews>
  <sheets>
    <sheet name="Summary" sheetId="13" r:id="rId1"/>
    <sheet name="Standard Conference Small" sheetId="19" r:id="rId2"/>
  </sheets>
  <calcPr calcId="144525"/>
</workbook>
</file>

<file path=xl/sharedStrings.xml><?xml version="1.0" encoding="utf-8"?>
<sst xmlns="http://schemas.openxmlformats.org/spreadsheetml/2006/main" count="208" uniqueCount="156">
  <si>
    <t>Basic information and cost overview</t>
  </si>
  <si>
    <t>Project</t>
  </si>
  <si>
    <t xml:space="preserve">2023 uc dealer group workshop </t>
  </si>
  <si>
    <t>Company</t>
  </si>
  <si>
    <t>CMS</t>
  </si>
  <si>
    <t>Quotation Date</t>
  </si>
  <si>
    <t>2023.11.13</t>
  </si>
  <si>
    <t>Quotation Version</t>
  </si>
  <si>
    <t>Contact</t>
  </si>
  <si>
    <t>Name</t>
  </si>
  <si>
    <t>Jessie</t>
  </si>
  <si>
    <t>Surname</t>
  </si>
  <si>
    <t>Zheng</t>
  </si>
  <si>
    <t>Position</t>
  </si>
  <si>
    <t>Account Manager</t>
  </si>
  <si>
    <t>Mobile</t>
  </si>
  <si>
    <t>Fixed line</t>
  </si>
  <si>
    <t>Email</t>
  </si>
  <si>
    <t>zhengjinhong@cct.cn</t>
  </si>
  <si>
    <t xml:space="preserve">Conference </t>
  </si>
  <si>
    <t>Price Per Conference</t>
  </si>
  <si>
    <t>二手车经销商集团研讨会</t>
  </si>
  <si>
    <t>NSC(22%)</t>
  </si>
  <si>
    <t>BBA (78%)</t>
  </si>
  <si>
    <t>Total Net</t>
  </si>
  <si>
    <t xml:space="preserve">NSC，含税VAT (6%) </t>
  </si>
  <si>
    <t xml:space="preserve">BBA，含税VAT (6%) 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</si>
  <si>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</si>
  <si>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</si>
  <si>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</si>
  <si>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</si>
  <si>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 A</t>
  </si>
  <si>
    <t>Agency Fees (Preparation)</t>
  </si>
  <si>
    <t>Unit</t>
  </si>
  <si>
    <t xml:space="preserve">Number of time </t>
  </si>
  <si>
    <t>Quantity
/Time</t>
  </si>
  <si>
    <t>Unit price</t>
  </si>
  <si>
    <t>Sum</t>
  </si>
  <si>
    <t>Description</t>
  </si>
  <si>
    <t>I A 1</t>
  </si>
  <si>
    <t>Account Director</t>
  </si>
  <si>
    <t>pax/day</t>
  </si>
  <si>
    <t>I A 2</t>
  </si>
  <si>
    <t>Creative Director</t>
  </si>
  <si>
    <t>I A 3</t>
  </si>
  <si>
    <t>DTP / 2 D / 3 D Designer</t>
  </si>
  <si>
    <t>3D</t>
  </si>
  <si>
    <t>I A 4</t>
  </si>
  <si>
    <t>DTP / 2 D / 4 D Designer</t>
  </si>
  <si>
    <t>设计延展物</t>
  </si>
  <si>
    <t>I A</t>
  </si>
  <si>
    <t>Sub-Total Agency Fees (Preparation)</t>
  </si>
  <si>
    <t>No. B</t>
  </si>
  <si>
    <t>Photo &amp; Agency Fees (On site)</t>
  </si>
  <si>
    <t>I B 1</t>
  </si>
  <si>
    <t>Photo crew  云摄影，含设备</t>
  </si>
  <si>
    <t>day/person</t>
  </si>
  <si>
    <t>1人，8小时工作时间</t>
  </si>
  <si>
    <t>I B 2</t>
  </si>
  <si>
    <t>演讲嘉宾邀请</t>
  </si>
  <si>
    <t>嘉宾讲课费+往返机票+1晚酒店</t>
  </si>
  <si>
    <t>I B</t>
  </si>
  <si>
    <t>Sub-Total  Photo &amp; Agency Fees (On site)</t>
  </si>
  <si>
    <t>I AB</t>
  </si>
  <si>
    <t>Total A&amp;B</t>
  </si>
  <si>
    <t xml:space="preserve">No. A </t>
  </si>
  <si>
    <t>Travel &amp; Accomodation</t>
  </si>
  <si>
    <t>II A 1</t>
  </si>
  <si>
    <t>Agency Staff working on site traffic</t>
  </si>
  <si>
    <t>unit</t>
  </si>
  <si>
    <t>II A 2</t>
  </si>
  <si>
    <t>会务工作人员</t>
  </si>
  <si>
    <t>II A 4</t>
  </si>
  <si>
    <t>餐饮+交通补助，当地人员</t>
  </si>
  <si>
    <t>II A 5</t>
  </si>
  <si>
    <t>往返交通</t>
  </si>
  <si>
    <t>II A 6</t>
  </si>
  <si>
    <r>
      <rPr>
        <sz val="10"/>
        <rFont val="宋体-简"/>
        <charset val="134"/>
      </rPr>
      <t>住宿</t>
    </r>
    <r>
      <rPr>
        <sz val="10"/>
        <rFont val="BMWGroupTN Condensed"/>
        <charset val="134"/>
      </rPr>
      <t>+</t>
    </r>
    <r>
      <rPr>
        <sz val="10"/>
        <rFont val="宋体-简"/>
        <charset val="134"/>
      </rPr>
      <t>餐费</t>
    </r>
    <r>
      <rPr>
        <sz val="10"/>
        <rFont val="BMWGroupTN Condensed"/>
        <charset val="134"/>
      </rPr>
      <t>+</t>
    </r>
    <r>
      <rPr>
        <sz val="10"/>
        <rFont val="宋体-简"/>
        <charset val="134"/>
      </rPr>
      <t>交通</t>
    </r>
  </si>
  <si>
    <t>II A 7</t>
  </si>
  <si>
    <t>Shuttle bus for dealer</t>
  </si>
  <si>
    <t>考斯特，送机服务</t>
  </si>
  <si>
    <t>II A 8</t>
  </si>
  <si>
    <t>Shuttle bus for pickup</t>
  </si>
  <si>
    <t>别克GL8，接送机服务</t>
  </si>
  <si>
    <t>II  A</t>
  </si>
  <si>
    <t>Sub-Total Travel &amp; Accomodation</t>
  </si>
  <si>
    <t xml:space="preserve">No. B </t>
  </si>
  <si>
    <t>Hospitality</t>
  </si>
  <si>
    <t>II B 1</t>
  </si>
  <si>
    <t>meeting 会议室 108平米小沙龙1厅</t>
  </si>
  <si>
    <t>pax</t>
  </si>
  <si>
    <t>II B 2</t>
  </si>
  <si>
    <t>Lunch 享悦中餐厅</t>
  </si>
  <si>
    <t>12月5日，午餐</t>
  </si>
  <si>
    <t>II B 3</t>
  </si>
  <si>
    <t>Dinner 晚餐，送餐</t>
  </si>
  <si>
    <t>晚餐，4人</t>
  </si>
  <si>
    <t>II B 4</t>
  </si>
  <si>
    <t>茶歇</t>
  </si>
  <si>
    <t>II B 5</t>
  </si>
  <si>
    <t>II B 6</t>
  </si>
  <si>
    <t>Dinner 酒吧场地，包场费用</t>
  </si>
  <si>
    <t>12月5日，场地费</t>
  </si>
  <si>
    <t>II B 7</t>
  </si>
  <si>
    <t>Dinner 露台酒吧，内场区域</t>
  </si>
  <si>
    <t>12月5日，晚宴餐费</t>
  </si>
  <si>
    <t>II  B</t>
  </si>
  <si>
    <t>Sub-Total Hospitality</t>
  </si>
  <si>
    <t>II AB</t>
  </si>
  <si>
    <t>No.</t>
  </si>
  <si>
    <t>Setup / Construction</t>
  </si>
  <si>
    <t>III A 1</t>
  </si>
  <si>
    <t>桌卡（大、小）</t>
  </si>
  <si>
    <t>250G铜版纸，三折页</t>
  </si>
  <si>
    <t>III A 2</t>
  </si>
  <si>
    <t>胸卡</t>
  </si>
  <si>
    <t>III A 3</t>
  </si>
  <si>
    <t>主持人手卡</t>
  </si>
  <si>
    <t>III A 4</t>
  </si>
  <si>
    <t>条幅+贴纸</t>
  </si>
  <si>
    <t>III A 5</t>
  </si>
  <si>
    <t>Mic cover</t>
  </si>
  <si>
    <t>麦克风套</t>
  </si>
  <si>
    <t>III A 6</t>
  </si>
  <si>
    <t>画架</t>
  </si>
  <si>
    <t>III A 7</t>
  </si>
  <si>
    <t>木质画架+A3过塑打印</t>
  </si>
  <si>
    <t>III A 8</t>
  </si>
  <si>
    <t>讲台贴KT板</t>
  </si>
  <si>
    <t>III A 9</t>
  </si>
  <si>
    <t>接机牌</t>
  </si>
  <si>
    <t>III A 10</t>
  </si>
  <si>
    <t>讲台鲜花</t>
  </si>
  <si>
    <t>III A 11</t>
  </si>
  <si>
    <t>晚宴饮料</t>
  </si>
  <si>
    <t>III A 12</t>
  </si>
  <si>
    <t>快递费，物料运输</t>
  </si>
  <si>
    <t xml:space="preserve">III </t>
  </si>
  <si>
    <t>Subtotal Setup/ Construction</t>
  </si>
  <si>
    <t xml:space="preserve">Total </t>
  </si>
  <si>
    <t>No. C</t>
  </si>
  <si>
    <t>音响系统</t>
  </si>
  <si>
    <t>Details / Comments</t>
  </si>
  <si>
    <t>IV A 1</t>
  </si>
  <si>
    <t>RSVP</t>
  </si>
  <si>
    <t>IV A 2</t>
  </si>
  <si>
    <r>
      <rPr>
        <sz val="10"/>
        <color theme="1"/>
        <rFont val="BMW Group Condensed"/>
        <charset val="134"/>
      </rPr>
      <t>COB</t>
    </r>
    <r>
      <rPr>
        <sz val="10"/>
        <color indexed="8"/>
        <rFont val="BMW Group Condensed"/>
        <charset val="134"/>
      </rPr>
      <t>面光灯 ACME 100</t>
    </r>
  </si>
  <si>
    <t>IV A 3</t>
  </si>
  <si>
    <t>控台人员</t>
  </si>
  <si>
    <t>IV A 4</t>
  </si>
  <si>
    <t>Wine</t>
  </si>
  <si>
    <t>预估价，晚宴酒水</t>
  </si>
  <si>
    <t>IV B</t>
  </si>
  <si>
    <t>Subtotal AV</t>
  </si>
  <si>
    <t>IVABC</t>
  </si>
  <si>
    <t>Total AV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</si>
</sst>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¥-804]#,##0"/>
    <numFmt numFmtId="178" formatCode="[$¥-411]#,##0.00"/>
    <numFmt numFmtId="179" formatCode="[$¥-411]#,##0"/>
    <numFmt numFmtId="180" formatCode="[$¥-804]#,##0.00"/>
    <numFmt numFmtId="181" formatCode="[$¥-411]#,##0.00;\-[$¥-411]#,##0.00"/>
    <numFmt numFmtId="182" formatCode="_-[$¥-411]* #,##0_-;\-[$¥-411]* #,##0_-;_-[$¥-411]* &quot;-&quot;_-;_-@_-"/>
    <numFmt numFmtId="183" formatCode="_ [$¥-804]* #,##0.00_ ;_ [$¥-804]* \-#,##0.00_ ;_ [$¥-804]* &quot;-&quot;??_ ;_ @_ "/>
    <numFmt numFmtId="184" formatCode="_(* #,##0_);_(* \(#,##0\);_(* &quot;-&quot;??_);_(@_)"/>
    <numFmt numFmtId="185" formatCode="0_);[Red]\(0\)"/>
    <numFmt numFmtId="186" formatCode="[$¥-804]#,##0.0"/>
    <numFmt numFmtId="187" formatCode="m&quot;月&quot;d&quot;日&quot;;@"/>
    <numFmt numFmtId="188" formatCode="[$¥-804]#,##0.00;[$¥-804]\-#,##0.00"/>
    <numFmt numFmtId="189" formatCode="0.00_ "/>
  </numFmts>
  <fonts count="52">
    <font>
      <sz val="11"/>
      <color theme="1"/>
      <name val="宋体"/>
      <charset val="134"/>
      <scheme val="minor"/>
    </font>
    <font>
      <sz val="14"/>
      <color theme="1"/>
      <name val="BMWGroupTN Condensed"/>
      <charset val="134"/>
    </font>
    <font>
      <sz val="10"/>
      <color theme="1"/>
      <name val="BMWGroupTN Condensed"/>
      <charset val="134"/>
    </font>
    <font>
      <sz val="10"/>
      <color theme="1"/>
      <name val="宋体"/>
      <charset val="134"/>
      <scheme val="minor"/>
    </font>
    <font>
      <sz val="10"/>
      <color theme="1"/>
      <name val="MINI Serif"/>
      <charset val="134"/>
    </font>
    <font>
      <sz val="12"/>
      <color theme="1"/>
      <name val="BMWGroupTN Condensed"/>
      <charset val="134"/>
    </font>
    <font>
      <b/>
      <sz val="14"/>
      <name val="BMWGroupTN Condensed"/>
      <charset val="134"/>
    </font>
    <font>
      <b/>
      <sz val="10"/>
      <name val="BMWGroupTN Condensed"/>
      <charset val="134"/>
    </font>
    <font>
      <b/>
      <sz val="10"/>
      <color theme="1"/>
      <name val="BMWGroupTN Condensed"/>
      <charset val="134"/>
    </font>
    <font>
      <sz val="10"/>
      <name val="BMWGroupTN Condensed"/>
      <charset val="134"/>
    </font>
    <font>
      <sz val="10"/>
      <color theme="1"/>
      <name val="宋体-简"/>
      <charset val="134"/>
    </font>
    <font>
      <sz val="10"/>
      <color theme="1"/>
      <name val="BMW Group Condensed"/>
      <charset val="134"/>
    </font>
    <font>
      <sz val="10"/>
      <name val="MINI Serif"/>
      <charset val="134"/>
    </font>
    <font>
      <sz val="10"/>
      <name val="宋体-简"/>
      <charset val="134"/>
    </font>
    <font>
      <sz val="10"/>
      <color theme="1"/>
      <name val="宋体"/>
      <charset val="134"/>
    </font>
    <font>
      <sz val="12"/>
      <name val="BMWGroupTN Condensed"/>
      <charset val="134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Type Global Regular"/>
      <charset val="134"/>
    </font>
    <font>
      <b/>
      <sz val="12"/>
      <color indexed="8"/>
      <name val="BMW Type Global Regular"/>
      <charset val="134"/>
    </font>
    <font>
      <sz val="12"/>
      <color theme="1"/>
      <name val="BMW Group Condensed"/>
      <charset val="134"/>
    </font>
    <font>
      <sz val="12"/>
      <color theme="1"/>
      <name val="BMW Group"/>
      <charset val="134"/>
    </font>
    <font>
      <sz val="12"/>
      <name val="BMWTypeRegular"/>
      <charset val="134"/>
    </font>
    <font>
      <sz val="9"/>
      <color theme="1"/>
      <name val="BMW Group"/>
      <charset val="134"/>
    </font>
    <font>
      <sz val="11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ahoma"/>
      <charset val="134"/>
    </font>
    <font>
      <sz val="12"/>
      <name val="宋体"/>
      <charset val="134"/>
    </font>
    <font>
      <sz val="10"/>
      <name val="Verdan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color indexed="8"/>
      <name val="BMW Group Condensed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5" fillId="11" borderId="12" applyNumberFormat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37" fillId="12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  <xf numFmtId="0" fontId="46" fillId="0" borderId="0">
      <alignment vertical="center"/>
    </xf>
    <xf numFmtId="177" fontId="0" fillId="0" borderId="0"/>
    <xf numFmtId="177" fontId="47" fillId="0" borderId="0"/>
    <xf numFmtId="178" fontId="47" fillId="0" borderId="0"/>
    <xf numFmtId="179" fontId="47" fillId="0" borderId="0"/>
    <xf numFmtId="180" fontId="47" fillId="0" borderId="0"/>
    <xf numFmtId="177" fontId="47" fillId="0" borderId="0"/>
    <xf numFmtId="179" fontId="47" fillId="0" borderId="0"/>
    <xf numFmtId="181" fontId="47" fillId="0" borderId="0">
      <alignment vertical="center"/>
    </xf>
    <xf numFmtId="180" fontId="47" fillId="0" borderId="0"/>
    <xf numFmtId="177" fontId="47" fillId="0" borderId="0"/>
    <xf numFmtId="181" fontId="47" fillId="0" borderId="0"/>
    <xf numFmtId="177" fontId="47" fillId="0" borderId="0">
      <alignment vertical="center"/>
    </xf>
    <xf numFmtId="0" fontId="47" fillId="0" borderId="0"/>
    <xf numFmtId="177" fontId="0" fillId="0" borderId="0"/>
    <xf numFmtId="0" fontId="46" fillId="0" borderId="0">
      <alignment vertical="center"/>
    </xf>
    <xf numFmtId="181" fontId="0" fillId="0" borderId="0"/>
    <xf numFmtId="181" fontId="0" fillId="0" borderId="0"/>
    <xf numFmtId="181" fontId="0" fillId="0" borderId="0"/>
    <xf numFmtId="177" fontId="48" fillId="0" borderId="0"/>
    <xf numFmtId="0" fontId="48" fillId="0" borderId="0"/>
    <xf numFmtId="43" fontId="49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180" fontId="0" fillId="0" borderId="0"/>
    <xf numFmtId="177" fontId="0" fillId="0" borderId="0"/>
    <xf numFmtId="180" fontId="0" fillId="0" borderId="0"/>
    <xf numFmtId="182" fontId="0" fillId="0" borderId="0"/>
    <xf numFmtId="0" fontId="46" fillId="0" borderId="0">
      <alignment vertical="center"/>
    </xf>
    <xf numFmtId="183" fontId="50" fillId="0" borderId="0"/>
    <xf numFmtId="181" fontId="50" fillId="0" borderId="0"/>
    <xf numFmtId="178" fontId="50" fillId="0" borderId="0"/>
    <xf numFmtId="180" fontId="50" fillId="0" borderId="0"/>
    <xf numFmtId="177" fontId="50" fillId="0" borderId="0"/>
    <xf numFmtId="179" fontId="50" fillId="0" borderId="0">
      <alignment vertical="center"/>
    </xf>
    <xf numFmtId="179" fontId="50" fillId="0" borderId="0"/>
    <xf numFmtId="177" fontId="50" fillId="0" borderId="0">
      <alignment vertical="center"/>
    </xf>
  </cellStyleXfs>
  <cellXfs count="120">
    <xf numFmtId="0" fontId="0" fillId="0" borderId="0" xfId="0"/>
    <xf numFmtId="177" fontId="1" fillId="0" borderId="0" xfId="52" applyFont="1" applyAlignment="1">
      <alignment horizontal="left" vertical="center"/>
    </xf>
    <xf numFmtId="177" fontId="2" fillId="0" borderId="0" xfId="52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177" fontId="4" fillId="0" borderId="0" xfId="52" applyFont="1" applyAlignment="1">
      <alignment horizontal="left" vertical="center"/>
    </xf>
    <xf numFmtId="49" fontId="5" fillId="0" borderId="0" xfId="52" applyNumberFormat="1" applyFont="1" applyAlignment="1">
      <alignment horizontal="left" vertical="center"/>
    </xf>
    <xf numFmtId="177" fontId="5" fillId="0" borderId="0" xfId="52" applyFont="1" applyAlignment="1">
      <alignment horizontal="left" vertical="center"/>
    </xf>
    <xf numFmtId="184" fontId="5" fillId="0" borderId="0" xfId="1" applyNumberFormat="1" applyFont="1" applyAlignment="1">
      <alignment horizontal="center" vertical="center"/>
    </xf>
    <xf numFmtId="180" fontId="5" fillId="0" borderId="0" xfId="52" applyNumberFormat="1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84" fontId="6" fillId="2" borderId="1" xfId="1" applyNumberFormat="1" applyFont="1" applyFill="1" applyBorder="1" applyAlignment="1">
      <alignment horizontal="center" vertical="center"/>
    </xf>
    <xf numFmtId="180" fontId="7" fillId="3" borderId="1" xfId="56" applyFont="1" applyFill="1" applyBorder="1" applyAlignment="1">
      <alignment horizontal="left" vertical="center"/>
    </xf>
    <xf numFmtId="184" fontId="7" fillId="3" borderId="1" xfId="1" applyNumberFormat="1" applyFont="1" applyFill="1" applyBorder="1" applyAlignment="1">
      <alignment horizontal="center" vertical="center"/>
    </xf>
    <xf numFmtId="184" fontId="8" fillId="3" borderId="1" xfId="1" applyNumberFormat="1" applyFont="1" applyFill="1" applyBorder="1" applyAlignment="1">
      <alignment horizontal="center" vertical="center" wrapText="1"/>
    </xf>
    <xf numFmtId="0" fontId="9" fillId="0" borderId="1" xfId="53" applyNumberFormat="1" applyFont="1" applyBorder="1" applyAlignment="1">
      <alignment horizontal="left" vertical="center"/>
    </xf>
    <xf numFmtId="177" fontId="9" fillId="0" borderId="1" xfId="65" applyFont="1" applyBorder="1" applyAlignment="1">
      <alignment horizontal="left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185" fontId="2" fillId="0" borderId="1" xfId="1" applyNumberFormat="1" applyFont="1" applyFill="1" applyBorder="1" applyAlignment="1">
      <alignment horizontal="center" vertical="center" wrapText="1"/>
    </xf>
    <xf numFmtId="177" fontId="7" fillId="3" borderId="1" xfId="53" applyFont="1" applyFill="1" applyBorder="1" applyAlignment="1">
      <alignment horizontal="left" vertical="center"/>
    </xf>
    <xf numFmtId="177" fontId="8" fillId="3" borderId="1" xfId="53" applyFont="1" applyFill="1" applyBorder="1" applyAlignment="1">
      <alignment horizontal="left" vertical="center"/>
    </xf>
    <xf numFmtId="184" fontId="7" fillId="4" borderId="1" xfId="1" applyNumberFormat="1" applyFont="1" applyFill="1" applyBorder="1" applyAlignment="1">
      <alignment horizontal="center" vertical="center"/>
    </xf>
    <xf numFmtId="177" fontId="2" fillId="0" borderId="1" xfId="65" applyFont="1" applyBorder="1" applyAlignment="1">
      <alignment horizontal="left" vertical="center" wrapText="1"/>
    </xf>
    <xf numFmtId="184" fontId="8" fillId="3" borderId="1" xfId="1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84" fontId="7" fillId="5" borderId="1" xfId="1" applyNumberFormat="1" applyFont="1" applyFill="1" applyBorder="1" applyAlignment="1">
      <alignment horizontal="center" vertical="center"/>
    </xf>
    <xf numFmtId="49" fontId="2" fillId="0" borderId="1" xfId="52" applyNumberFormat="1" applyFont="1" applyBorder="1" applyAlignment="1">
      <alignment horizontal="left" vertical="center"/>
    </xf>
    <xf numFmtId="177" fontId="2" fillId="0" borderId="1" xfId="52" applyFont="1" applyBorder="1" applyAlignment="1">
      <alignment horizontal="left" vertical="center"/>
    </xf>
    <xf numFmtId="184" fontId="2" fillId="0" borderId="1" xfId="1" applyNumberFormat="1" applyFont="1" applyBorder="1" applyAlignment="1">
      <alignment horizontal="center" vertical="center"/>
    </xf>
    <xf numFmtId="180" fontId="8" fillId="3" borderId="1" xfId="56" applyFont="1" applyFill="1" applyBorder="1" applyAlignment="1">
      <alignment horizontal="left" vertical="center"/>
    </xf>
    <xf numFmtId="180" fontId="8" fillId="4" borderId="1" xfId="85" applyFont="1" applyFill="1" applyBorder="1" applyAlignment="1">
      <alignment horizontal="left" vertical="center"/>
    </xf>
    <xf numFmtId="0" fontId="2" fillId="0" borderId="1" xfId="53" applyNumberFormat="1" applyFont="1" applyBorder="1" applyAlignment="1">
      <alignment horizontal="left" vertical="center"/>
    </xf>
    <xf numFmtId="185" fontId="2" fillId="6" borderId="1" xfId="1" applyNumberFormat="1" applyFont="1" applyFill="1" applyBorder="1" applyAlignment="1">
      <alignment horizontal="center" vertical="center" wrapText="1"/>
    </xf>
    <xf numFmtId="49" fontId="8" fillId="4" borderId="1" xfId="79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84" fontId="8" fillId="4" borderId="1" xfId="1" applyNumberFormat="1" applyFont="1" applyFill="1" applyBorder="1" applyAlignment="1">
      <alignment horizontal="center" vertical="center"/>
    </xf>
    <xf numFmtId="177" fontId="2" fillId="6" borderId="1" xfId="65" applyFont="1" applyFill="1" applyBorder="1" applyAlignment="1">
      <alignment horizontal="left" vertical="center" wrapText="1"/>
    </xf>
    <xf numFmtId="177" fontId="10" fillId="6" borderId="1" xfId="65" applyFont="1" applyFill="1" applyBorder="1" applyAlignment="1">
      <alignment horizontal="left" vertical="center" wrapText="1"/>
    </xf>
    <xf numFmtId="184" fontId="2" fillId="6" borderId="1" xfId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85" fontId="4" fillId="6" borderId="1" xfId="1" applyNumberFormat="1" applyFont="1" applyFill="1" applyBorder="1" applyAlignment="1">
      <alignment horizontal="center" vertical="center" wrapText="1"/>
    </xf>
    <xf numFmtId="177" fontId="12" fillId="0" borderId="1" xfId="65" applyFont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/>
    </xf>
    <xf numFmtId="184" fontId="8" fillId="5" borderId="1" xfId="1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right" vertical="center"/>
    </xf>
    <xf numFmtId="177" fontId="6" fillId="2" borderId="1" xfId="53" applyFont="1" applyFill="1" applyBorder="1" applyAlignment="1">
      <alignment horizontal="left" vertical="center" wrapText="1"/>
    </xf>
    <xf numFmtId="180" fontId="8" fillId="3" borderId="1" xfId="56" applyFont="1" applyFill="1" applyBorder="1" applyAlignment="1">
      <alignment horizontal="center" vertical="center" wrapText="1"/>
    </xf>
    <xf numFmtId="180" fontId="7" fillId="3" borderId="1" xfId="56" applyFont="1" applyFill="1" applyBorder="1" applyAlignment="1">
      <alignment horizontal="left" vertical="center" wrapText="1"/>
    </xf>
    <xf numFmtId="186" fontId="12" fillId="6" borderId="1" xfId="65" applyNumberFormat="1" applyFont="1" applyFill="1" applyBorder="1" applyAlignment="1">
      <alignment vertical="center"/>
    </xf>
    <xf numFmtId="180" fontId="9" fillId="6" borderId="1" xfId="52" applyNumberFormat="1" applyFont="1" applyFill="1" applyBorder="1" applyAlignment="1">
      <alignment horizontal="right" vertical="center"/>
    </xf>
    <xf numFmtId="177" fontId="9" fillId="0" borderId="1" xfId="65" applyFont="1" applyBorder="1" applyAlignment="1">
      <alignment vertical="center" wrapText="1"/>
    </xf>
    <xf numFmtId="184" fontId="7" fillId="3" borderId="1" xfId="1" applyNumberFormat="1" applyFont="1" applyFill="1" applyBorder="1" applyAlignment="1">
      <alignment horizontal="center" vertical="center" wrapText="1"/>
    </xf>
    <xf numFmtId="180" fontId="7" fillId="3" borderId="1" xfId="53" applyNumberFormat="1" applyFont="1" applyFill="1" applyBorder="1" applyAlignment="1">
      <alignment vertical="center" wrapText="1"/>
    </xf>
    <xf numFmtId="180" fontId="7" fillId="3" borderId="1" xfId="53" applyNumberFormat="1" applyFont="1" applyFill="1" applyBorder="1" applyAlignment="1">
      <alignment horizontal="right" vertical="center" wrapText="1"/>
    </xf>
    <xf numFmtId="177" fontId="7" fillId="3" borderId="1" xfId="53" applyFont="1" applyFill="1" applyBorder="1" applyAlignment="1">
      <alignment horizontal="left" vertical="center" wrapText="1"/>
    </xf>
    <xf numFmtId="184" fontId="7" fillId="4" borderId="1" xfId="1" applyNumberFormat="1" applyFont="1" applyFill="1" applyBorder="1" applyAlignment="1">
      <alignment horizontal="center" vertical="center" wrapText="1"/>
    </xf>
    <xf numFmtId="180" fontId="7" fillId="4" borderId="1" xfId="85" applyFont="1" applyFill="1" applyBorder="1" applyAlignment="1">
      <alignment vertical="center"/>
    </xf>
    <xf numFmtId="180" fontId="7" fillId="4" borderId="1" xfId="60" applyFont="1" applyFill="1" applyBorder="1" applyAlignment="1">
      <alignment horizontal="right" vertical="center" wrapText="1"/>
    </xf>
    <xf numFmtId="180" fontId="8" fillId="3" borderId="1" xfId="56" applyFont="1" applyFill="1" applyBorder="1" applyAlignment="1">
      <alignment horizontal="left" vertical="center" wrapText="1"/>
    </xf>
    <xf numFmtId="186" fontId="9" fillId="0" borderId="1" xfId="65" applyNumberFormat="1" applyFont="1" applyFill="1" applyBorder="1" applyAlignment="1">
      <alignment vertical="center"/>
    </xf>
    <xf numFmtId="177" fontId="9" fillId="0" borderId="1" xfId="70" applyFont="1" applyBorder="1" applyAlignment="1">
      <alignment horizontal="left" vertical="center" wrapText="1"/>
    </xf>
    <xf numFmtId="180" fontId="8" fillId="3" borderId="1" xfId="53" applyNumberFormat="1" applyFont="1" applyFill="1" applyBorder="1" applyAlignment="1">
      <alignment horizontal="right" vertical="center" wrapText="1"/>
    </xf>
    <xf numFmtId="177" fontId="8" fillId="3" borderId="1" xfId="53" applyFont="1" applyFill="1" applyBorder="1" applyAlignment="1">
      <alignment horizontal="left" vertical="center" wrapText="1"/>
    </xf>
    <xf numFmtId="177" fontId="7" fillId="5" borderId="1" xfId="0" applyNumberFormat="1" applyFont="1" applyFill="1" applyBorder="1" applyAlignment="1">
      <alignment vertical="center"/>
    </xf>
    <xf numFmtId="177" fontId="7" fillId="5" borderId="1" xfId="53" applyFont="1" applyFill="1" applyBorder="1" applyAlignment="1">
      <alignment horizontal="left" vertical="center" wrapText="1"/>
    </xf>
    <xf numFmtId="177" fontId="2" fillId="0" borderId="1" xfId="52" applyFont="1" applyBorder="1" applyAlignment="1">
      <alignment vertical="center"/>
    </xf>
    <xf numFmtId="180" fontId="2" fillId="0" borderId="1" xfId="52" applyNumberFormat="1" applyFont="1" applyBorder="1" applyAlignment="1">
      <alignment horizontal="right" vertical="center"/>
    </xf>
    <xf numFmtId="186" fontId="9" fillId="6" borderId="1" xfId="65" applyNumberFormat="1" applyFont="1" applyFill="1" applyBorder="1" applyAlignment="1">
      <alignment vertical="center"/>
    </xf>
    <xf numFmtId="177" fontId="13" fillId="0" borderId="1" xfId="70" applyFont="1" applyBorder="1" applyAlignment="1">
      <alignment horizontal="left" vertical="center" wrapText="1"/>
    </xf>
    <xf numFmtId="184" fontId="8" fillId="4" borderId="1" xfId="1" applyNumberFormat="1" applyFont="1" applyFill="1" applyBorder="1" applyAlignment="1">
      <alignment horizontal="center" vertical="center" wrapText="1"/>
    </xf>
    <xf numFmtId="180" fontId="8" fillId="4" borderId="1" xfId="85" applyFont="1" applyFill="1" applyBorder="1" applyAlignment="1">
      <alignment vertical="center"/>
    </xf>
    <xf numFmtId="180" fontId="8" fillId="4" borderId="1" xfId="60" applyFont="1" applyFill="1" applyBorder="1" applyAlignment="1">
      <alignment horizontal="right" vertical="center" wrapText="1"/>
    </xf>
    <xf numFmtId="177" fontId="2" fillId="4" borderId="1" xfId="65" applyFont="1" applyFill="1" applyBorder="1" applyAlignment="1">
      <alignment vertical="center" wrapText="1"/>
    </xf>
    <xf numFmtId="177" fontId="2" fillId="6" borderId="1" xfId="70" applyFont="1" applyFill="1" applyBorder="1" applyAlignment="1">
      <alignment horizontal="left" vertical="center" wrapText="1"/>
    </xf>
    <xf numFmtId="187" fontId="2" fillId="6" borderId="1" xfId="70" applyNumberFormat="1" applyFont="1" applyFill="1" applyBorder="1" applyAlignment="1">
      <alignment horizontal="left" vertical="center" wrapText="1"/>
    </xf>
    <xf numFmtId="180" fontId="8" fillId="3" borderId="1" xfId="53" applyNumberFormat="1" applyFont="1" applyFill="1" applyBorder="1" applyAlignment="1">
      <alignment vertical="center" wrapText="1"/>
    </xf>
    <xf numFmtId="177" fontId="2" fillId="0" borderId="1" xfId="70" applyFont="1" applyBorder="1" applyAlignment="1">
      <alignment horizontal="left" vertical="center" wrapText="1"/>
    </xf>
    <xf numFmtId="177" fontId="10" fillId="0" borderId="1" xfId="70" applyFont="1" applyBorder="1" applyAlignment="1">
      <alignment horizontal="left" vertical="center" wrapText="1"/>
    </xf>
    <xf numFmtId="180" fontId="8" fillId="3" borderId="1" xfId="56" applyFont="1" applyFill="1" applyBorder="1" applyAlignment="1">
      <alignment horizontal="right" vertical="center" wrapText="1"/>
    </xf>
    <xf numFmtId="180" fontId="12" fillId="6" borderId="1" xfId="52" applyNumberFormat="1" applyFont="1" applyFill="1" applyBorder="1" applyAlignment="1">
      <alignment horizontal="right" vertical="center"/>
    </xf>
    <xf numFmtId="177" fontId="14" fillId="0" borderId="1" xfId="70" applyFont="1" applyBorder="1" applyAlignment="1">
      <alignment horizontal="left" vertical="center" wrapText="1"/>
    </xf>
    <xf numFmtId="188" fontId="8" fillId="4" borderId="1" xfId="0" applyNumberFormat="1" applyFont="1" applyFill="1" applyBorder="1" applyAlignment="1">
      <alignment horizontal="right" vertical="center"/>
    </xf>
    <xf numFmtId="177" fontId="8" fillId="5" borderId="1" xfId="53" applyFont="1" applyFill="1" applyBorder="1" applyAlignment="1">
      <alignment horizontal="left" vertical="center" wrapText="1"/>
    </xf>
    <xf numFmtId="177" fontId="15" fillId="0" borderId="0" xfId="52" applyFont="1" applyAlignment="1">
      <alignment horizontal="left" vertical="center"/>
    </xf>
    <xf numFmtId="177" fontId="5" fillId="0" borderId="0" xfId="52" applyFont="1" applyAlignment="1">
      <alignment horizontal="right" vertical="center"/>
    </xf>
    <xf numFmtId="0" fontId="16" fillId="0" borderId="0" xfId="0" applyFont="1"/>
    <xf numFmtId="0" fontId="17" fillId="0" borderId="0" xfId="71" applyFont="1"/>
    <xf numFmtId="49" fontId="18" fillId="7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/>
    </xf>
    <xf numFmtId="40" fontId="16" fillId="7" borderId="1" xfId="0" applyNumberFormat="1" applyFont="1" applyFill="1" applyBorder="1" applyAlignment="1">
      <alignment horizontal="center" vertical="center"/>
    </xf>
    <xf numFmtId="49" fontId="19" fillId="8" borderId="1" xfId="0" applyNumberFormat="1" applyFont="1" applyFill="1" applyBorder="1" applyAlignment="1">
      <alignment vertical="center"/>
    </xf>
    <xf numFmtId="40" fontId="19" fillId="8" borderId="1" xfId="0" applyNumberFormat="1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vertical="center"/>
    </xf>
    <xf numFmtId="0" fontId="20" fillId="6" borderId="1" xfId="80" applyNumberFormat="1" applyFont="1" applyFill="1" applyBorder="1" applyAlignment="1">
      <alignment horizontal="center" vertical="center" wrapText="1"/>
    </xf>
    <xf numFmtId="189" fontId="21" fillId="0" borderId="1" xfId="0" applyNumberFormat="1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40" fontId="16" fillId="8" borderId="1" xfId="0" applyNumberFormat="1" applyFont="1" applyFill="1" applyBorder="1" applyAlignment="1">
      <alignment horizontal="center" vertical="center"/>
    </xf>
    <xf numFmtId="49" fontId="16" fillId="7" borderId="2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66" applyFont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vertical="center"/>
    </xf>
    <xf numFmtId="14" fontId="23" fillId="0" borderId="1" xfId="0" applyNumberFormat="1" applyFont="1" applyBorder="1" applyAlignment="1">
      <alignment horizontal="left" vertical="center"/>
    </xf>
    <xf numFmtId="40" fontId="24" fillId="7" borderId="1" xfId="0" applyNumberFormat="1" applyFont="1" applyFill="1" applyBorder="1" applyAlignment="1">
      <alignment horizontal="center" vertical="center"/>
    </xf>
    <xf numFmtId="40" fontId="24" fillId="6" borderId="1" xfId="0" applyNumberFormat="1" applyFont="1" applyFill="1" applyBorder="1" applyAlignment="1">
      <alignment horizontal="center" vertical="center"/>
    </xf>
    <xf numFmtId="189" fontId="19" fillId="8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49" fontId="25" fillId="8" borderId="1" xfId="0" applyNumberFormat="1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vertical="center"/>
    </xf>
    <xf numFmtId="40" fontId="16" fillId="7" borderId="5" xfId="0" applyNumberFormat="1" applyFont="1" applyFill="1" applyBorder="1" applyAlignment="1">
      <alignment vertical="center"/>
    </xf>
    <xf numFmtId="49" fontId="16" fillId="7" borderId="4" xfId="0" applyNumberFormat="1" applyFont="1" applyFill="1" applyBorder="1" applyAlignment="1">
      <alignment horizontal="left" vertical="center"/>
    </xf>
    <xf numFmtId="49" fontId="16" fillId="7" borderId="5" xfId="0" applyNumberFormat="1" applyFont="1" applyFill="1" applyBorder="1" applyAlignment="1">
      <alignment horizontal="left" vertical="center"/>
    </xf>
    <xf numFmtId="49" fontId="16" fillId="7" borderId="6" xfId="0" applyNumberFormat="1" applyFont="1" applyFill="1" applyBorder="1" applyAlignment="1">
      <alignment horizontal="left" vertical="center"/>
    </xf>
    <xf numFmtId="49" fontId="16" fillId="7" borderId="7" xfId="0" applyNumberFormat="1" applyFont="1" applyFill="1" applyBorder="1" applyAlignment="1">
      <alignment horizontal="left" vertical="center"/>
    </xf>
    <xf numFmtId="40" fontId="16" fillId="0" borderId="0" xfId="0" applyNumberFormat="1" applyFont="1" applyFill="1" applyAlignment="1">
      <alignment horizontal="right"/>
    </xf>
    <xf numFmtId="40" fontId="16" fillId="0" borderId="0" xfId="0" applyNumberFormat="1" applyFont="1" applyFill="1"/>
    <xf numFmtId="0" fontId="17" fillId="0" borderId="0" xfId="71" applyFont="1" applyFill="1"/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" xfId="49"/>
    <cellStyle name="0,0_x000d__x000a_NA_x000d__x000a_" xfId="50"/>
    <cellStyle name="0,0_x005f_x000d__x005f_x000a_NA_x005f_x000d__x005f_x000a_" xfId="51"/>
    <cellStyle name="Normal 2" xfId="52"/>
    <cellStyle name="Normal 2 2" xfId="53"/>
    <cellStyle name="Normal 2 2 2" xfId="54"/>
    <cellStyle name="Normal 2 2 2 2" xfId="55"/>
    <cellStyle name="Normal 2 2 2 3" xfId="56"/>
    <cellStyle name="Normal 2 2 2 3 2" xfId="57"/>
    <cellStyle name="Normal 2 2 2 4" xfId="58"/>
    <cellStyle name="Normal 2 2 3" xfId="59"/>
    <cellStyle name="Normal 2 2 3 2" xfId="60"/>
    <cellStyle name="Normal 2 2 3 2 2" xfId="61"/>
    <cellStyle name="Normal 2 2 4" xfId="62"/>
    <cellStyle name="Normal 2 2 4 2" xfId="63"/>
    <cellStyle name="Normal 2 3" xfId="64"/>
    <cellStyle name="Normal 3" xfId="65"/>
    <cellStyle name="Normal 3 7" xfId="66"/>
    <cellStyle name="Normal 4" xfId="67"/>
    <cellStyle name="Normal 5" xfId="68"/>
    <cellStyle name="Normal 6" xfId="69"/>
    <cellStyle name="Normal_mck_ceocircle_20060228 2" xfId="70"/>
    <cellStyle name="Normal_mck_ceocircle_20060228_budget_mini_ava_041207.xls" xfId="71"/>
    <cellStyle name="千位分隔 2 2" xfId="72"/>
    <cellStyle name="常规 14" xfId="73"/>
    <cellStyle name="常规 3" xfId="74"/>
    <cellStyle name="常规 3 2" xfId="75"/>
    <cellStyle name="常规 3 3" xfId="76"/>
    <cellStyle name="常规 5 2 2" xfId="77"/>
    <cellStyle name="常规 5 2 2 2" xfId="78"/>
    <cellStyle name="常规 5 2 2 3" xfId="79"/>
    <cellStyle name="常规 6" xfId="80"/>
    <cellStyle name="常规 9" xfId="81"/>
    <cellStyle name="样式 1" xfId="82"/>
    <cellStyle name="样式 1 2" xfId="83"/>
    <cellStyle name="样式 1 2 2" xfId="84"/>
    <cellStyle name="样式 1 2 2 2" xfId="85"/>
    <cellStyle name="样式 1 2 2 2 2" xfId="86"/>
    <cellStyle name="样式 1 2 2 2 2 2" xfId="87"/>
    <cellStyle name="样式 1 2 2 3" xfId="88"/>
    <cellStyle name="样式 1 2 4" xfId="8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view="pageBreakPreview" zoomScaleNormal="100" workbookViewId="0">
      <selection activeCell="B22" sqref="B22"/>
    </sheetView>
  </sheetViews>
  <sheetFormatPr defaultColWidth="13" defaultRowHeight="16.8" outlineLevelCol="1"/>
  <cols>
    <col min="1" max="1" width="33.4519230769231" style="90" customWidth="1"/>
    <col min="2" max="2" width="71.3653846153846" style="90" customWidth="1"/>
    <col min="3" max="16384" width="13" style="90"/>
  </cols>
  <sheetData>
    <row r="1" s="89" customFormat="1" ht="23.2" spans="1:2">
      <c r="A1" s="91" t="s">
        <v>0</v>
      </c>
      <c r="B1" s="91"/>
    </row>
    <row r="2" s="89" customFormat="1" spans="1:2">
      <c r="A2" s="92"/>
      <c r="B2" s="93"/>
    </row>
    <row r="3" s="89" customFormat="1" ht="29.25" customHeight="1" spans="1:2">
      <c r="A3" s="94" t="s">
        <v>1</v>
      </c>
      <c r="B3" s="95" t="s">
        <v>2</v>
      </c>
    </row>
    <row r="4" s="89" customFormat="1" ht="43" customHeight="1" spans="1:2">
      <c r="A4" s="96" t="s">
        <v>3</v>
      </c>
      <c r="B4" s="97" t="s">
        <v>4</v>
      </c>
    </row>
    <row r="5" s="89" customFormat="1" ht="17.6" spans="1:2">
      <c r="A5" s="96" t="s">
        <v>5</v>
      </c>
      <c r="B5" s="98" t="s">
        <v>6</v>
      </c>
    </row>
    <row r="6" s="89" customFormat="1" ht="17.6" spans="1:2">
      <c r="A6" s="96" t="s">
        <v>7</v>
      </c>
      <c r="B6" s="99"/>
    </row>
    <row r="7" s="89" customFormat="1" spans="1:2">
      <c r="A7" s="92"/>
      <c r="B7" s="93"/>
    </row>
    <row r="8" s="89" customFormat="1" ht="17.6" spans="1:2">
      <c r="A8" s="94" t="s">
        <v>8</v>
      </c>
      <c r="B8" s="100"/>
    </row>
    <row r="9" s="89" customFormat="1" ht="18" spans="1:2">
      <c r="A9" s="101" t="s">
        <v>9</v>
      </c>
      <c r="B9" s="102" t="s">
        <v>10</v>
      </c>
    </row>
    <row r="10" s="89" customFormat="1" ht="18" spans="1:2">
      <c r="A10" s="101" t="s">
        <v>11</v>
      </c>
      <c r="B10" s="102" t="s">
        <v>12</v>
      </c>
    </row>
    <row r="11" s="89" customFormat="1" ht="17.6" spans="1:2">
      <c r="A11" s="101" t="s">
        <v>13</v>
      </c>
      <c r="B11" s="103" t="s">
        <v>14</v>
      </c>
    </row>
    <row r="12" s="89" customFormat="1" ht="17.6" spans="1:2">
      <c r="A12" s="101" t="s">
        <v>15</v>
      </c>
      <c r="B12" s="103">
        <v>13810338229</v>
      </c>
    </row>
    <row r="13" s="89" customFormat="1" ht="17.6" spans="1:2">
      <c r="A13" s="101" t="s">
        <v>16</v>
      </c>
      <c r="B13" s="103"/>
    </row>
    <row r="14" s="89" customFormat="1" ht="17.6" spans="1:2">
      <c r="A14" s="101" t="s">
        <v>17</v>
      </c>
      <c r="B14" s="103" t="s">
        <v>18</v>
      </c>
    </row>
    <row r="15" s="89" customFormat="1" ht="17.6" spans="1:2">
      <c r="A15" s="104"/>
      <c r="B15" s="99"/>
    </row>
    <row r="16" s="89" customFormat="1" ht="33" customHeight="1" spans="1:2">
      <c r="A16" s="94" t="s">
        <v>19</v>
      </c>
      <c r="B16" s="100" t="s">
        <v>20</v>
      </c>
    </row>
    <row r="17" s="89" customFormat="1" spans="1:2">
      <c r="A17" s="105" t="s">
        <v>21</v>
      </c>
      <c r="B17" s="93">
        <f>'Standard Conference Small'!G1</f>
        <v>96784</v>
      </c>
    </row>
    <row r="18" s="89" customFormat="1" spans="1:2">
      <c r="A18" s="105"/>
      <c r="B18" s="106"/>
    </row>
    <row r="19" s="89" customFormat="1" spans="1:2">
      <c r="A19" s="105"/>
      <c r="B19" s="107"/>
    </row>
    <row r="20" s="89" customFormat="1" spans="1:2">
      <c r="A20" s="105" t="s">
        <v>22</v>
      </c>
      <c r="B20" s="107">
        <f>B17*0.22</f>
        <v>21292.48</v>
      </c>
    </row>
    <row r="21" s="89" customFormat="1" spans="1:2">
      <c r="A21" s="105" t="s">
        <v>23</v>
      </c>
      <c r="B21" s="107">
        <f>B17-B20</f>
        <v>75491.52</v>
      </c>
    </row>
    <row r="22" s="89" customFormat="1" ht="17.6" spans="1:2">
      <c r="A22" s="94" t="s">
        <v>24</v>
      </c>
      <c r="B22" s="108">
        <f>B17</f>
        <v>96784</v>
      </c>
    </row>
    <row r="23" s="89" customFormat="1" spans="1:2">
      <c r="A23" s="92"/>
      <c r="B23" s="109"/>
    </row>
    <row r="24" s="89" customFormat="1" ht="18" spans="1:2">
      <c r="A24" s="110" t="s">
        <v>25</v>
      </c>
      <c r="B24" s="108">
        <f>B20*1.06</f>
        <v>22570.0288</v>
      </c>
    </row>
    <row r="25" s="89" customFormat="1" ht="18" spans="1:2">
      <c r="A25" s="110" t="s">
        <v>26</v>
      </c>
      <c r="B25" s="108">
        <f>B21*1.06</f>
        <v>80021.0112</v>
      </c>
    </row>
    <row r="26" s="89" customFormat="1" ht="17.6" spans="1:2">
      <c r="A26" s="94" t="s">
        <v>27</v>
      </c>
      <c r="B26" s="108">
        <f>B24+B25</f>
        <v>102591.04</v>
      </c>
    </row>
    <row r="27" s="89" customFormat="1" spans="1:2">
      <c r="A27" s="111"/>
      <c r="B27" s="112"/>
    </row>
    <row r="28" s="89" customFormat="1" spans="1:2">
      <c r="A28" s="113" t="s">
        <v>28</v>
      </c>
      <c r="B28" s="114"/>
    </row>
    <row r="29" s="89" customFormat="1" ht="20" customHeight="1" spans="1:2">
      <c r="A29" s="115" t="s">
        <v>29</v>
      </c>
      <c r="B29" s="116"/>
    </row>
    <row r="30" s="89" customFormat="1" spans="1:2">
      <c r="A30" s="90"/>
      <c r="B30" s="117"/>
    </row>
    <row r="31" s="89" customFormat="1" spans="1:2">
      <c r="A31" s="90"/>
      <c r="B31" s="118"/>
    </row>
    <row r="32" spans="2:2">
      <c r="B32" s="119"/>
    </row>
    <row r="33" spans="2:2">
      <c r="B33" s="119"/>
    </row>
  </sheetData>
  <mergeCells count="3">
    <mergeCell ref="A1:B1"/>
    <mergeCell ref="A28:B28"/>
    <mergeCell ref="A29:B29"/>
  </mergeCells>
  <pageMargins left="0.75" right="0.75" top="1" bottom="1" header="0.5" footer="0.5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59"/>
  <sheetViews>
    <sheetView tabSelected="1" view="pageBreakPreview" zoomScalePageLayoutView="60" zoomScaleNormal="110" workbookViewId="0">
      <pane ySplit="2" topLeftCell="A3" activePane="bottomLeft" state="frozen"/>
      <selection/>
      <selection pane="bottomLeft" activeCell="B14" sqref="B14"/>
    </sheetView>
  </sheetViews>
  <sheetFormatPr defaultColWidth="46.8173076923077" defaultRowHeight="17.6" outlineLevelCol="7"/>
  <cols>
    <col min="1" max="1" width="12" style="6" customWidth="1"/>
    <col min="2" max="2" width="44.7307692307692" style="7" customWidth="1"/>
    <col min="3" max="3" width="14.4519230769231" style="8" customWidth="1"/>
    <col min="4" max="4" width="14.2692307692308" style="8" customWidth="1"/>
    <col min="5" max="5" width="13.9038461538462" style="8" customWidth="1"/>
    <col min="6" max="6" width="14.7307692307692" style="7" customWidth="1"/>
    <col min="7" max="7" width="20.4519230769231" style="9" customWidth="1"/>
    <col min="8" max="8" width="39.0865384615385" style="7" customWidth="1"/>
    <col min="9" max="23" width="9.36538461538461" style="7" customWidth="1"/>
    <col min="24" max="16384" width="46.8173076923077" style="7"/>
  </cols>
  <sheetData>
    <row r="1" s="1" customFormat="1" ht="20.4" spans="1:8">
      <c r="A1" s="10"/>
      <c r="B1" s="11" t="s">
        <v>30</v>
      </c>
      <c r="C1" s="12"/>
      <c r="D1" s="12"/>
      <c r="E1" s="12"/>
      <c r="F1" s="47"/>
      <c r="G1" s="48">
        <f>G12+G32+G48+G56</f>
        <v>96784</v>
      </c>
      <c r="H1" s="49"/>
    </row>
    <row r="2" s="2" customFormat="1" ht="31" spans="1:8">
      <c r="A2" s="13" t="s">
        <v>31</v>
      </c>
      <c r="B2" s="13" t="s">
        <v>32</v>
      </c>
      <c r="C2" s="14" t="s">
        <v>33</v>
      </c>
      <c r="D2" s="15" t="s">
        <v>34</v>
      </c>
      <c r="E2" s="15" t="s">
        <v>35</v>
      </c>
      <c r="F2" s="50" t="s">
        <v>36</v>
      </c>
      <c r="G2" s="50" t="s">
        <v>37</v>
      </c>
      <c r="H2" s="51" t="s">
        <v>38</v>
      </c>
    </row>
    <row r="3" s="2" customFormat="1" ht="16" outlineLevel="2" spans="1:8">
      <c r="A3" s="16" t="s">
        <v>39</v>
      </c>
      <c r="B3" s="17" t="s">
        <v>40</v>
      </c>
      <c r="C3" s="18" t="s">
        <v>41</v>
      </c>
      <c r="D3" s="19">
        <v>3</v>
      </c>
      <c r="E3" s="19">
        <v>1</v>
      </c>
      <c r="F3" s="52">
        <v>1200</v>
      </c>
      <c r="G3" s="53">
        <f>D3*E3*F3</f>
        <v>3600</v>
      </c>
      <c r="H3" s="54"/>
    </row>
    <row r="4" s="2" customFormat="1" ht="16" outlineLevel="2" spans="1:8">
      <c r="A4" s="16" t="s">
        <v>42</v>
      </c>
      <c r="B4" s="17" t="s">
        <v>43</v>
      </c>
      <c r="C4" s="18" t="s">
        <v>41</v>
      </c>
      <c r="D4" s="19">
        <v>2</v>
      </c>
      <c r="E4" s="19">
        <v>1</v>
      </c>
      <c r="F4" s="52">
        <v>1200</v>
      </c>
      <c r="G4" s="53">
        <f>D4*E4*F4</f>
        <v>2400</v>
      </c>
      <c r="H4" s="54"/>
    </row>
    <row r="5" s="2" customFormat="1" ht="16" outlineLevel="2" spans="1:8">
      <c r="A5" s="16" t="s">
        <v>44</v>
      </c>
      <c r="B5" s="17" t="s">
        <v>45</v>
      </c>
      <c r="C5" s="18" t="s">
        <v>41</v>
      </c>
      <c r="D5" s="19">
        <v>1</v>
      </c>
      <c r="E5" s="19">
        <v>1</v>
      </c>
      <c r="F5" s="52">
        <v>1200</v>
      </c>
      <c r="G5" s="53">
        <f>D5*E5*F5</f>
        <v>1200</v>
      </c>
      <c r="H5" s="54" t="s">
        <v>46</v>
      </c>
    </row>
    <row r="6" s="2" customFormat="1" ht="16" outlineLevel="2" spans="1:8">
      <c r="A6" s="16" t="s">
        <v>47</v>
      </c>
      <c r="B6" s="17" t="s">
        <v>48</v>
      </c>
      <c r="C6" s="18" t="s">
        <v>41</v>
      </c>
      <c r="D6" s="19">
        <v>2</v>
      </c>
      <c r="E6" s="19">
        <v>1</v>
      </c>
      <c r="F6" s="52">
        <v>1000</v>
      </c>
      <c r="G6" s="53">
        <f>D6*E6*F6</f>
        <v>2000</v>
      </c>
      <c r="H6" s="54" t="s">
        <v>49</v>
      </c>
    </row>
    <row r="7" s="2" customFormat="1" ht="15.2" outlineLevel="1" spans="1:8">
      <c r="A7" s="20" t="s">
        <v>50</v>
      </c>
      <c r="B7" s="20" t="s">
        <v>51</v>
      </c>
      <c r="C7" s="14"/>
      <c r="D7" s="14"/>
      <c r="E7" s="55"/>
      <c r="F7" s="56"/>
      <c r="G7" s="57">
        <f>SUM(G3:G6)</f>
        <v>9200</v>
      </c>
      <c r="H7" s="58"/>
    </row>
    <row r="8" s="2" customFormat="1" ht="15.2" outlineLevel="4" spans="1:8">
      <c r="A8" s="13" t="s">
        <v>52</v>
      </c>
      <c r="B8" s="21" t="s">
        <v>53</v>
      </c>
      <c r="C8" s="22"/>
      <c r="D8" s="22"/>
      <c r="E8" s="59"/>
      <c r="F8" s="60"/>
      <c r="G8" s="61"/>
      <c r="H8" s="62"/>
    </row>
    <row r="9" s="2" customFormat="1" ht="16" outlineLevel="4" spans="1:8">
      <c r="A9" s="16" t="s">
        <v>54</v>
      </c>
      <c r="B9" s="23" t="s">
        <v>55</v>
      </c>
      <c r="C9" s="18" t="s">
        <v>56</v>
      </c>
      <c r="D9" s="19">
        <v>1</v>
      </c>
      <c r="E9" s="34">
        <v>1</v>
      </c>
      <c r="F9" s="63">
        <v>3500</v>
      </c>
      <c r="G9" s="53">
        <f>D9*E9*F9</f>
        <v>3500</v>
      </c>
      <c r="H9" s="64" t="s">
        <v>57</v>
      </c>
    </row>
    <row r="10" s="2" customFormat="1" ht="16" outlineLevel="4" spans="1:8">
      <c r="A10" s="16" t="s">
        <v>58</v>
      </c>
      <c r="B10" s="23" t="s">
        <v>59</v>
      </c>
      <c r="C10" s="18" t="s">
        <v>56</v>
      </c>
      <c r="D10" s="19">
        <v>1</v>
      </c>
      <c r="E10" s="34">
        <v>1</v>
      </c>
      <c r="F10" s="63">
        <v>12390</v>
      </c>
      <c r="G10" s="53">
        <f>D10*E10*F10</f>
        <v>12390</v>
      </c>
      <c r="H10" s="64" t="s">
        <v>60</v>
      </c>
    </row>
    <row r="11" s="2" customFormat="1" ht="15.2" outlineLevel="4" spans="1:8">
      <c r="A11" s="20" t="s">
        <v>61</v>
      </c>
      <c r="B11" s="21" t="s">
        <v>62</v>
      </c>
      <c r="C11" s="24"/>
      <c r="D11" s="24"/>
      <c r="E11" s="15"/>
      <c r="F11" s="56"/>
      <c r="G11" s="65">
        <f>SUM(G9:G10)</f>
        <v>15890</v>
      </c>
      <c r="H11" s="66"/>
    </row>
    <row r="12" s="2" customFormat="1" ht="15.2" spans="1:8">
      <c r="A12" s="25" t="s">
        <v>63</v>
      </c>
      <c r="B12" s="26" t="s">
        <v>64</v>
      </c>
      <c r="C12" s="27"/>
      <c r="D12" s="27"/>
      <c r="E12" s="27"/>
      <c r="F12" s="67"/>
      <c r="G12" s="65">
        <f>G7+G11</f>
        <v>25090</v>
      </c>
      <c r="H12" s="68"/>
    </row>
    <row r="13" s="2" customFormat="1" ht="15.2" spans="1:8">
      <c r="A13" s="28"/>
      <c r="B13" s="29"/>
      <c r="C13" s="30"/>
      <c r="D13" s="30"/>
      <c r="E13" s="30"/>
      <c r="F13" s="69"/>
      <c r="G13" s="70"/>
      <c r="H13" s="29"/>
    </row>
    <row r="14" s="2" customFormat="1" ht="31" outlineLevel="1" spans="1:8">
      <c r="A14" s="31" t="s">
        <v>65</v>
      </c>
      <c r="B14" s="32" t="s">
        <v>66</v>
      </c>
      <c r="C14" s="14" t="s">
        <v>33</v>
      </c>
      <c r="D14" s="15" t="s">
        <v>34</v>
      </c>
      <c r="E14" s="15" t="s">
        <v>35</v>
      </c>
      <c r="F14" s="50" t="s">
        <v>36</v>
      </c>
      <c r="G14" s="50" t="s">
        <v>37</v>
      </c>
      <c r="H14" s="51" t="s">
        <v>38</v>
      </c>
    </row>
    <row r="15" s="2" customFormat="1" ht="16" outlineLevel="2" spans="1:8">
      <c r="A15" s="33" t="s">
        <v>67</v>
      </c>
      <c r="B15" s="23" t="s">
        <v>68</v>
      </c>
      <c r="C15" s="18" t="s">
        <v>69</v>
      </c>
      <c r="D15" s="19"/>
      <c r="E15" s="34"/>
      <c r="F15" s="71"/>
      <c r="G15" s="53"/>
      <c r="H15" s="64"/>
    </row>
    <row r="16" s="3" customFormat="1" ht="16" outlineLevel="2" spans="1:8">
      <c r="A16" s="33" t="s">
        <v>70</v>
      </c>
      <c r="B16" s="23" t="s">
        <v>40</v>
      </c>
      <c r="C16" s="18" t="s">
        <v>69</v>
      </c>
      <c r="D16" s="19">
        <v>2</v>
      </c>
      <c r="E16" s="34">
        <v>4</v>
      </c>
      <c r="F16" s="71">
        <v>500</v>
      </c>
      <c r="G16" s="53">
        <f t="shared" ref="G16:G21" si="0">D16*E16*F16</f>
        <v>4000</v>
      </c>
      <c r="H16" s="64" t="s">
        <v>71</v>
      </c>
    </row>
    <row r="17" s="3" customFormat="1" ht="16" outlineLevel="2" spans="1:8">
      <c r="A17" s="33" t="s">
        <v>72</v>
      </c>
      <c r="B17" s="23" t="s">
        <v>40</v>
      </c>
      <c r="C17" s="18" t="s">
        <v>69</v>
      </c>
      <c r="D17" s="19">
        <v>1</v>
      </c>
      <c r="E17" s="34">
        <v>4</v>
      </c>
      <c r="F17" s="71">
        <v>160</v>
      </c>
      <c r="G17" s="53">
        <f t="shared" si="0"/>
        <v>640</v>
      </c>
      <c r="H17" s="64" t="s">
        <v>73</v>
      </c>
    </row>
    <row r="18" s="3" customFormat="1" ht="16" outlineLevel="2" spans="1:8">
      <c r="A18" s="33" t="s">
        <v>74</v>
      </c>
      <c r="B18" s="23" t="s">
        <v>40</v>
      </c>
      <c r="C18" s="18" t="s">
        <v>69</v>
      </c>
      <c r="D18" s="19">
        <v>1</v>
      </c>
      <c r="E18" s="34">
        <v>1</v>
      </c>
      <c r="F18" s="71">
        <v>2250</v>
      </c>
      <c r="G18" s="53">
        <f t="shared" si="0"/>
        <v>2250</v>
      </c>
      <c r="H18" s="64" t="s">
        <v>75</v>
      </c>
    </row>
    <row r="19" s="3" customFormat="1" ht="16" outlineLevel="2" spans="1:8">
      <c r="A19" s="33" t="s">
        <v>76</v>
      </c>
      <c r="B19" s="23" t="s">
        <v>40</v>
      </c>
      <c r="C19" s="18" t="s">
        <v>69</v>
      </c>
      <c r="D19" s="19">
        <v>1</v>
      </c>
      <c r="E19" s="34">
        <v>3</v>
      </c>
      <c r="F19" s="71">
        <v>1000</v>
      </c>
      <c r="G19" s="53">
        <f t="shared" si="0"/>
        <v>3000</v>
      </c>
      <c r="H19" s="72" t="s">
        <v>77</v>
      </c>
    </row>
    <row r="20" s="3" customFormat="1" ht="16" outlineLevel="2" spans="1:8">
      <c r="A20" s="33" t="s">
        <v>78</v>
      </c>
      <c r="B20" s="23" t="s">
        <v>79</v>
      </c>
      <c r="C20" s="18" t="s">
        <v>69</v>
      </c>
      <c r="D20" s="19">
        <v>1</v>
      </c>
      <c r="E20" s="34">
        <v>1</v>
      </c>
      <c r="F20" s="52">
        <v>1200</v>
      </c>
      <c r="G20" s="53">
        <f t="shared" si="0"/>
        <v>1200</v>
      </c>
      <c r="H20" s="64" t="s">
        <v>80</v>
      </c>
    </row>
    <row r="21" s="3" customFormat="1" ht="16" outlineLevel="2" spans="1:8">
      <c r="A21" s="33" t="s">
        <v>81</v>
      </c>
      <c r="B21" s="23" t="s">
        <v>82</v>
      </c>
      <c r="C21" s="18" t="s">
        <v>69</v>
      </c>
      <c r="D21" s="34">
        <v>17</v>
      </c>
      <c r="E21" s="34">
        <v>1</v>
      </c>
      <c r="F21" s="71">
        <v>450</v>
      </c>
      <c r="G21" s="53">
        <f t="shared" si="0"/>
        <v>7650</v>
      </c>
      <c r="H21" s="64" t="s">
        <v>83</v>
      </c>
    </row>
    <row r="22" s="2" customFormat="1" ht="15.2" outlineLevel="1" spans="1:8">
      <c r="A22" s="35" t="s">
        <v>84</v>
      </c>
      <c r="B22" s="36" t="s">
        <v>85</v>
      </c>
      <c r="C22" s="37"/>
      <c r="D22" s="37"/>
      <c r="E22" s="73"/>
      <c r="F22" s="74"/>
      <c r="G22" s="75">
        <f>SUM(G15:G21)</f>
        <v>18740</v>
      </c>
      <c r="H22" s="76"/>
    </row>
    <row r="23" s="2" customFormat="1" ht="15.2" outlineLevel="2" spans="1:8">
      <c r="A23" s="31" t="s">
        <v>86</v>
      </c>
      <c r="B23" s="31" t="s">
        <v>87</v>
      </c>
      <c r="C23" s="22"/>
      <c r="D23" s="22"/>
      <c r="E23" s="59"/>
      <c r="F23" s="60"/>
      <c r="G23" s="61"/>
      <c r="H23" s="76"/>
    </row>
    <row r="24" s="2" customFormat="1" ht="16" outlineLevel="2" spans="1:8">
      <c r="A24" s="23" t="s">
        <v>88</v>
      </c>
      <c r="B24" s="23" t="s">
        <v>89</v>
      </c>
      <c r="C24" s="18" t="s">
        <v>90</v>
      </c>
      <c r="D24" s="34">
        <v>1</v>
      </c>
      <c r="E24" s="34">
        <v>1</v>
      </c>
      <c r="F24" s="71">
        <v>11000</v>
      </c>
      <c r="G24" s="53">
        <f t="shared" ref="G24:G30" si="1">D24*E24*F24</f>
        <v>11000</v>
      </c>
      <c r="H24" s="77"/>
    </row>
    <row r="25" s="2" customFormat="1" ht="16" outlineLevel="2" spans="1:8">
      <c r="A25" s="23" t="s">
        <v>91</v>
      </c>
      <c r="B25" s="23" t="s">
        <v>92</v>
      </c>
      <c r="C25" s="18" t="s">
        <v>90</v>
      </c>
      <c r="D25" s="34">
        <v>29</v>
      </c>
      <c r="E25" s="34">
        <v>1</v>
      </c>
      <c r="F25" s="71">
        <v>158</v>
      </c>
      <c r="G25" s="53">
        <f t="shared" si="1"/>
        <v>4582</v>
      </c>
      <c r="H25" s="77" t="s">
        <v>93</v>
      </c>
    </row>
    <row r="26" s="2" customFormat="1" ht="16" outlineLevel="2" spans="1:8">
      <c r="A26" s="23" t="s">
        <v>94</v>
      </c>
      <c r="B26" s="23" t="s">
        <v>95</v>
      </c>
      <c r="C26" s="18" t="s">
        <v>90</v>
      </c>
      <c r="D26" s="34">
        <v>4</v>
      </c>
      <c r="E26" s="34">
        <v>1</v>
      </c>
      <c r="F26" s="71">
        <v>80</v>
      </c>
      <c r="G26" s="53">
        <f t="shared" si="1"/>
        <v>320</v>
      </c>
      <c r="H26" s="78" t="s">
        <v>96</v>
      </c>
    </row>
    <row r="27" s="2" customFormat="1" ht="16" outlineLevel="2" spans="1:8">
      <c r="A27" s="23" t="s">
        <v>97</v>
      </c>
      <c r="B27" s="23" t="s">
        <v>98</v>
      </c>
      <c r="C27" s="18" t="s">
        <v>90</v>
      </c>
      <c r="D27" s="34">
        <v>20</v>
      </c>
      <c r="E27" s="34">
        <v>1</v>
      </c>
      <c r="F27" s="71">
        <v>78</v>
      </c>
      <c r="G27" s="53">
        <f t="shared" si="1"/>
        <v>1560</v>
      </c>
      <c r="H27" s="78">
        <v>45265</v>
      </c>
    </row>
    <row r="28" s="2" customFormat="1" ht="16" outlineLevel="2" spans="1:8">
      <c r="A28" s="23" t="s">
        <v>99</v>
      </c>
      <c r="B28" s="23" t="s">
        <v>98</v>
      </c>
      <c r="C28" s="18" t="s">
        <v>90</v>
      </c>
      <c r="D28" s="34">
        <v>20</v>
      </c>
      <c r="E28" s="34">
        <v>2</v>
      </c>
      <c r="F28" s="71">
        <v>78</v>
      </c>
      <c r="G28" s="53">
        <f t="shared" si="1"/>
        <v>3120</v>
      </c>
      <c r="H28" s="78">
        <v>45265</v>
      </c>
    </row>
    <row r="29" s="2" customFormat="1" ht="16" outlineLevel="2" spans="1:8">
      <c r="A29" s="23" t="s">
        <v>100</v>
      </c>
      <c r="B29" s="23" t="s">
        <v>101</v>
      </c>
      <c r="C29" s="18" t="s">
        <v>90</v>
      </c>
      <c r="D29" s="34">
        <v>1</v>
      </c>
      <c r="E29" s="34">
        <v>1</v>
      </c>
      <c r="F29" s="71">
        <v>10000</v>
      </c>
      <c r="G29" s="53">
        <f t="shared" si="1"/>
        <v>10000</v>
      </c>
      <c r="H29" s="77" t="s">
        <v>102</v>
      </c>
    </row>
    <row r="30" s="2" customFormat="1" ht="16" outlineLevel="2" spans="1:8">
      <c r="A30" s="23" t="s">
        <v>103</v>
      </c>
      <c r="B30" s="23" t="s">
        <v>104</v>
      </c>
      <c r="C30" s="18" t="s">
        <v>90</v>
      </c>
      <c r="D30" s="34">
        <v>30</v>
      </c>
      <c r="E30" s="34">
        <v>1</v>
      </c>
      <c r="F30" s="71">
        <v>500</v>
      </c>
      <c r="G30" s="53">
        <f t="shared" si="1"/>
        <v>15000</v>
      </c>
      <c r="H30" s="77" t="s">
        <v>105</v>
      </c>
    </row>
    <row r="31" s="2" customFormat="1" ht="15.2" outlineLevel="2" spans="1:8">
      <c r="A31" s="21" t="s">
        <v>106</v>
      </c>
      <c r="B31" s="36" t="s">
        <v>107</v>
      </c>
      <c r="C31" s="24"/>
      <c r="D31" s="24"/>
      <c r="E31" s="15"/>
      <c r="F31" s="79"/>
      <c r="G31" s="65">
        <f>SUM(G24:G30)</f>
        <v>45582</v>
      </c>
      <c r="H31" s="66"/>
    </row>
    <row r="32" s="2" customFormat="1" ht="15.2" spans="1:8">
      <c r="A32" s="25" t="s">
        <v>108</v>
      </c>
      <c r="B32" s="26" t="s">
        <v>64</v>
      </c>
      <c r="C32" s="27"/>
      <c r="D32" s="27"/>
      <c r="E32" s="27"/>
      <c r="F32" s="67"/>
      <c r="G32" s="65">
        <f>G22+G31</f>
        <v>64322</v>
      </c>
      <c r="H32" s="68"/>
    </row>
    <row r="33" s="2" customFormat="1" ht="15.2" spans="1:8">
      <c r="A33" s="28"/>
      <c r="B33" s="29"/>
      <c r="C33" s="30"/>
      <c r="D33" s="30"/>
      <c r="E33" s="30"/>
      <c r="F33" s="69"/>
      <c r="G33" s="70"/>
      <c r="H33" s="29"/>
    </row>
    <row r="34" s="2" customFormat="1" ht="31" spans="1:8">
      <c r="A34" s="31" t="s">
        <v>109</v>
      </c>
      <c r="B34" s="31" t="s">
        <v>110</v>
      </c>
      <c r="C34" s="14" t="s">
        <v>33</v>
      </c>
      <c r="D34" s="15" t="s">
        <v>34</v>
      </c>
      <c r="E34" s="15" t="s">
        <v>35</v>
      </c>
      <c r="F34" s="50" t="s">
        <v>36</v>
      </c>
      <c r="G34" s="50" t="s">
        <v>37</v>
      </c>
      <c r="H34" s="51" t="s">
        <v>38</v>
      </c>
    </row>
    <row r="35" s="4" customFormat="1" ht="16" spans="1:8">
      <c r="A35" s="33" t="s">
        <v>111</v>
      </c>
      <c r="B35" s="38" t="s">
        <v>112</v>
      </c>
      <c r="C35" s="18" t="s">
        <v>69</v>
      </c>
      <c r="D35" s="19">
        <v>2</v>
      </c>
      <c r="E35" s="19">
        <v>35</v>
      </c>
      <c r="F35" s="71">
        <v>15</v>
      </c>
      <c r="G35" s="53">
        <f t="shared" ref="G35:G39" si="2">D35*E35*F35</f>
        <v>1050</v>
      </c>
      <c r="H35" s="80" t="s">
        <v>113</v>
      </c>
    </row>
    <row r="36" s="3" customFormat="1" ht="16" spans="1:8">
      <c r="A36" s="33" t="s">
        <v>114</v>
      </c>
      <c r="B36" s="38" t="s">
        <v>115</v>
      </c>
      <c r="C36" s="18" t="s">
        <v>69</v>
      </c>
      <c r="D36" s="19">
        <v>1</v>
      </c>
      <c r="E36" s="19">
        <v>36</v>
      </c>
      <c r="F36" s="71">
        <v>15</v>
      </c>
      <c r="G36" s="53">
        <f t="shared" si="2"/>
        <v>540</v>
      </c>
      <c r="H36" s="80"/>
    </row>
    <row r="37" s="3" customFormat="1" ht="16" spans="1:8">
      <c r="A37" s="33" t="s">
        <v>116</v>
      </c>
      <c r="B37" s="38" t="s">
        <v>117</v>
      </c>
      <c r="C37" s="18" t="s">
        <v>69</v>
      </c>
      <c r="D37" s="19">
        <v>1</v>
      </c>
      <c r="E37" s="19">
        <v>20</v>
      </c>
      <c r="F37" s="71">
        <v>6</v>
      </c>
      <c r="G37" s="53">
        <f t="shared" si="2"/>
        <v>120</v>
      </c>
      <c r="H37" s="80"/>
    </row>
    <row r="38" s="3" customFormat="1" ht="16" spans="1:8">
      <c r="A38" s="33" t="s">
        <v>118</v>
      </c>
      <c r="B38" s="39" t="s">
        <v>119</v>
      </c>
      <c r="C38" s="18" t="s">
        <v>69</v>
      </c>
      <c r="D38" s="19">
        <v>1</v>
      </c>
      <c r="E38" s="34">
        <v>1</v>
      </c>
      <c r="F38" s="71">
        <v>330</v>
      </c>
      <c r="G38" s="53">
        <f t="shared" si="2"/>
        <v>330</v>
      </c>
      <c r="H38" s="80"/>
    </row>
    <row r="39" s="3" customFormat="1" ht="16" spans="1:8">
      <c r="A39" s="33" t="s">
        <v>120</v>
      </c>
      <c r="B39" s="38" t="s">
        <v>121</v>
      </c>
      <c r="C39" s="18" t="s">
        <v>69</v>
      </c>
      <c r="D39" s="19">
        <v>1</v>
      </c>
      <c r="E39" s="19">
        <v>2</v>
      </c>
      <c r="F39" s="71">
        <v>50</v>
      </c>
      <c r="G39" s="53">
        <f t="shared" si="2"/>
        <v>100</v>
      </c>
      <c r="H39" s="80" t="s">
        <v>122</v>
      </c>
    </row>
    <row r="40" s="3" customFormat="1" ht="16" spans="1:8">
      <c r="A40" s="33" t="s">
        <v>123</v>
      </c>
      <c r="B40" s="38" t="s">
        <v>124</v>
      </c>
      <c r="C40" s="18" t="s">
        <v>69</v>
      </c>
      <c r="D40" s="19">
        <v>1</v>
      </c>
      <c r="E40" s="19">
        <v>2</v>
      </c>
      <c r="F40" s="71">
        <v>180</v>
      </c>
      <c r="G40" s="53">
        <f t="shared" ref="G40:G46" si="3">D40*E40*F40</f>
        <v>360</v>
      </c>
      <c r="H40" s="80"/>
    </row>
    <row r="41" s="3" customFormat="1" ht="16" spans="1:8">
      <c r="A41" s="33" t="s">
        <v>125</v>
      </c>
      <c r="B41" s="38" t="s">
        <v>126</v>
      </c>
      <c r="C41" s="18" t="s">
        <v>69</v>
      </c>
      <c r="D41" s="19">
        <v>1</v>
      </c>
      <c r="E41" s="19">
        <v>1</v>
      </c>
      <c r="F41" s="71">
        <f>80*3+30*3</f>
        <v>330</v>
      </c>
      <c r="G41" s="53">
        <f t="shared" si="3"/>
        <v>330</v>
      </c>
      <c r="H41" s="80"/>
    </row>
    <row r="42" s="3" customFormat="1" ht="16" spans="1:8">
      <c r="A42" s="33" t="s">
        <v>127</v>
      </c>
      <c r="B42" s="38" t="s">
        <v>128</v>
      </c>
      <c r="C42" s="18" t="s">
        <v>69</v>
      </c>
      <c r="D42" s="19">
        <v>1</v>
      </c>
      <c r="E42" s="19">
        <v>1</v>
      </c>
      <c r="F42" s="71">
        <v>200</v>
      </c>
      <c r="G42" s="53">
        <f t="shared" si="3"/>
        <v>200</v>
      </c>
      <c r="H42" s="80"/>
    </row>
    <row r="43" s="3" customFormat="1" ht="16" spans="1:8">
      <c r="A43" s="33" t="s">
        <v>129</v>
      </c>
      <c r="B43" s="38" t="s">
        <v>130</v>
      </c>
      <c r="C43" s="18" t="s">
        <v>69</v>
      </c>
      <c r="D43" s="19">
        <v>1</v>
      </c>
      <c r="E43" s="19">
        <v>3</v>
      </c>
      <c r="F43" s="71">
        <v>80</v>
      </c>
      <c r="G43" s="53">
        <f t="shared" si="3"/>
        <v>240</v>
      </c>
      <c r="H43" s="80"/>
    </row>
    <row r="44" s="3" customFormat="1" ht="16" spans="1:8">
      <c r="A44" s="33" t="s">
        <v>131</v>
      </c>
      <c r="B44" s="38" t="s">
        <v>132</v>
      </c>
      <c r="C44" s="18" t="s">
        <v>69</v>
      </c>
      <c r="D44" s="19">
        <v>1</v>
      </c>
      <c r="E44" s="34">
        <v>1</v>
      </c>
      <c r="F44" s="71">
        <v>550</v>
      </c>
      <c r="G44" s="53">
        <f t="shared" si="3"/>
        <v>550</v>
      </c>
      <c r="H44" s="80"/>
    </row>
    <row r="45" s="3" customFormat="1" ht="16" spans="1:8">
      <c r="A45" s="33" t="s">
        <v>133</v>
      </c>
      <c r="B45" s="38" t="s">
        <v>134</v>
      </c>
      <c r="C45" s="18" t="s">
        <v>69</v>
      </c>
      <c r="D45" s="19">
        <v>1</v>
      </c>
      <c r="E45" s="34">
        <v>1</v>
      </c>
      <c r="F45" s="71">
        <v>157</v>
      </c>
      <c r="G45" s="53">
        <f t="shared" si="3"/>
        <v>157</v>
      </c>
      <c r="H45" s="80"/>
    </row>
    <row r="46" s="3" customFormat="1" ht="16" spans="1:8">
      <c r="A46" s="33" t="s">
        <v>135</v>
      </c>
      <c r="B46" s="39" t="s">
        <v>136</v>
      </c>
      <c r="C46" s="18" t="s">
        <v>69</v>
      </c>
      <c r="D46" s="19">
        <v>1</v>
      </c>
      <c r="E46" s="34">
        <v>1</v>
      </c>
      <c r="F46" s="71">
        <v>395</v>
      </c>
      <c r="G46" s="53">
        <f t="shared" si="3"/>
        <v>395</v>
      </c>
      <c r="H46" s="81"/>
    </row>
    <row r="47" s="2" customFormat="1" ht="15.2" spans="1:8">
      <c r="A47" s="21" t="s">
        <v>137</v>
      </c>
      <c r="B47" s="21" t="s">
        <v>138</v>
      </c>
      <c r="C47" s="24"/>
      <c r="D47" s="24"/>
      <c r="E47" s="15"/>
      <c r="F47" s="79"/>
      <c r="G47" s="65">
        <f>SUM(G35:G46)</f>
        <v>4372</v>
      </c>
      <c r="H47" s="66"/>
    </row>
    <row r="48" s="2" customFormat="1" ht="15.2" spans="1:8">
      <c r="A48" s="21" t="s">
        <v>137</v>
      </c>
      <c r="B48" s="26" t="s">
        <v>139</v>
      </c>
      <c r="C48" s="24"/>
      <c r="D48" s="24"/>
      <c r="E48" s="15"/>
      <c r="F48" s="79"/>
      <c r="G48" s="65">
        <f>G47</f>
        <v>4372</v>
      </c>
      <c r="H48" s="66"/>
    </row>
    <row r="49" s="2" customFormat="1" ht="15.2" spans="1:8">
      <c r="A49" s="28"/>
      <c r="B49" s="29"/>
      <c r="C49" s="30"/>
      <c r="D49" s="40"/>
      <c r="E49" s="30"/>
      <c r="F49" s="69"/>
      <c r="G49" s="70"/>
      <c r="H49" s="80"/>
    </row>
    <row r="50" s="2" customFormat="1" ht="16" spans="1:8">
      <c r="A50" s="13" t="s">
        <v>140</v>
      </c>
      <c r="B50" s="31" t="s">
        <v>141</v>
      </c>
      <c r="C50" s="22"/>
      <c r="D50" s="22"/>
      <c r="E50" s="59"/>
      <c r="F50" s="60"/>
      <c r="G50" s="82" t="s">
        <v>37</v>
      </c>
      <c r="H50" s="62" t="s">
        <v>142</v>
      </c>
    </row>
    <row r="51" s="3" customFormat="1" ht="16" spans="1:8">
      <c r="A51" s="33" t="s">
        <v>143</v>
      </c>
      <c r="B51" s="38" t="s">
        <v>144</v>
      </c>
      <c r="C51" s="18" t="s">
        <v>69</v>
      </c>
      <c r="D51" s="19">
        <v>1</v>
      </c>
      <c r="E51" s="34">
        <v>1</v>
      </c>
      <c r="F51" s="71">
        <v>3000</v>
      </c>
      <c r="G51" s="53">
        <f>D51*E51*F51</f>
        <v>3000</v>
      </c>
      <c r="H51" s="80"/>
    </row>
    <row r="52" s="5" customFormat="1" ht="16" outlineLevel="2" spans="1:8">
      <c r="A52" s="33" t="s">
        <v>145</v>
      </c>
      <c r="B52" s="41" t="s">
        <v>146</v>
      </c>
      <c r="C52" s="42" t="s">
        <v>69</v>
      </c>
      <c r="D52" s="43">
        <v>1</v>
      </c>
      <c r="E52" s="43">
        <v>0</v>
      </c>
      <c r="F52" s="52">
        <v>0</v>
      </c>
      <c r="G52" s="83">
        <f>D52*E52*F52</f>
        <v>0</v>
      </c>
      <c r="H52" s="84"/>
    </row>
    <row r="53" s="5" customFormat="1" ht="16" outlineLevel="2" spans="1:8">
      <c r="A53" s="33" t="s">
        <v>147</v>
      </c>
      <c r="B53" s="44" t="s">
        <v>148</v>
      </c>
      <c r="C53" s="42" t="s">
        <v>41</v>
      </c>
      <c r="D53" s="43">
        <v>1</v>
      </c>
      <c r="E53" s="43">
        <v>0</v>
      </c>
      <c r="F53" s="52">
        <v>0</v>
      </c>
      <c r="G53" s="83">
        <f>D53*E53*F53</f>
        <v>0</v>
      </c>
      <c r="H53" s="80"/>
    </row>
    <row r="54" s="5" customFormat="1" ht="16" outlineLevel="2" spans="1:8">
      <c r="A54" s="33" t="s">
        <v>149</v>
      </c>
      <c r="B54" s="23" t="s">
        <v>150</v>
      </c>
      <c r="C54" s="18" t="s">
        <v>90</v>
      </c>
      <c r="D54" s="19">
        <v>0</v>
      </c>
      <c r="E54" s="19">
        <v>0</v>
      </c>
      <c r="F54" s="71">
        <v>0</v>
      </c>
      <c r="G54" s="53">
        <f>D54*E54*F54</f>
        <v>0</v>
      </c>
      <c r="H54" s="80" t="s">
        <v>151</v>
      </c>
    </row>
    <row r="55" s="2" customFormat="1" ht="15.2" spans="1:8">
      <c r="A55" s="21" t="s">
        <v>152</v>
      </c>
      <c r="B55" s="21" t="s">
        <v>153</v>
      </c>
      <c r="C55" s="24"/>
      <c r="D55" s="24"/>
      <c r="E55" s="15"/>
      <c r="F55" s="56"/>
      <c r="G55" s="85">
        <f>SUM(G51:G54)</f>
        <v>3000</v>
      </c>
      <c r="H55" s="66"/>
    </row>
    <row r="56" s="2" customFormat="1" ht="15.2" spans="1:8">
      <c r="A56" s="45" t="s">
        <v>154</v>
      </c>
      <c r="B56" s="36" t="s">
        <v>155</v>
      </c>
      <c r="C56" s="46"/>
      <c r="D56" s="46"/>
      <c r="E56" s="46"/>
      <c r="F56" s="67"/>
      <c r="G56" s="65">
        <f>G55</f>
        <v>3000</v>
      </c>
      <c r="H56" s="86"/>
    </row>
    <row r="57" spans="1:7">
      <c r="A57" s="7"/>
      <c r="F57" s="87"/>
      <c r="G57" s="88"/>
    </row>
    <row r="58" spans="6:6">
      <c r="F58" s="87"/>
    </row>
    <row r="59" spans="6:6">
      <c r="F59" s="87"/>
    </row>
  </sheetData>
  <pageMargins left="0.786805555555556" right="0.786805555555556" top="0.393055555555556" bottom="0.393055555555556" header="0.196527777777778" footer="0.196527777777778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Standard Conference Small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Jessie</cp:lastModifiedBy>
  <dcterms:created xsi:type="dcterms:W3CDTF">2016-12-08T17:10:00Z</dcterms:created>
  <cp:lastPrinted>2022-01-01T14:55:00Z</cp:lastPrinted>
  <dcterms:modified xsi:type="dcterms:W3CDTF">2023-12-22T10:30:37Z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D5FF3C80C8B2C85329717665DD3D7230_43</vt:lpwstr>
  </property>
</Properties>
</file>