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 filterPrivacy="1"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报价（澳门君悦）" sheetId="4" r:id="rId1"/>
  </sheet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4" l="1"/>
  <c r="M32" i="4"/>
  <c r="M33" i="4"/>
  <c r="M34" i="4"/>
  <c r="M25" i="4"/>
  <c r="M26" i="4"/>
  <c r="M27" i="4"/>
  <c r="M28" i="4"/>
  <c r="M29" i="4"/>
  <c r="M30" i="4"/>
  <c r="M31" i="4"/>
  <c r="M35" i="4"/>
  <c r="M36" i="4"/>
  <c r="M37" i="4"/>
  <c r="M38" i="4"/>
  <c r="M39" i="4"/>
  <c r="M40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82" i="4"/>
  <c r="M83" i="4"/>
  <c r="M84" i="4"/>
  <c r="M85" i="4"/>
  <c r="M86" i="4"/>
  <c r="M87" i="4"/>
  <c r="M88" i="4"/>
  <c r="M89" i="4"/>
  <c r="M79" i="4"/>
  <c r="M80" i="4"/>
  <c r="M81" i="4"/>
  <c r="M68" i="4"/>
  <c r="M69" i="4"/>
  <c r="M70" i="4"/>
  <c r="M71" i="4"/>
  <c r="M72" i="4"/>
  <c r="M73" i="4"/>
  <c r="M74" i="4"/>
  <c r="M75" i="4"/>
  <c r="M76" i="4"/>
  <c r="M77" i="4"/>
  <c r="M78" i="4"/>
  <c r="M59" i="4"/>
  <c r="M60" i="4"/>
  <c r="M61" i="4"/>
  <c r="M62" i="4"/>
  <c r="M63" i="4"/>
  <c r="M64" i="4"/>
  <c r="M65" i="4"/>
  <c r="M66" i="4"/>
  <c r="M67" i="4"/>
  <c r="M15" i="4"/>
  <c r="M16" i="4"/>
  <c r="M17" i="4"/>
  <c r="M18" i="4"/>
  <c r="M19" i="4"/>
  <c r="M20" i="4"/>
  <c r="M21" i="4"/>
  <c r="M22" i="4"/>
  <c r="M23" i="4"/>
  <c r="M24" i="4"/>
  <c r="M8" i="4"/>
  <c r="M9" i="4"/>
  <c r="M10" i="4"/>
  <c r="M11" i="4"/>
  <c r="M12" i="4"/>
  <c r="M13" i="4"/>
  <c r="M14" i="4"/>
  <c r="M6" i="4"/>
  <c r="M7" i="4"/>
  <c r="M90" i="4"/>
  <c r="M93" i="4"/>
  <c r="M91" i="4"/>
  <c r="M92" i="4"/>
  <c r="M94" i="4"/>
  <c r="M95" i="4"/>
  <c r="L6" i="4"/>
  <c r="L7" i="4"/>
  <c r="L82" i="4"/>
  <c r="L83" i="4"/>
  <c r="L84" i="4"/>
  <c r="L85" i="4"/>
  <c r="L86" i="4"/>
  <c r="L87" i="4"/>
  <c r="L88" i="4"/>
  <c r="L89" i="4"/>
  <c r="L79" i="4"/>
  <c r="L80" i="4"/>
  <c r="L81" i="4"/>
  <c r="L68" i="4"/>
  <c r="L69" i="4"/>
  <c r="L70" i="4"/>
  <c r="L71" i="4"/>
  <c r="L72" i="4"/>
  <c r="L73" i="4"/>
  <c r="L74" i="4"/>
  <c r="L75" i="4"/>
  <c r="L76" i="4"/>
  <c r="L77" i="4"/>
  <c r="L78" i="4"/>
  <c r="L59" i="4"/>
  <c r="L60" i="4"/>
  <c r="L61" i="4"/>
  <c r="L62" i="4"/>
  <c r="L63" i="4"/>
  <c r="L64" i="4"/>
  <c r="L65" i="4"/>
  <c r="L66" i="4"/>
  <c r="L67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15" i="4"/>
  <c r="L16" i="4"/>
  <c r="L17" i="4"/>
  <c r="L18" i="4"/>
  <c r="L19" i="4"/>
  <c r="L20" i="4"/>
  <c r="L21" i="4"/>
  <c r="L22" i="4"/>
  <c r="L23" i="4"/>
  <c r="L24" i="4"/>
  <c r="L8" i="4"/>
  <c r="L9" i="4"/>
  <c r="L10" i="4"/>
  <c r="L11" i="4"/>
  <c r="L12" i="4"/>
  <c r="L13" i="4"/>
  <c r="L14" i="4"/>
  <c r="L90" i="4"/>
  <c r="L93" i="4"/>
  <c r="K82" i="4"/>
  <c r="K83" i="4"/>
  <c r="K84" i="4"/>
  <c r="K85" i="4"/>
  <c r="K86" i="4"/>
  <c r="K87" i="4"/>
  <c r="K88" i="4"/>
  <c r="K89" i="4"/>
  <c r="K79" i="4"/>
  <c r="K80" i="4"/>
  <c r="K81" i="4"/>
  <c r="K68" i="4"/>
  <c r="K69" i="4"/>
  <c r="K70" i="4"/>
  <c r="K71" i="4"/>
  <c r="K72" i="4"/>
  <c r="K73" i="4"/>
  <c r="K74" i="4"/>
  <c r="K75" i="4"/>
  <c r="K76" i="4"/>
  <c r="K77" i="4"/>
  <c r="K78" i="4"/>
  <c r="K59" i="4"/>
  <c r="K60" i="4"/>
  <c r="K61" i="4"/>
  <c r="K62" i="4"/>
  <c r="K63" i="4"/>
  <c r="K64" i="4"/>
  <c r="K65" i="4"/>
  <c r="K66" i="4"/>
  <c r="K67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15" i="4"/>
  <c r="K16" i="4"/>
  <c r="K17" i="4"/>
  <c r="K18" i="4"/>
  <c r="K19" i="4"/>
  <c r="K20" i="4"/>
  <c r="K21" i="4"/>
  <c r="K22" i="4"/>
  <c r="K23" i="4"/>
  <c r="K24" i="4"/>
  <c r="K8" i="4"/>
  <c r="K9" i="4"/>
  <c r="K10" i="4"/>
  <c r="K11" i="4"/>
  <c r="K12" i="4"/>
  <c r="K13" i="4"/>
  <c r="K14" i="4"/>
  <c r="K6" i="4"/>
  <c r="K7" i="4"/>
  <c r="K90" i="4"/>
  <c r="K93" i="4"/>
  <c r="K94" i="4"/>
  <c r="L94" i="4"/>
  <c r="L95" i="4"/>
  <c r="K95" i="4"/>
</calcChain>
</file>

<file path=xl/sharedStrings.xml><?xml version="1.0" encoding="utf-8"?>
<sst xmlns="http://schemas.openxmlformats.org/spreadsheetml/2006/main" count="327" uniqueCount="198">
  <si>
    <t>供应商名称</t>
  </si>
  <si>
    <t>报价日期</t>
  </si>
  <si>
    <t>联系人</t>
  </si>
  <si>
    <t>电子邮件</t>
  </si>
  <si>
    <t>电话</t>
  </si>
  <si>
    <t>报价有效期（天）</t>
    <phoneticPr fontId="1" type="noConversion"/>
  </si>
  <si>
    <t>服务内容</t>
  </si>
  <si>
    <t>数量1</t>
    <phoneticPr fontId="1" type="noConversion"/>
  </si>
  <si>
    <t>单位</t>
    <phoneticPr fontId="1" type="noConversion"/>
  </si>
  <si>
    <t>数量2</t>
    <phoneticPr fontId="1" type="noConversion"/>
  </si>
  <si>
    <t>单价</t>
  </si>
  <si>
    <t>合计</t>
  </si>
  <si>
    <t>备注</t>
  </si>
  <si>
    <t>摄影摄像</t>
  </si>
  <si>
    <t>税率</t>
  </si>
  <si>
    <t>活动用车</t>
    <phoneticPr fontId="1" type="noConversion"/>
  </si>
  <si>
    <t>团建游览服务</t>
    <phoneticPr fontId="1" type="noConversion"/>
  </si>
  <si>
    <t>天</t>
    <phoneticPr fontId="1" type="noConversion"/>
  </si>
  <si>
    <t>物料及团建用品费用合计</t>
    <phoneticPr fontId="1" type="noConversion"/>
  </si>
  <si>
    <t>项</t>
    <phoneticPr fontId="1" type="noConversion"/>
  </si>
  <si>
    <t>项目</t>
    <phoneticPr fontId="1" type="noConversion"/>
  </si>
  <si>
    <t>导游服务</t>
    <phoneticPr fontId="1" type="noConversion"/>
  </si>
  <si>
    <t>摄影、摄像服务费用合计</t>
    <phoneticPr fontId="1" type="noConversion"/>
  </si>
  <si>
    <t>人员费用合计</t>
    <phoneticPr fontId="1" type="noConversion"/>
  </si>
  <si>
    <t>云摄影</t>
    <phoneticPr fontId="1" type="noConversion"/>
  </si>
  <si>
    <t>交通服务</t>
    <phoneticPr fontId="1" type="noConversion"/>
  </si>
  <si>
    <t>明细内容</t>
    <phoneticPr fontId="1" type="noConversion"/>
  </si>
  <si>
    <t>个</t>
    <phoneticPr fontId="1" type="noConversion"/>
  </si>
  <si>
    <t>项（往返）</t>
    <phoneticPr fontId="1" type="noConversion"/>
  </si>
  <si>
    <t>人</t>
    <phoneticPr fontId="1" type="noConversion"/>
  </si>
  <si>
    <t>晚</t>
    <phoneticPr fontId="1" type="noConversion"/>
  </si>
  <si>
    <t>间</t>
    <phoneticPr fontId="1" type="noConversion"/>
  </si>
  <si>
    <t>人</t>
    <phoneticPr fontId="1" type="noConversion"/>
  </si>
  <si>
    <t>车</t>
    <phoneticPr fontId="1" type="noConversion"/>
  </si>
  <si>
    <t>北京-澳门</t>
    <rPh sb="0" eb="1">
      <t>bei jing</t>
    </rPh>
    <rPh sb="3" eb="4">
      <t>ao men</t>
    </rPh>
    <phoneticPr fontId="1" type="noConversion"/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</si>
  <si>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</t>
    </rPh>
    <rPh sb="8" eb="9">
      <t>hui yi</t>
    </rPh>
    <rPh sb="10" eb="11">
      <t>zhan lan</t>
    </rPh>
    <rPh sb="12" eb="13">
      <t>you xian</t>
    </rPh>
    <rPh sb="14" eb="15">
      <t>gogn si</t>
    </rPh>
    <phoneticPr fontId="1" type="noConversion"/>
  </si>
  <si>
    <t>郭燕雷</t>
    <rPh sb="0" eb="1">
      <t>guo yan lei</t>
    </rPh>
    <phoneticPr fontId="1" type="noConversion"/>
  </si>
  <si>
    <t>guoyanlei@cct.cn</t>
    <phoneticPr fontId="1" type="noConversion"/>
  </si>
  <si>
    <t>份</t>
    <rPh sb="0" eb="1">
      <t>fen</t>
    </rPh>
    <phoneticPr fontId="1" type="noConversion"/>
  </si>
  <si>
    <t>项</t>
    <rPh sb="0" eb="1">
      <t>xiang</t>
    </rPh>
    <phoneticPr fontId="1" type="noConversion"/>
  </si>
  <si>
    <t>人</t>
    <rPh sb="0" eb="1">
      <t>ren</t>
    </rPh>
    <phoneticPr fontId="1" type="noConversion"/>
  </si>
  <si>
    <t>天</t>
    <rPh sb="0" eb="1">
      <t>tian</t>
    </rPh>
    <phoneticPr fontId="1" type="noConversion"/>
  </si>
  <si>
    <t>差旅费用</t>
    <phoneticPr fontId="1" type="noConversion"/>
  </si>
  <si>
    <t>会议承办服务
（搭建、物料）</t>
    <phoneticPr fontId="1" type="noConversion"/>
  </si>
  <si>
    <t>次</t>
    <rPh sb="0" eb="1">
      <t>ci</t>
    </rPh>
    <phoneticPr fontId="1" type="noConversion"/>
  </si>
  <si>
    <t>车</t>
    <rPh sb="0" eb="1">
      <t>che</t>
    </rPh>
    <phoneticPr fontId="1" type="noConversion"/>
  </si>
  <si>
    <t>商务七座</t>
    <rPh sb="0" eb="1">
      <t>shang wu</t>
    </rPh>
    <rPh sb="2" eb="3">
      <t>qi</t>
    </rPh>
    <rPh sb="3" eb="4">
      <t>zuo</t>
    </rPh>
    <phoneticPr fontId="1" type="noConversion"/>
  </si>
  <si>
    <t>商务7座</t>
    <rPh sb="0" eb="1">
      <t>shang wu</t>
    </rPh>
    <rPh sb="3" eb="4">
      <t>zuo</t>
    </rPh>
    <phoneticPr fontId="1" type="noConversion"/>
  </si>
  <si>
    <t>19座</t>
    <rPh sb="2" eb="3">
      <t>zuo</t>
    </rPh>
    <phoneticPr fontId="1" type="noConversion"/>
  </si>
  <si>
    <t>澳门讲解</t>
    <rPh sb="0" eb="1">
      <t>ao men</t>
    </rPh>
    <rPh sb="2" eb="3">
      <t>jiang jie</t>
    </rPh>
    <phoneticPr fontId="1" type="noConversion"/>
  </si>
  <si>
    <t>澳门当地工作人员</t>
    <rPh sb="0" eb="1">
      <t>ao men</t>
    </rPh>
    <rPh sb="2" eb="3">
      <t>dnag di</t>
    </rPh>
    <rPh sb="4" eb="5">
      <t>gogn zuo</t>
    </rPh>
    <rPh sb="6" eb="7">
      <t>ren yuan</t>
    </rPh>
    <phoneticPr fontId="1" type="noConversion"/>
  </si>
  <si>
    <t>康辉工作人员</t>
    <rPh sb="0" eb="1">
      <t>kang hui</t>
    </rPh>
    <rPh sb="2" eb="3">
      <t>gogn zuo</t>
    </rPh>
    <rPh sb="4" eb="5">
      <t>ren yuan</t>
    </rPh>
    <phoneticPr fontId="1" type="noConversion"/>
  </si>
  <si>
    <t>接送/酒店工作人员</t>
    <rPh sb="0" eb="1">
      <t>jie ji</t>
    </rPh>
    <rPh sb="1" eb="2">
      <t>song</t>
    </rPh>
    <rPh sb="3" eb="4">
      <t>jiu idan</t>
    </rPh>
    <rPh sb="5" eb="6">
      <t>gogn zuo</t>
    </rPh>
    <rPh sb="7" eb="8">
      <t>ren yuan</t>
    </rPh>
    <phoneticPr fontId="1" type="noConversion"/>
  </si>
  <si>
    <t>场</t>
    <rPh sb="0" eb="1">
      <t>chang</t>
    </rPh>
    <phoneticPr fontId="1" type="noConversion"/>
  </si>
  <si>
    <t>个</t>
    <rPh sb="0" eb="1">
      <t>ge</t>
    </rPh>
    <phoneticPr fontId="1" type="noConversion"/>
  </si>
  <si>
    <t>小计</t>
    <rPh sb="0" eb="1">
      <t>xiao</t>
    </rPh>
    <rPh sb="1" eb="2">
      <t>ji suan</t>
    </rPh>
    <phoneticPr fontId="1" type="noConversion"/>
  </si>
  <si>
    <t>麦克风套</t>
    <rPh sb="0" eb="1">
      <t>mai ke feng</t>
    </rPh>
    <rPh sb="3" eb="4">
      <t>tao</t>
    </rPh>
    <phoneticPr fontId="1" type="noConversion"/>
  </si>
  <si>
    <t>预估报价以实际出票为准</t>
    <rPh sb="0" eb="1">
      <t>yu gu</t>
    </rPh>
    <rPh sb="2" eb="3">
      <t>bao jia</t>
    </rPh>
    <rPh sb="4" eb="5">
      <t>yi</t>
    </rPh>
    <rPh sb="5" eb="6">
      <t>shi ji</t>
    </rPh>
    <rPh sb="7" eb="8">
      <t>chu piao</t>
    </rPh>
    <rPh sb="9" eb="10">
      <t>wei zhu</t>
    </rPh>
    <rPh sb="10" eb="11">
      <t>zhun</t>
    </rPh>
    <phoneticPr fontId="1" type="noConversion"/>
  </si>
  <si>
    <t>午餐</t>
    <rPh sb="0" eb="1">
      <t>wu can</t>
    </rPh>
    <phoneticPr fontId="1" type="noConversion"/>
  </si>
  <si>
    <t>报价</t>
    <phoneticPr fontId="1" type="noConversion"/>
  </si>
  <si>
    <t>往返经济舱</t>
    <rPh sb="0" eb="1">
      <t>wang fan</t>
    </rPh>
    <rPh sb="2" eb="3">
      <t>jing ji cnag</t>
    </rPh>
    <phoneticPr fontId="1" type="noConversion"/>
  </si>
  <si>
    <t>桌</t>
    <rPh sb="0" eb="1">
      <t>zhuo</t>
    </rPh>
    <phoneticPr fontId="1" type="noConversion"/>
  </si>
  <si>
    <t>用餐费用；不含场地影音设备</t>
    <rPh sb="0" eb="1">
      <t>yogn can</t>
    </rPh>
    <rPh sb="2" eb="3">
      <t>fei yong</t>
    </rPh>
    <rPh sb="5" eb="6">
      <t>bu ha</t>
    </rPh>
    <rPh sb="6" eb="7">
      <t>han</t>
    </rPh>
    <rPh sb="7" eb="8">
      <t>chang di</t>
    </rPh>
    <rPh sb="9" eb="10">
      <t>yign yin</t>
    </rPh>
    <rPh sb="11" eb="12">
      <t>she bei</t>
    </rPh>
    <phoneticPr fontId="1" type="noConversion"/>
  </si>
  <si>
    <t>会议费用合计</t>
    <phoneticPr fontId="1" type="noConversion"/>
  </si>
  <si>
    <t>用车费用合计</t>
    <phoneticPr fontId="1" type="noConversion"/>
  </si>
  <si>
    <t>物料及礼品</t>
    <rPh sb="3" eb="4">
      <t>li pin</t>
    </rPh>
    <phoneticPr fontId="1" type="noConversion"/>
  </si>
  <si>
    <t>互动抽奖小游戏</t>
    <rPh sb="0" eb="1">
      <t>hu dong</t>
    </rPh>
    <rPh sb="2" eb="3">
      <t>chou jiang</t>
    </rPh>
    <rPh sb="4" eb="5">
      <t>xiao you xi</t>
    </rPh>
    <phoneticPr fontId="1" type="noConversion"/>
  </si>
  <si>
    <t>伴手礼</t>
    <rPh sb="0" eb="1">
      <t>ban shou li</t>
    </rPh>
    <phoneticPr fontId="1" type="noConversion"/>
  </si>
  <si>
    <t>抽奖礼品</t>
    <rPh sb="0" eb="1">
      <t>chou jiang li pin</t>
    </rPh>
    <phoneticPr fontId="1" type="noConversion"/>
  </si>
  <si>
    <t>接机牌/手举牌</t>
    <rPh sb="4" eb="5">
      <t>shou ju pai</t>
    </rPh>
    <phoneticPr fontId="1" type="noConversion"/>
  </si>
  <si>
    <t>三场</t>
    <rPh sb="0" eb="1">
      <t>san chang</t>
    </rPh>
    <phoneticPr fontId="1" type="noConversion"/>
  </si>
  <si>
    <t>澳门当地差旅（住宿、餐饮）</t>
    <rPh sb="0" eb="1">
      <t>ao men</t>
    </rPh>
    <rPh sb="2" eb="3">
      <t>dnag si</t>
    </rPh>
    <rPh sb="3" eb="4">
      <t>di</t>
    </rPh>
    <rPh sb="4" eb="5">
      <t>chai lü</t>
    </rPh>
    <rPh sb="7" eb="8">
      <t>zhu su</t>
    </rPh>
    <rPh sb="10" eb="11">
      <t>can yin</t>
    </rPh>
    <phoneticPr fontId="1" type="noConversion"/>
  </si>
  <si>
    <t>澳门机场接；建议北京/上海统一航班</t>
    <rPh sb="0" eb="1">
      <t>ao men</t>
    </rPh>
    <rPh sb="2" eb="3">
      <t>ji chang</t>
    </rPh>
    <rPh sb="4" eb="5">
      <t>jie song</t>
    </rPh>
    <rPh sb="6" eb="7">
      <t>jian y</t>
    </rPh>
    <rPh sb="8" eb="9">
      <t>bei jing</t>
    </rPh>
    <rPh sb="11" eb="12">
      <t>shang hai</t>
    </rPh>
    <rPh sb="13" eb="14">
      <t>tong yi</t>
    </rPh>
    <rPh sb="15" eb="16">
      <t>hang ban</t>
    </rPh>
    <phoneticPr fontId="1" type="noConversion"/>
  </si>
  <si>
    <t>享用本地红酒，软饮料，啤酒，瓶装果汁和矿泉水</t>
    <phoneticPr fontId="1" type="noConversion"/>
  </si>
  <si>
    <t>澳门码头接；深圳</t>
    <rPh sb="0" eb="1">
      <t>ao men</t>
    </rPh>
    <rPh sb="2" eb="3">
      <t>ma tou</t>
    </rPh>
    <rPh sb="4" eb="5">
      <t>jie</t>
    </rPh>
    <phoneticPr fontId="1" type="noConversion"/>
  </si>
  <si>
    <t>用车服务（接机/站）</t>
    <phoneticPr fontId="1" type="noConversion"/>
  </si>
  <si>
    <t>用车服务（送机/站）</t>
    <phoneticPr fontId="1" type="noConversion"/>
  </si>
  <si>
    <t>房间（君悦）</t>
    <rPh sb="0" eb="1">
      <t>fnag jian</t>
    </rPh>
    <rPh sb="3" eb="4">
      <t>xi lai deng</t>
    </rPh>
    <phoneticPr fontId="1" type="noConversion"/>
  </si>
  <si>
    <t>圆桌晚宴（君悦）</t>
    <rPh sb="0" eb="1">
      <t>yuan zhuo</t>
    </rPh>
    <rPh sb="2" eb="3">
      <t>wan yan</t>
    </rPh>
    <phoneticPr fontId="1" type="noConversion"/>
  </si>
  <si>
    <t>酒水（君悦）</t>
    <rPh sb="0" eb="1">
      <t>jiu shui</t>
    </rPh>
    <phoneticPr fontId="1" type="noConversion"/>
  </si>
  <si>
    <t>澳门机场接；建议杭州统一航班</t>
    <phoneticPr fontId="1" type="noConversion"/>
  </si>
  <si>
    <t>澳门机场送；建议北京1车，上海&amp;杭州1车</t>
    <rPh sb="0" eb="1">
      <t>ao men</t>
    </rPh>
    <rPh sb="2" eb="3">
      <t>ji chang</t>
    </rPh>
    <rPh sb="4" eb="5">
      <t>song ji</t>
    </rPh>
    <phoneticPr fontId="1" type="noConversion"/>
  </si>
  <si>
    <t>澳门码头送；深圳</t>
    <rPh sb="0" eb="1">
      <t>ao men</t>
    </rPh>
    <rPh sb="2" eb="3">
      <t>ma tou</t>
    </rPh>
    <rPh sb="4" eb="5">
      <t>song ji</t>
    </rPh>
    <phoneticPr fontId="1" type="noConversion"/>
  </si>
  <si>
    <t>澳门市区游览；45座</t>
    <rPh sb="2" eb="3">
      <t>zuo</t>
    </rPh>
    <phoneticPr fontId="1" type="noConversion"/>
  </si>
  <si>
    <t>45座大巴</t>
    <rPh sb="2" eb="3">
      <t>zuo</t>
    </rPh>
    <phoneticPr fontId="1" type="noConversion"/>
  </si>
  <si>
    <t>45座大巴</t>
    <phoneticPr fontId="1" type="noConversion"/>
  </si>
  <si>
    <t>45座大巴；早8:00-22:00，超出时间收取300元/车次</t>
    <rPh sb="2" eb="3">
      <t>zuo</t>
    </rPh>
    <rPh sb="4" eb="5">
      <t>bei jign</t>
    </rPh>
    <rPh sb="7" eb="8">
      <t>shang hai</t>
    </rPh>
    <rPh sb="9" eb="10">
      <t>di da</t>
    </rPh>
    <rPh sb="11" eb="12">
      <t>hang ban</t>
    </rPh>
    <phoneticPr fontId="1" type="noConversion"/>
  </si>
  <si>
    <t>团建</t>
    <phoneticPr fontId="1" type="noConversion"/>
  </si>
  <si>
    <t>详见方案</t>
    <phoneticPr fontId="1" type="noConversion"/>
  </si>
  <si>
    <t>次</t>
    <phoneticPr fontId="1" type="noConversion"/>
  </si>
  <si>
    <t>重低音</t>
    <phoneticPr fontId="1" type="noConversion"/>
  </si>
  <si>
    <t>数码调音台</t>
    <phoneticPr fontId="1" type="noConversion"/>
  </si>
  <si>
    <t>主扩音</t>
    <phoneticPr fontId="1" type="noConversion"/>
  </si>
  <si>
    <t>前置补声</t>
    <phoneticPr fontId="1" type="noConversion"/>
  </si>
  <si>
    <t>舞台返听</t>
    <phoneticPr fontId="1" type="noConversion"/>
  </si>
  <si>
    <t>无线手持话筒</t>
    <phoneticPr fontId="1" type="noConversion"/>
  </si>
  <si>
    <t>台</t>
    <phoneticPr fontId="1" type="noConversion"/>
  </si>
  <si>
    <t>只</t>
    <phoneticPr fontId="1" type="noConversion"/>
  </si>
  <si>
    <t>音频设备</t>
    <phoneticPr fontId="1" type="noConversion"/>
  </si>
  <si>
    <t>外场背板</t>
    <phoneticPr fontId="1" type="noConversion"/>
  </si>
  <si>
    <t>舞台</t>
    <phoneticPr fontId="1" type="noConversion"/>
  </si>
  <si>
    <t>数码灯光控台</t>
    <phoneticPr fontId="1" type="noConversion"/>
  </si>
  <si>
    <t>三合一摇头灯</t>
    <phoneticPr fontId="1" type="noConversion"/>
  </si>
  <si>
    <t>LED摇头灯</t>
    <phoneticPr fontId="1" type="noConversion"/>
  </si>
  <si>
    <t>面光灯</t>
    <phoneticPr fontId="1" type="noConversion"/>
  </si>
  <si>
    <t>LED PAR</t>
    <phoneticPr fontId="1" type="noConversion"/>
  </si>
  <si>
    <t>TRUSS架</t>
    <phoneticPr fontId="1" type="noConversion"/>
  </si>
  <si>
    <t>三相电箱</t>
    <phoneticPr fontId="1" type="noConversion"/>
  </si>
  <si>
    <t>组</t>
    <phoneticPr fontId="1" type="noConversion"/>
  </si>
  <si>
    <t>AV人工</t>
    <phoneticPr fontId="1" type="noConversion"/>
  </si>
  <si>
    <t>调音师</t>
    <phoneticPr fontId="1" type="noConversion"/>
  </si>
  <si>
    <t>灯光师</t>
    <phoneticPr fontId="1" type="noConversion"/>
  </si>
  <si>
    <t>视频师</t>
    <phoneticPr fontId="1" type="noConversion"/>
  </si>
  <si>
    <t>平方米</t>
    <phoneticPr fontId="1" type="noConversion"/>
  </si>
  <si>
    <t>点歌台</t>
    <phoneticPr fontId="1" type="noConversion"/>
  </si>
  <si>
    <t>灯光设备</t>
    <phoneticPr fontId="1" type="noConversion"/>
  </si>
  <si>
    <t>指示牌</t>
    <phoneticPr fontId="1" type="noConversion"/>
  </si>
  <si>
    <t>运输及人工</t>
    <phoneticPr fontId="1" type="noConversion"/>
  </si>
  <si>
    <t>搭建及拆卸人工</t>
    <phoneticPr fontId="1" type="noConversion"/>
  </si>
  <si>
    <t>团队建设费用合计</t>
    <phoneticPr fontId="1" type="noConversion"/>
  </si>
  <si>
    <t>项</t>
    <rPh sb="0" eb="1">
      <t>ren</t>
    </rPh>
    <phoneticPr fontId="1" type="noConversion"/>
  </si>
  <si>
    <t>次</t>
    <rPh sb="0" eb="1">
      <t>tian</t>
    </rPh>
    <phoneticPr fontId="1" type="noConversion"/>
  </si>
  <si>
    <t>差旅以实际产生为准</t>
    <phoneticPr fontId="1" type="noConversion"/>
  </si>
  <si>
    <t>门票</t>
    <rPh sb="0" eb="1">
      <t>wu can</t>
    </rPh>
    <phoneticPr fontId="1" type="noConversion"/>
  </si>
  <si>
    <t>场</t>
    <phoneticPr fontId="1" type="noConversion"/>
  </si>
  <si>
    <t>平方</t>
    <phoneticPr fontId="1" type="noConversion"/>
  </si>
  <si>
    <t>电脑</t>
    <phoneticPr fontId="1" type="noConversion"/>
  </si>
  <si>
    <t>供放连处理器</t>
    <phoneticPr fontId="1" type="noConversion"/>
  </si>
  <si>
    <t>平</t>
    <phoneticPr fontId="1" type="noConversion"/>
  </si>
  <si>
    <t>视频控台设备</t>
    <phoneticPr fontId="1" type="noConversion"/>
  </si>
  <si>
    <t>台</t>
    <rPh sb="0" eb="1">
      <t>tai</t>
    </rPh>
    <phoneticPr fontId="1" type="noConversion"/>
  </si>
  <si>
    <t>提词器（50寸液晶电视）</t>
    <rPh sb="0" eb="1">
      <t>ti ci qi</t>
    </rPh>
    <rPh sb="6" eb="7">
      <t>cun</t>
    </rPh>
    <rPh sb="7" eb="8">
      <t>ye jing</t>
    </rPh>
    <rPh sb="9" eb="10">
      <t>dian shi</t>
    </rPh>
    <phoneticPr fontId="1" type="noConversion"/>
  </si>
  <si>
    <t>报关运输</t>
    <rPh sb="0" eb="1">
      <t>bao guan</t>
    </rPh>
    <phoneticPr fontId="1" type="noConversion"/>
  </si>
  <si>
    <t>视频设备</t>
    <phoneticPr fontId="1" type="noConversion"/>
  </si>
  <si>
    <t>横幅</t>
    <rPh sb="0" eb="1">
      <t>heng fu</t>
    </rPh>
    <phoneticPr fontId="1" type="noConversion"/>
  </si>
  <si>
    <t>艺术布；4000*600mm</t>
    <rPh sb="0" eb="1">
      <t>yi shu bu</t>
    </rPh>
    <rPh sb="2" eb="3">
      <t>bu liao</t>
    </rPh>
    <phoneticPr fontId="1" type="noConversion"/>
  </si>
  <si>
    <t>易拉宝;；800*2000mm</t>
    <phoneticPr fontId="1" type="noConversion"/>
  </si>
  <si>
    <t>亚克力画面；600*800mm</t>
    <rPh sb="0" eb="1">
      <t>ya ke li</t>
    </rPh>
    <rPh sb="3" eb="4">
      <t>hua mian</t>
    </rPh>
    <phoneticPr fontId="1" type="noConversion"/>
  </si>
  <si>
    <t>KT板+手举杆；400*600mm</t>
    <rPh sb="2" eb="3">
      <t>ban zi</t>
    </rPh>
    <rPh sb="4" eb="5">
      <t>shou ju gan</t>
    </rPh>
    <phoneticPr fontId="1" type="noConversion"/>
  </si>
  <si>
    <t>预留费用</t>
    <rPh sb="0" eb="1">
      <t>yu liu</t>
    </rPh>
    <rPh sb="2" eb="3">
      <t>fei yng</t>
    </rPh>
    <phoneticPr fontId="1" type="noConversion"/>
  </si>
  <si>
    <t>人员及其他</t>
    <rPh sb="2" eb="3">
      <t>ji</t>
    </rPh>
    <rPh sb="3" eb="4">
      <t>qi ta</t>
    </rPh>
    <phoneticPr fontId="1" type="noConversion"/>
  </si>
  <si>
    <t>澳门核酸检测</t>
    <rPh sb="0" eb="1">
      <t>ao men</t>
    </rPh>
    <rPh sb="2" eb="3">
      <t>he suan</t>
    </rPh>
    <rPh sb="4" eb="5">
      <t>jain ce</t>
    </rPh>
    <phoneticPr fontId="1" type="noConversion"/>
  </si>
  <si>
    <t>威尼斯人核酸检测点</t>
    <rPh sb="0" eb="1">
      <t>wei ni si ren</t>
    </rPh>
    <rPh sb="4" eb="5">
      <t>he suan</t>
    </rPh>
    <rPh sb="6" eb="7">
      <t>jian ce dian</t>
    </rPh>
    <phoneticPr fontId="1" type="noConversion"/>
  </si>
  <si>
    <t>cue无线翻页笔</t>
    <phoneticPr fontId="1" type="noConversion"/>
  </si>
  <si>
    <t>2022.11.9</t>
    <phoneticPr fontId="1" type="noConversion"/>
  </si>
  <si>
    <t>酒店服务</t>
    <phoneticPr fontId="1" type="noConversion"/>
  </si>
  <si>
    <t>空中漫步，送T恤电子证书，照片和视频</t>
    <phoneticPr fontId="1" type="noConversion"/>
  </si>
  <si>
    <t>澳门流量卡</t>
    <rPh sb="0" eb="1">
      <t>ao men</t>
    </rPh>
    <rPh sb="2" eb="3">
      <t>liu laing ka</t>
    </rPh>
    <phoneticPr fontId="1" type="noConversion"/>
  </si>
  <si>
    <t>自助餐含观光廊门票</t>
    <rPh sb="0" eb="1">
      <t>zi zhu can</t>
    </rPh>
    <rPh sb="3" eb="4">
      <t>han</t>
    </rPh>
    <rPh sb="4" eb="5">
      <t>guan guang lang</t>
    </rPh>
    <rPh sb="7" eb="8">
      <t>men piao</t>
    </rPh>
    <phoneticPr fontId="1" type="noConversion"/>
  </si>
  <si>
    <t>7天上网流量卡，不含通话</t>
    <rPh sb="1" eb="2">
      <t>tian</t>
    </rPh>
    <rPh sb="2" eb="3">
      <t>shang wnag</t>
    </rPh>
    <rPh sb="4" eb="5">
      <t>liu l</t>
    </rPh>
    <rPh sb="6" eb="7">
      <t>ka</t>
    </rPh>
    <rPh sb="8" eb="9">
      <t>bu han</t>
    </rPh>
    <rPh sb="10" eb="11">
      <t>tong hua</t>
    </rPh>
    <phoneticPr fontId="1" type="noConversion"/>
  </si>
  <si>
    <t>境外旅游保险</t>
    <rPh sb="0" eb="1">
      <t>jing wai</t>
    </rPh>
    <rPh sb="2" eb="3">
      <t>lü you</t>
    </rPh>
    <phoneticPr fontId="1" type="noConversion"/>
  </si>
  <si>
    <t>摄影师+云相册</t>
    <rPh sb="0" eb="1">
      <t>she ying shi</t>
    </rPh>
    <rPh sb="4" eb="5">
      <t>yun xiang ce</t>
    </rPh>
    <phoneticPr fontId="1" type="noConversion"/>
  </si>
  <si>
    <t>交通费用合计（预估人数报价，以实际出票为准）</t>
    <rPh sb="7" eb="8">
      <t>yu gu</t>
    </rPh>
    <rPh sb="9" eb="10">
      <t>ren shu</t>
    </rPh>
    <rPh sb="12" eb="13">
      <t>bao jia</t>
    </rPh>
    <rPh sb="14" eb="15">
      <t>yi</t>
    </rPh>
    <rPh sb="15" eb="16">
      <t>shi ji</t>
    </rPh>
    <rPh sb="17" eb="18">
      <t>chu piao</t>
    </rPh>
    <rPh sb="19" eb="20">
      <t>wei zhun</t>
    </rPh>
    <phoneticPr fontId="1" type="noConversion"/>
  </si>
  <si>
    <t>珠海机场接</t>
    <rPh sb="0" eb="1">
      <t>zhu hai</t>
    </rPh>
    <rPh sb="2" eb="3">
      <t>ji chang</t>
    </rPh>
    <rPh sb="4" eb="5">
      <t>jie song</t>
    </rPh>
    <phoneticPr fontId="1" type="noConversion"/>
  </si>
  <si>
    <t>珠海机场送</t>
    <rPh sb="0" eb="1">
      <t>zhu hai</t>
    </rPh>
    <rPh sb="2" eb="3">
      <t>ji chang</t>
    </rPh>
    <rPh sb="4" eb="5">
      <t>song ji</t>
    </rPh>
    <phoneticPr fontId="1" type="noConversion"/>
  </si>
  <si>
    <t>礼仪</t>
    <rPh sb="0" eb="1">
      <t>li yi</t>
    </rPh>
    <phoneticPr fontId="1" type="noConversion"/>
  </si>
  <si>
    <t>晚宴礼仪</t>
    <rPh sb="0" eb="1">
      <t>wan yan</t>
    </rPh>
    <rPh sb="2" eb="3">
      <t>li yi</t>
    </rPh>
    <phoneticPr fontId="1" type="noConversion"/>
  </si>
  <si>
    <t>主持人</t>
    <rPh sb="0" eb="1">
      <t>zhu chi rne</t>
    </rPh>
    <phoneticPr fontId="1" type="noConversion"/>
  </si>
  <si>
    <t>各地 - 珠海/澳门</t>
    <rPh sb="0" eb="1">
      <t>ge di</t>
    </rPh>
    <rPh sb="5" eb="6">
      <t>zhu hai</t>
    </rPh>
    <rPh sb="8" eb="9">
      <t>ao men</t>
    </rPh>
    <phoneticPr fontId="1" type="noConversion"/>
  </si>
  <si>
    <t>大床房含单早；11月30-12月2日；行业二部</t>
    <rPh sb="15" eb="16">
      <t>yue</t>
    </rPh>
    <rPh sb="17" eb="18">
      <t>ri</t>
    </rPh>
    <rPh sb="19" eb="20">
      <t>hang ye</t>
    </rPh>
    <rPh sb="21" eb="22">
      <t>er bu</t>
    </rPh>
    <phoneticPr fontId="1" type="noConversion"/>
  </si>
  <si>
    <t>大床房含单早；11月30-12月2日；品牌部</t>
    <rPh sb="15" eb="16">
      <t>yue</t>
    </rPh>
    <rPh sb="17" eb="18">
      <t>ri</t>
    </rPh>
    <rPh sb="19" eb="20">
      <t>pin pai</t>
    </rPh>
    <phoneticPr fontId="1" type="noConversion"/>
  </si>
  <si>
    <t>澳门备车</t>
    <rPh sb="0" eb="1">
      <t>ao men</t>
    </rPh>
    <rPh sb="2" eb="3">
      <t>bei che</t>
    </rPh>
    <phoneticPr fontId="1" type="noConversion"/>
  </si>
  <si>
    <t>预留费用</t>
    <rPh sb="0" eb="1">
      <t>yu liu</t>
    </rPh>
    <rPh sb="2" eb="3">
      <t>fei yong</t>
    </rPh>
    <phoneticPr fontId="1" type="noConversion"/>
  </si>
  <si>
    <t>晚宴主持人；预留费用</t>
    <rPh sb="0" eb="1">
      <t>wan yan</t>
    </rPh>
    <rPh sb="2" eb="3">
      <t>zhu chi ren</t>
    </rPh>
    <rPh sb="6" eb="7">
      <t>yu liu</t>
    </rPh>
    <rPh sb="8" eb="9">
      <t>fei yong</t>
    </rPh>
    <phoneticPr fontId="1" type="noConversion"/>
  </si>
  <si>
    <t>桁架宝丽布喷绘；5m*3m</t>
    <rPh sb="0" eb="1">
      <t>hegn jia</t>
    </rPh>
    <rPh sb="2" eb="3">
      <t>bao</t>
    </rPh>
    <rPh sb="3" eb="4">
      <t>li</t>
    </rPh>
    <rPh sb="4" eb="5">
      <t>bu</t>
    </rPh>
    <rPh sb="5" eb="6">
      <t>pen hui</t>
    </rPh>
    <phoneticPr fontId="1" type="noConversion"/>
  </si>
  <si>
    <t>澳门塔观光廊；12月1日</t>
    <rPh sb="0" eb="1">
      <t>ao men ta</t>
    </rPh>
    <phoneticPr fontId="1" type="noConversion"/>
  </si>
  <si>
    <t>澳门塔观光廊；12月3日</t>
    <phoneticPr fontId="1" type="noConversion"/>
  </si>
  <si>
    <t>澳门塔旋转餐厅；12月1日半自助餐</t>
    <rPh sb="3" eb="4">
      <t>xuan zhuan</t>
    </rPh>
    <phoneticPr fontId="1" type="noConversion"/>
  </si>
  <si>
    <t>澳门塔旋转餐厅；12月1日点餐预留</t>
    <rPh sb="3" eb="4">
      <t>xuan zhuan</t>
    </rPh>
    <rPh sb="13" eb="14">
      <t>dian can</t>
    </rPh>
    <rPh sb="15" eb="16">
      <t>yu liu</t>
    </rPh>
    <phoneticPr fontId="1" type="noConversion"/>
  </si>
  <si>
    <t>澳门塔旋转餐厅；12月3日自助餐</t>
    <phoneticPr fontId="1" type="noConversion"/>
  </si>
  <si>
    <t>11.28-12.5</t>
    <phoneticPr fontId="1" type="noConversion"/>
  </si>
  <si>
    <t>11.30、12.1、2、5</t>
    <phoneticPr fontId="1" type="noConversion"/>
  </si>
  <si>
    <t>酒店费用合计（以君悦酒店报价）</t>
    <rPh sb="7" eb="8">
      <t>bao jia</t>
    </rPh>
    <rPh sb="8" eb="9">
      <t>jun yue</t>
    </rPh>
    <rPh sb="11" eb="12">
      <t>jiu dian</t>
    </rPh>
    <rPh sb="13" eb="14">
      <t>wei zhun</t>
    </rPh>
    <phoneticPr fontId="1" type="noConversion"/>
  </si>
  <si>
    <t>大床房含单早；12月3日周六；渠道效果部</t>
    <rPh sb="9" eb="10">
      <t>yue</t>
    </rPh>
    <rPh sb="11" eb="12">
      <t>ri</t>
    </rPh>
    <rPh sb="12" eb="13">
      <t>zhou liu</t>
    </rPh>
    <rPh sb="15" eb="16">
      <t>qu dao</t>
    </rPh>
    <rPh sb="17" eb="18">
      <t>xao guo</t>
    </rPh>
    <rPh sb="19" eb="20">
      <t>bu</t>
    </rPh>
    <phoneticPr fontId="1" type="noConversion"/>
  </si>
  <si>
    <t>40*3；1-5天方案</t>
    <rPh sb="8" eb="9">
      <t>tian</t>
    </rPh>
    <rPh sb="9" eb="10">
      <t>fnag an</t>
    </rPh>
    <phoneticPr fontId="1" type="noConversion"/>
  </si>
  <si>
    <t>预留费用；8小时内</t>
    <rPh sb="0" eb="1">
      <t>yu liu</t>
    </rPh>
    <rPh sb="2" eb="3">
      <t>fei yong</t>
    </rPh>
    <rPh sb="6" eb="7">
      <t>xiao shi</t>
    </rPh>
    <rPh sb="8" eb="9">
      <t>nei</t>
    </rPh>
    <phoneticPr fontId="1" type="noConversion"/>
  </si>
  <si>
    <t>大床房含单早；12月2、4日；渠道效果部</t>
    <rPh sb="9" eb="10">
      <t>yue</t>
    </rPh>
    <rPh sb="13" eb="14">
      <t>ri</t>
    </rPh>
    <rPh sb="15" eb="16">
      <t>qu dao</t>
    </rPh>
    <rPh sb="17" eb="18">
      <t>xao guo</t>
    </rPh>
    <rPh sb="19" eb="20">
      <t>bu</t>
    </rPh>
    <phoneticPr fontId="1" type="noConversion"/>
  </si>
  <si>
    <t>舞台结构；6000×3600×600mm</t>
    <phoneticPr fontId="1" type="noConversion"/>
  </si>
  <si>
    <t>11.30、12.1、2晚宴拍摄</t>
    <rPh sb="12" eb="13">
      <t>wan yan</t>
    </rPh>
    <rPh sb="14" eb="15">
      <t>pai she</t>
    </rPh>
    <phoneticPr fontId="1" type="noConversion"/>
  </si>
  <si>
    <t>LED屏幕
（6000×3500mm+1500×3500mm+1500×3000mm）</t>
    <phoneticPr fontId="1" type="noConversion"/>
  </si>
  <si>
    <t>场</t>
    <phoneticPr fontId="1" type="noConversion"/>
  </si>
  <si>
    <t>主屏幕背框结构</t>
    <phoneticPr fontId="1" type="noConversion"/>
  </si>
  <si>
    <t>组</t>
    <phoneticPr fontId="1" type="noConversion"/>
  </si>
  <si>
    <t>次</t>
    <phoneticPr fontId="1" type="noConversion"/>
  </si>
  <si>
    <t>侧屏幕结构</t>
    <phoneticPr fontId="1" type="noConversion"/>
  </si>
  <si>
    <t>以实际使用人数为准</t>
    <rPh sb="0" eb="1">
      <t>yi</t>
    </rPh>
    <rPh sb="1" eb="2">
      <t>shi ji</t>
    </rPh>
    <rPh sb="3" eb="4">
      <t>shi yong</t>
    </rPh>
    <rPh sb="5" eb="6">
      <t>ren sh</t>
    </rPh>
    <rPh sb="7" eb="8">
      <t>wei zhun</t>
    </rPh>
    <phoneticPr fontId="1" type="noConversion"/>
  </si>
  <si>
    <t>预订澳门塔午餐可包含门票，不预订单独购买</t>
    <rPh sb="0" eb="1">
      <t>yu ding</t>
    </rPh>
    <rPh sb="2" eb="3">
      <t>ao men ta</t>
    </rPh>
    <rPh sb="5" eb="6">
      <t>wu can</t>
    </rPh>
    <rPh sb="7" eb="8">
      <t>ke</t>
    </rPh>
    <rPh sb="8" eb="9">
      <t>bao han</t>
    </rPh>
    <rPh sb="10" eb="11">
      <t>men piao</t>
    </rPh>
    <rPh sb="16" eb="17">
      <t>dan du</t>
    </rPh>
    <rPh sb="18" eb="19">
      <t>gou mai</t>
    </rPh>
    <phoneticPr fontId="1" type="noConversion"/>
  </si>
  <si>
    <t>以实际出票为准</t>
    <rPh sb="0" eb="1">
      <t>yi</t>
    </rPh>
    <rPh sb="1" eb="2">
      <t>shi ji</t>
    </rPh>
    <rPh sb="3" eb="4">
      <t>chu piao</t>
    </rPh>
    <rPh sb="5" eb="6">
      <t>wei zhun</t>
    </rPh>
    <phoneticPr fontId="1" type="noConversion"/>
  </si>
  <si>
    <t>舞台地毯；7200×4800mm</t>
    <phoneticPr fontId="1" type="noConversion"/>
  </si>
  <si>
    <t>最终报价（RMB）:（含税报价）</t>
  </si>
  <si>
    <t>建议单价</t>
    <phoneticPr fontId="1" type="noConversion"/>
  </si>
  <si>
    <t>建议合计</t>
    <phoneticPr fontId="1" type="noConversion"/>
  </si>
  <si>
    <t>反馈单价</t>
    <rPh sb="0" eb="1">
      <t>fan kui</t>
    </rPh>
    <phoneticPr fontId="1" type="noConversion"/>
  </si>
  <si>
    <t>反馈合计</t>
    <rPh sb="0" eb="1">
      <t>fan kui</t>
    </rPh>
    <phoneticPr fontId="1" type="noConversion"/>
  </si>
  <si>
    <t>其他服务费</t>
    <rPh sb="0" eb="1">
      <t>qi ta</t>
    </rPh>
    <phoneticPr fontId="1" type="noConversion"/>
  </si>
  <si>
    <t>酒店服务费</t>
    <rPh sb="0" eb="1">
      <t>jiu dian</t>
    </rPh>
    <rPh sb="2" eb="3">
      <t>fu wu fie</t>
    </rPh>
    <phoneticPr fontId="1" type="noConversion"/>
  </si>
  <si>
    <t>机票服务费</t>
    <rPh sb="0" eb="1">
      <t>ji piao</t>
    </rPh>
    <rPh sb="2" eb="3">
      <t>fu wu fei</t>
    </rPh>
    <phoneticPr fontId="1" type="noConversion"/>
  </si>
  <si>
    <t>酒店部分为免税发票</t>
    <rPh sb="0" eb="1">
      <t>jiu dian</t>
    </rPh>
    <rPh sb="2" eb="3">
      <t>bu fen</t>
    </rPh>
    <rPh sb="4" eb="5">
      <t>wei</t>
    </rPh>
    <rPh sb="5" eb="6">
      <t>mian shui</t>
    </rPh>
    <rPh sb="7" eb="8">
      <t>fa piao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</si>
</sst>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¥&quot;#,##0.00_);[Red]\(&quot;¥&quot;#,##0.00\)"/>
    <numFmt numFmtId="176" formatCode="\¥#,##0_);[Red]\(\¥#,##0\)"/>
    <numFmt numFmtId="177" formatCode="\¥#,##0.00_);[Red]\(\¥#,##0.00\)"/>
    <numFmt numFmtId="178" formatCode="0_);[Red]\(0\)"/>
    <numFmt numFmtId="179" formatCode="0.00_);[Red]\(0.00\)"/>
    <numFmt numFmtId="180" formatCode="#,##0.000_);[Red]\(#,##0.000\)"/>
    <numFmt numFmtId="181" formatCode="#,##0.0000000000_);[Red]\(#,##0.0000000000\)"/>
  </numFmts>
  <fonts count="19" x14ac:knownFonts="1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theme="1"/>
      <name val="微软雅黑"/>
      <family val="3"/>
      <charset val="134"/>
    </font>
    <font>
      <u/>
      <sz val="11"/>
      <color theme="10"/>
      <name val="DengXian"/>
      <family val="2"/>
      <scheme val="minor"/>
    </font>
    <font>
      <b/>
      <sz val="9"/>
      <color theme="1"/>
      <name val="微软雅黑"/>
      <family val="2"/>
      <charset val="134"/>
    </font>
    <font>
      <sz val="12"/>
      <name val="新細明體"/>
      <family val="1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3"/>
      <charset val="134"/>
    </font>
    <font>
      <u/>
      <sz val="11"/>
      <color theme="1"/>
      <name val="微软雅黑"/>
      <family val="3"/>
      <charset val="134"/>
    </font>
    <font>
      <b/>
      <sz val="11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11"/>
      <color theme="1"/>
      <name val="DengXian"/>
      <family val="2"/>
      <scheme val="minor"/>
    </font>
    <font>
      <b/>
      <sz val="11"/>
      <color rgb="FFFF0000"/>
      <name val="微软雅黑"/>
      <family val="3"/>
      <charset val="134"/>
    </font>
    <font>
      <b/>
      <sz val="11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8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179" fontId="5" fillId="0" borderId="0" xfId="0" applyNumberFormat="1" applyFont="1"/>
    <xf numFmtId="0" fontId="4" fillId="0" borderId="5" xfId="0" applyFont="1" applyBorder="1" applyAlignment="1">
      <alignment horizontal="center" vertical="center" wrapText="1"/>
    </xf>
    <xf numFmtId="38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8" fontId="4" fillId="3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0" fontId="4" fillId="3" borderId="1" xfId="0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3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179" fontId="12" fillId="2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38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vertical="center" wrapText="1"/>
    </xf>
    <xf numFmtId="179" fontId="4" fillId="0" borderId="1" xfId="0" applyNumberFormat="1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10" fontId="5" fillId="0" borderId="0" xfId="5" applyNumberFormat="1" applyFont="1" applyAlignment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/>
    </xf>
    <xf numFmtId="0" fontId="15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177" fontId="17" fillId="0" borderId="5" xfId="0" applyNumberFormat="1" applyFont="1" applyBorder="1" applyAlignment="1">
      <alignment horizontal="center" vertical="center" wrapText="1"/>
    </xf>
    <xf numFmtId="177" fontId="18" fillId="0" borderId="1" xfId="0" applyNumberFormat="1" applyFont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/>
    </xf>
    <xf numFmtId="179" fontId="7" fillId="0" borderId="5" xfId="0" applyNumberFormat="1" applyFont="1" applyBorder="1" applyAlignment="1">
      <alignment horizontal="left" vertical="center" wrapText="1"/>
    </xf>
    <xf numFmtId="180" fontId="5" fillId="0" borderId="0" xfId="0" applyNumberFormat="1" applyFont="1"/>
    <xf numFmtId="181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</cellXfs>
  <cellStyles count="6">
    <cellStyle name="0,0_x000d__x000a_NA_x000d__x000a_" xfId="1"/>
    <cellStyle name="百分比" xfId="5" builtinId="5"/>
    <cellStyle name="常规" xfId="0" builtinId="0"/>
    <cellStyle name="常规 2" xfId="2"/>
    <cellStyle name="超链接" xfId="3" builtinId="8"/>
    <cellStyle name="一般_Sheet1_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1371600</xdr:colOff>
      <xdr:row>0</xdr:row>
      <xdr:rowOff>650860</xdr:rowOff>
    </xdr:to>
    <xdr:pic>
      <xdr:nvPicPr>
        <xdr:cNvPr id="2" name="图片 1" descr="说明: 说明: 签名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3200" y="0"/>
          <a:ext cx="2216150" cy="650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171824</xdr:colOff>
      <xdr:row>0</xdr:row>
      <xdr:rowOff>0</xdr:rowOff>
    </xdr:from>
    <xdr:to>
      <xdr:col>1</xdr:col>
      <xdr:colOff>1341718</xdr:colOff>
      <xdr:row>0</xdr:row>
      <xdr:rowOff>828729</xdr:rowOff>
    </xdr:to>
    <xdr:pic>
      <xdr:nvPicPr>
        <xdr:cNvPr id="3" name="图片 2" descr="说明: 说明: 签名LOG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824" y="0"/>
          <a:ext cx="2256928" cy="82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showGridLines="0" tabSelected="1" topLeftCell="A68" zoomScale="112" workbookViewId="0">
      <selection activeCell="M98" sqref="M98"/>
    </sheetView>
  </sheetViews>
  <sheetFormatPr baseColWidth="10" defaultColWidth="8.83203125" defaultRowHeight="17" x14ac:dyDescent="0.25"/>
  <cols>
    <col min="1" max="1" width="12" style="2" bestFit="1" customWidth="1"/>
    <col min="2" max="2" width="28.1640625" style="2" bestFit="1" customWidth="1"/>
    <col min="3" max="3" width="39.5" style="2" bestFit="1" customWidth="1"/>
    <col min="4" max="4" width="14.1640625" style="2" bestFit="1" customWidth="1"/>
    <col min="5" max="5" width="14.83203125" style="2" bestFit="1" customWidth="1"/>
    <col min="6" max="6" width="6.1640625" style="12" bestFit="1" customWidth="1"/>
    <col min="7" max="7" width="9" style="2" bestFit="1" customWidth="1"/>
    <col min="8" max="8" width="12.1640625" style="2" bestFit="1" customWidth="1"/>
    <col min="9" max="10" width="12.1640625" style="2" customWidth="1"/>
    <col min="11" max="11" width="12.33203125" style="2" bestFit="1" customWidth="1"/>
    <col min="12" max="13" width="13.6640625" style="2" customWidth="1"/>
    <col min="14" max="14" width="36.5" style="2" bestFit="1" customWidth="1"/>
    <col min="15" max="16384" width="8.83203125" style="2"/>
  </cols>
  <sheetData>
    <row r="1" spans="1:14" ht="68" customHeight="1" x14ac:dyDescent="0.25">
      <c r="A1" s="55" t="s">
        <v>59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s="4" customFormat="1" x14ac:dyDescent="0.25">
      <c r="A2" s="24" t="s">
        <v>0</v>
      </c>
      <c r="B2" s="5" t="s">
        <v>35</v>
      </c>
      <c r="C2" s="24" t="s">
        <v>1</v>
      </c>
      <c r="D2" s="5" t="s">
        <v>144</v>
      </c>
      <c r="E2" s="24" t="s">
        <v>2</v>
      </c>
      <c r="F2" s="56" t="s">
        <v>36</v>
      </c>
      <c r="G2" s="56"/>
      <c r="H2" s="56"/>
      <c r="I2" s="57"/>
      <c r="J2" s="57"/>
      <c r="K2" s="56"/>
      <c r="L2" s="57"/>
      <c r="M2" s="57"/>
      <c r="N2" s="56"/>
    </row>
    <row r="3" spans="1:14" s="4" customFormat="1" x14ac:dyDescent="0.25">
      <c r="A3" s="24" t="s">
        <v>3</v>
      </c>
      <c r="B3" s="25" t="s">
        <v>37</v>
      </c>
      <c r="C3" s="24" t="s">
        <v>4</v>
      </c>
      <c r="D3" s="5">
        <v>15811515220</v>
      </c>
      <c r="E3" s="24" t="s">
        <v>5</v>
      </c>
      <c r="F3" s="56"/>
      <c r="G3" s="56"/>
      <c r="H3" s="56"/>
      <c r="I3" s="57"/>
      <c r="J3" s="57"/>
      <c r="K3" s="56"/>
      <c r="L3" s="57"/>
      <c r="M3" s="57"/>
      <c r="N3" s="56"/>
    </row>
    <row r="4" spans="1:14" x14ac:dyDescent="0.25">
      <c r="A4" s="58"/>
      <c r="B4" s="58"/>
      <c r="C4" s="58"/>
      <c r="D4" s="58"/>
      <c r="E4" s="58"/>
      <c r="F4" s="58"/>
      <c r="G4" s="58"/>
      <c r="H4" s="58"/>
      <c r="I4" s="59"/>
      <c r="J4" s="59"/>
      <c r="K4" s="58"/>
      <c r="L4" s="59"/>
      <c r="M4" s="59"/>
      <c r="N4" s="58"/>
    </row>
    <row r="5" spans="1:14" x14ac:dyDescent="0.25">
      <c r="A5" s="26" t="s">
        <v>6</v>
      </c>
      <c r="B5" s="26" t="s">
        <v>20</v>
      </c>
      <c r="C5" s="26" t="s">
        <v>26</v>
      </c>
      <c r="D5" s="26" t="s">
        <v>7</v>
      </c>
      <c r="E5" s="26" t="s">
        <v>8</v>
      </c>
      <c r="F5" s="27" t="s">
        <v>9</v>
      </c>
      <c r="G5" s="26" t="s">
        <v>8</v>
      </c>
      <c r="H5" s="26" t="s">
        <v>10</v>
      </c>
      <c r="I5" s="45" t="s">
        <v>190</v>
      </c>
      <c r="J5" s="49" t="s">
        <v>192</v>
      </c>
      <c r="K5" s="26" t="s">
        <v>11</v>
      </c>
      <c r="L5" s="46" t="s">
        <v>191</v>
      </c>
      <c r="M5" s="49" t="s">
        <v>193</v>
      </c>
      <c r="N5" s="26" t="s">
        <v>12</v>
      </c>
    </row>
    <row r="6" spans="1:14" x14ac:dyDescent="0.25">
      <c r="A6" s="60" t="s">
        <v>25</v>
      </c>
      <c r="B6" s="19" t="s">
        <v>158</v>
      </c>
      <c r="C6" s="19" t="s">
        <v>60</v>
      </c>
      <c r="D6" s="6">
        <v>1</v>
      </c>
      <c r="E6" s="7" t="s">
        <v>39</v>
      </c>
      <c r="F6" s="8">
        <v>1</v>
      </c>
      <c r="G6" s="9" t="s">
        <v>44</v>
      </c>
      <c r="H6" s="10">
        <v>230000</v>
      </c>
      <c r="I6" s="10">
        <v>230000</v>
      </c>
      <c r="J6" s="10">
        <v>230000</v>
      </c>
      <c r="K6" s="10">
        <f>H6*F6*D6</f>
        <v>230000</v>
      </c>
      <c r="L6" s="16">
        <f>D6*F6*I6</f>
        <v>230000</v>
      </c>
      <c r="M6" s="16">
        <f>D6*F6*J6</f>
        <v>230000</v>
      </c>
      <c r="N6" s="1" t="s">
        <v>57</v>
      </c>
    </row>
    <row r="7" spans="1:14" x14ac:dyDescent="0.25">
      <c r="A7" s="60"/>
      <c r="B7" s="61" t="s">
        <v>152</v>
      </c>
      <c r="C7" s="61"/>
      <c r="D7" s="61"/>
      <c r="E7" s="61"/>
      <c r="F7" s="61"/>
      <c r="G7" s="61"/>
      <c r="H7" s="61"/>
      <c r="I7" s="42"/>
      <c r="J7" s="42"/>
      <c r="K7" s="11">
        <f>SUM(K6:K6)</f>
        <v>230000</v>
      </c>
      <c r="L7" s="11">
        <f>SUM(L6:L6)</f>
        <v>230000</v>
      </c>
      <c r="M7" s="11">
        <f>SUM(M6:M6)</f>
        <v>230000</v>
      </c>
      <c r="N7" s="1"/>
    </row>
    <row r="8" spans="1:14" x14ac:dyDescent="0.25">
      <c r="A8" s="62" t="s">
        <v>145</v>
      </c>
      <c r="B8" s="66" t="s">
        <v>77</v>
      </c>
      <c r="C8" s="1" t="s">
        <v>159</v>
      </c>
      <c r="D8" s="6">
        <v>40</v>
      </c>
      <c r="E8" s="7" t="s">
        <v>31</v>
      </c>
      <c r="F8" s="8">
        <v>2</v>
      </c>
      <c r="G8" s="7" t="s">
        <v>30</v>
      </c>
      <c r="H8" s="10">
        <v>800</v>
      </c>
      <c r="I8" s="10">
        <v>800</v>
      </c>
      <c r="J8" s="10">
        <v>800</v>
      </c>
      <c r="K8" s="10">
        <f t="shared" ref="K8" si="0">D8*F8*H8</f>
        <v>64000</v>
      </c>
      <c r="L8" s="16">
        <f t="shared" ref="L8:L13" si="1">D8*F8*I8</f>
        <v>64000</v>
      </c>
      <c r="M8" s="16">
        <f>D8*F8*J8</f>
        <v>64000</v>
      </c>
      <c r="N8" s="1"/>
    </row>
    <row r="9" spans="1:14" x14ac:dyDescent="0.25">
      <c r="A9" s="62"/>
      <c r="B9" s="64"/>
      <c r="C9" s="1" t="s">
        <v>160</v>
      </c>
      <c r="D9" s="6">
        <v>40</v>
      </c>
      <c r="E9" s="7" t="s">
        <v>31</v>
      </c>
      <c r="F9" s="8">
        <v>2</v>
      </c>
      <c r="G9" s="7" t="s">
        <v>30</v>
      </c>
      <c r="H9" s="10">
        <v>800</v>
      </c>
      <c r="I9" s="10">
        <v>800</v>
      </c>
      <c r="J9" s="10">
        <v>800</v>
      </c>
      <c r="K9" s="10">
        <f t="shared" ref="K9:K13" si="2">D9*F9*H9</f>
        <v>64000</v>
      </c>
      <c r="L9" s="16">
        <f t="shared" si="1"/>
        <v>64000</v>
      </c>
      <c r="M9" s="16">
        <f t="shared" ref="M9:M13" si="3">D9*F9*J9</f>
        <v>64000</v>
      </c>
      <c r="N9" s="1"/>
    </row>
    <row r="10" spans="1:14" x14ac:dyDescent="0.25">
      <c r="A10" s="62"/>
      <c r="B10" s="64"/>
      <c r="C10" s="1" t="s">
        <v>176</v>
      </c>
      <c r="D10" s="6">
        <v>40</v>
      </c>
      <c r="E10" s="7" t="s">
        <v>31</v>
      </c>
      <c r="F10" s="8">
        <v>2</v>
      </c>
      <c r="G10" s="7" t="s">
        <v>30</v>
      </c>
      <c r="H10" s="10">
        <v>800</v>
      </c>
      <c r="I10" s="10">
        <v>800</v>
      </c>
      <c r="J10" s="10">
        <v>800</v>
      </c>
      <c r="K10" s="10">
        <f t="shared" ref="K10" si="4">D10*F10*H10</f>
        <v>64000</v>
      </c>
      <c r="L10" s="16">
        <f t="shared" si="1"/>
        <v>64000</v>
      </c>
      <c r="M10" s="16">
        <f t="shared" si="3"/>
        <v>64000</v>
      </c>
      <c r="N10" s="13"/>
    </row>
    <row r="11" spans="1:14" x14ac:dyDescent="0.25">
      <c r="A11" s="62"/>
      <c r="B11" s="65"/>
      <c r="C11" s="1" t="s">
        <v>173</v>
      </c>
      <c r="D11" s="6">
        <v>40</v>
      </c>
      <c r="E11" s="7" t="s">
        <v>31</v>
      </c>
      <c r="F11" s="8">
        <v>1</v>
      </c>
      <c r="G11" s="7" t="s">
        <v>30</v>
      </c>
      <c r="H11" s="10">
        <v>1000</v>
      </c>
      <c r="I11" s="10">
        <v>1000</v>
      </c>
      <c r="J11" s="10">
        <v>1000</v>
      </c>
      <c r="K11" s="10">
        <f t="shared" si="2"/>
        <v>40000</v>
      </c>
      <c r="L11" s="16">
        <f t="shared" si="1"/>
        <v>40000</v>
      </c>
      <c r="M11" s="16">
        <f t="shared" si="3"/>
        <v>40000</v>
      </c>
      <c r="N11" s="13"/>
    </row>
    <row r="12" spans="1:14" x14ac:dyDescent="0.25">
      <c r="A12" s="62"/>
      <c r="B12" s="1" t="s">
        <v>78</v>
      </c>
      <c r="C12" s="1" t="s">
        <v>62</v>
      </c>
      <c r="D12" s="6">
        <v>6</v>
      </c>
      <c r="E12" s="7" t="s">
        <v>61</v>
      </c>
      <c r="F12" s="8">
        <v>3</v>
      </c>
      <c r="G12" s="7" t="s">
        <v>53</v>
      </c>
      <c r="H12" s="10">
        <v>6500</v>
      </c>
      <c r="I12" s="10">
        <v>6500</v>
      </c>
      <c r="J12" s="10">
        <v>6500</v>
      </c>
      <c r="K12" s="10">
        <f t="shared" si="2"/>
        <v>117000</v>
      </c>
      <c r="L12" s="16">
        <f t="shared" si="1"/>
        <v>117000</v>
      </c>
      <c r="M12" s="16">
        <f t="shared" si="3"/>
        <v>117000</v>
      </c>
      <c r="N12" s="1"/>
    </row>
    <row r="13" spans="1:14" x14ac:dyDescent="0.25">
      <c r="A13" s="62"/>
      <c r="B13" s="1" t="s">
        <v>79</v>
      </c>
      <c r="C13" s="1" t="s">
        <v>73</v>
      </c>
      <c r="D13" s="6">
        <v>60</v>
      </c>
      <c r="E13" s="7" t="s">
        <v>40</v>
      </c>
      <c r="F13" s="8">
        <v>3</v>
      </c>
      <c r="G13" s="7" t="s">
        <v>53</v>
      </c>
      <c r="H13" s="10">
        <v>280</v>
      </c>
      <c r="I13" s="10">
        <v>280</v>
      </c>
      <c r="J13" s="10">
        <v>280</v>
      </c>
      <c r="K13" s="10">
        <f t="shared" si="2"/>
        <v>50400</v>
      </c>
      <c r="L13" s="16">
        <f t="shared" si="1"/>
        <v>50400</v>
      </c>
      <c r="M13" s="16">
        <f t="shared" si="3"/>
        <v>50400</v>
      </c>
      <c r="N13" s="1"/>
    </row>
    <row r="14" spans="1:14" x14ac:dyDescent="0.25">
      <c r="A14" s="60"/>
      <c r="B14" s="61" t="s">
        <v>172</v>
      </c>
      <c r="C14" s="61"/>
      <c r="D14" s="61"/>
      <c r="E14" s="61"/>
      <c r="F14" s="61"/>
      <c r="G14" s="61"/>
      <c r="H14" s="61"/>
      <c r="I14" s="42"/>
      <c r="J14" s="42"/>
      <c r="K14" s="11">
        <f>SUM(K8:K13)</f>
        <v>399400</v>
      </c>
      <c r="L14" s="11">
        <f>SUM(L8:L13)</f>
        <v>399400</v>
      </c>
      <c r="M14" s="11">
        <f>SUM(M8:M13)</f>
        <v>399400</v>
      </c>
      <c r="N14" s="1"/>
    </row>
    <row r="15" spans="1:14" x14ac:dyDescent="0.25">
      <c r="A15" s="60" t="s">
        <v>15</v>
      </c>
      <c r="B15" s="63" t="s">
        <v>75</v>
      </c>
      <c r="C15" s="1" t="s">
        <v>72</v>
      </c>
      <c r="D15" s="6">
        <v>2</v>
      </c>
      <c r="E15" s="7" t="s">
        <v>33</v>
      </c>
      <c r="F15" s="8">
        <v>3</v>
      </c>
      <c r="G15" s="7" t="s">
        <v>53</v>
      </c>
      <c r="H15" s="10">
        <v>900</v>
      </c>
      <c r="I15" s="10">
        <v>900</v>
      </c>
      <c r="J15" s="10">
        <v>900</v>
      </c>
      <c r="K15" s="10">
        <f>H15*F15*D15</f>
        <v>5400</v>
      </c>
      <c r="L15" s="16">
        <f t="shared" ref="L15:L23" si="5">D15*F15*I15</f>
        <v>5400</v>
      </c>
      <c r="M15" s="16">
        <f>D15*F15*J15</f>
        <v>5400</v>
      </c>
      <c r="N15" s="1" t="s">
        <v>86</v>
      </c>
    </row>
    <row r="16" spans="1:14" x14ac:dyDescent="0.25">
      <c r="A16" s="60"/>
      <c r="B16" s="64"/>
      <c r="C16" s="1" t="s">
        <v>80</v>
      </c>
      <c r="D16" s="6">
        <v>1</v>
      </c>
      <c r="E16" s="7" t="s">
        <v>33</v>
      </c>
      <c r="F16" s="8">
        <v>3</v>
      </c>
      <c r="G16" s="7" t="s">
        <v>53</v>
      </c>
      <c r="H16" s="10">
        <v>500</v>
      </c>
      <c r="I16" s="10">
        <v>500</v>
      </c>
      <c r="J16" s="10">
        <v>500</v>
      </c>
      <c r="K16" s="10">
        <f t="shared" ref="K16:K23" si="6">H16*F16*D16</f>
        <v>1500</v>
      </c>
      <c r="L16" s="16">
        <f t="shared" si="5"/>
        <v>1500</v>
      </c>
      <c r="M16" s="16">
        <f t="shared" ref="M16:M23" si="7">D16*F16*J16</f>
        <v>1500</v>
      </c>
      <c r="N16" s="1" t="s">
        <v>46</v>
      </c>
    </row>
    <row r="17" spans="1:14" x14ac:dyDescent="0.25">
      <c r="A17" s="60"/>
      <c r="B17" s="64"/>
      <c r="C17" s="1" t="s">
        <v>153</v>
      </c>
      <c r="D17" s="6">
        <v>1</v>
      </c>
      <c r="E17" s="7" t="s">
        <v>33</v>
      </c>
      <c r="F17" s="8">
        <v>3</v>
      </c>
      <c r="G17" s="7" t="s">
        <v>53</v>
      </c>
      <c r="H17" s="10">
        <v>1500</v>
      </c>
      <c r="I17" s="10">
        <v>1500</v>
      </c>
      <c r="J17" s="10">
        <v>1500</v>
      </c>
      <c r="K17" s="10">
        <f t="shared" si="6"/>
        <v>4500</v>
      </c>
      <c r="L17" s="16">
        <f t="shared" si="5"/>
        <v>4500</v>
      </c>
      <c r="M17" s="16">
        <f t="shared" si="7"/>
        <v>4500</v>
      </c>
      <c r="N17" s="1" t="s">
        <v>46</v>
      </c>
    </row>
    <row r="18" spans="1:14" x14ac:dyDescent="0.25">
      <c r="A18" s="60"/>
      <c r="B18" s="65"/>
      <c r="C18" s="1" t="s">
        <v>74</v>
      </c>
      <c r="D18" s="6">
        <v>1</v>
      </c>
      <c r="E18" s="7" t="s">
        <v>45</v>
      </c>
      <c r="F18" s="8">
        <v>3</v>
      </c>
      <c r="G18" s="7" t="s">
        <v>53</v>
      </c>
      <c r="H18" s="10">
        <v>550</v>
      </c>
      <c r="I18" s="10">
        <v>550</v>
      </c>
      <c r="J18" s="10">
        <v>550</v>
      </c>
      <c r="K18" s="10">
        <f t="shared" si="6"/>
        <v>1650</v>
      </c>
      <c r="L18" s="16">
        <f t="shared" si="5"/>
        <v>1650</v>
      </c>
      <c r="M18" s="16">
        <f t="shared" si="7"/>
        <v>1650</v>
      </c>
      <c r="N18" s="1" t="s">
        <v>48</v>
      </c>
    </row>
    <row r="19" spans="1:14" x14ac:dyDescent="0.25">
      <c r="A19" s="60"/>
      <c r="B19" s="1" t="s">
        <v>87</v>
      </c>
      <c r="C19" s="1" t="s">
        <v>83</v>
      </c>
      <c r="D19" s="6">
        <v>1</v>
      </c>
      <c r="E19" s="9" t="s">
        <v>33</v>
      </c>
      <c r="F19" s="8">
        <v>3</v>
      </c>
      <c r="G19" s="7" t="s">
        <v>53</v>
      </c>
      <c r="H19" s="10">
        <v>2000</v>
      </c>
      <c r="I19" s="10">
        <v>2000</v>
      </c>
      <c r="J19" s="10">
        <v>2000</v>
      </c>
      <c r="K19" s="10">
        <f t="shared" si="6"/>
        <v>6000</v>
      </c>
      <c r="L19" s="16">
        <f t="shared" si="5"/>
        <v>6000</v>
      </c>
      <c r="M19" s="16">
        <f t="shared" si="7"/>
        <v>6000</v>
      </c>
      <c r="N19" s="1" t="s">
        <v>84</v>
      </c>
    </row>
    <row r="20" spans="1:14" x14ac:dyDescent="0.25">
      <c r="A20" s="62"/>
      <c r="B20" s="22" t="s">
        <v>161</v>
      </c>
      <c r="C20" s="13" t="s">
        <v>175</v>
      </c>
      <c r="D20" s="14">
        <v>1</v>
      </c>
      <c r="E20" s="9" t="s">
        <v>33</v>
      </c>
      <c r="F20" s="8">
        <v>3</v>
      </c>
      <c r="G20" s="7" t="s">
        <v>53</v>
      </c>
      <c r="H20" s="16">
        <v>2500</v>
      </c>
      <c r="I20" s="16">
        <v>2500</v>
      </c>
      <c r="J20" s="16">
        <v>2500</v>
      </c>
      <c r="K20" s="16">
        <f t="shared" si="6"/>
        <v>7500</v>
      </c>
      <c r="L20" s="16">
        <f t="shared" si="5"/>
        <v>7500</v>
      </c>
      <c r="M20" s="16">
        <f t="shared" si="7"/>
        <v>7500</v>
      </c>
      <c r="N20" s="13" t="s">
        <v>162</v>
      </c>
    </row>
    <row r="21" spans="1:14" x14ac:dyDescent="0.25">
      <c r="A21" s="60"/>
      <c r="B21" s="63" t="s">
        <v>76</v>
      </c>
      <c r="C21" s="1" t="s">
        <v>81</v>
      </c>
      <c r="D21" s="6">
        <v>2</v>
      </c>
      <c r="E21" s="7" t="s">
        <v>45</v>
      </c>
      <c r="F21" s="8">
        <v>3</v>
      </c>
      <c r="G21" s="7" t="s">
        <v>53</v>
      </c>
      <c r="H21" s="10">
        <v>900</v>
      </c>
      <c r="I21" s="10">
        <v>900</v>
      </c>
      <c r="J21" s="10">
        <v>900</v>
      </c>
      <c r="K21" s="10">
        <f t="shared" si="6"/>
        <v>5400</v>
      </c>
      <c r="L21" s="16">
        <f t="shared" si="5"/>
        <v>5400</v>
      </c>
      <c r="M21" s="16">
        <f t="shared" si="7"/>
        <v>5400</v>
      </c>
      <c r="N21" s="1" t="s">
        <v>85</v>
      </c>
    </row>
    <row r="22" spans="1:14" x14ac:dyDescent="0.25">
      <c r="A22" s="60"/>
      <c r="B22" s="64"/>
      <c r="C22" s="1" t="s">
        <v>154</v>
      </c>
      <c r="D22" s="6">
        <v>2</v>
      </c>
      <c r="E22" s="7" t="s">
        <v>45</v>
      </c>
      <c r="F22" s="8">
        <v>3</v>
      </c>
      <c r="G22" s="7" t="s">
        <v>53</v>
      </c>
      <c r="H22" s="10">
        <v>1500</v>
      </c>
      <c r="I22" s="10">
        <v>1500</v>
      </c>
      <c r="J22" s="10">
        <v>1500</v>
      </c>
      <c r="K22" s="10">
        <f t="shared" si="6"/>
        <v>9000</v>
      </c>
      <c r="L22" s="16">
        <f t="shared" si="5"/>
        <v>9000</v>
      </c>
      <c r="M22" s="16">
        <f t="shared" si="7"/>
        <v>9000</v>
      </c>
      <c r="N22" s="1" t="s">
        <v>47</v>
      </c>
    </row>
    <row r="23" spans="1:14" x14ac:dyDescent="0.25">
      <c r="A23" s="60"/>
      <c r="B23" s="65"/>
      <c r="C23" s="1" t="s">
        <v>82</v>
      </c>
      <c r="D23" s="6">
        <v>1</v>
      </c>
      <c r="E23" s="7" t="s">
        <v>45</v>
      </c>
      <c r="F23" s="8">
        <v>3</v>
      </c>
      <c r="G23" s="7" t="s">
        <v>53</v>
      </c>
      <c r="H23" s="10">
        <v>550</v>
      </c>
      <c r="I23" s="10">
        <v>550</v>
      </c>
      <c r="J23" s="10">
        <v>550</v>
      </c>
      <c r="K23" s="10">
        <f t="shared" si="6"/>
        <v>1650</v>
      </c>
      <c r="L23" s="16">
        <f t="shared" si="5"/>
        <v>1650</v>
      </c>
      <c r="M23" s="16">
        <f t="shared" si="7"/>
        <v>1650</v>
      </c>
      <c r="N23" s="1" t="s">
        <v>48</v>
      </c>
    </row>
    <row r="24" spans="1:14" x14ac:dyDescent="0.25">
      <c r="A24" s="60"/>
      <c r="B24" s="61" t="s">
        <v>64</v>
      </c>
      <c r="C24" s="61"/>
      <c r="D24" s="61"/>
      <c r="E24" s="61"/>
      <c r="F24" s="61"/>
      <c r="G24" s="61"/>
      <c r="H24" s="61"/>
      <c r="I24" s="42"/>
      <c r="J24" s="42"/>
      <c r="K24" s="11">
        <f>SUM(K15:K23)</f>
        <v>42600</v>
      </c>
      <c r="L24" s="11">
        <f>SUM(L15:L23)</f>
        <v>42600</v>
      </c>
      <c r="M24" s="11">
        <f>SUM(M15:M23)</f>
        <v>42600</v>
      </c>
      <c r="N24" s="1"/>
    </row>
    <row r="25" spans="1:14" ht="28" x14ac:dyDescent="0.25">
      <c r="A25" s="60" t="s">
        <v>43</v>
      </c>
      <c r="B25" s="63" t="s">
        <v>133</v>
      </c>
      <c r="C25" s="13" t="s">
        <v>179</v>
      </c>
      <c r="D25" s="14">
        <v>31</v>
      </c>
      <c r="E25" s="15" t="s">
        <v>125</v>
      </c>
      <c r="F25" s="17">
        <v>2</v>
      </c>
      <c r="G25" s="15" t="s">
        <v>180</v>
      </c>
      <c r="H25" s="16">
        <v>700</v>
      </c>
      <c r="I25" s="47">
        <v>500</v>
      </c>
      <c r="J25" s="47">
        <v>700</v>
      </c>
      <c r="K25" s="16">
        <f>D25*F25*H25</f>
        <v>43400</v>
      </c>
      <c r="L25" s="47">
        <f t="shared" ref="L25:L57" si="8">D25*F25*I25</f>
        <v>31000</v>
      </c>
      <c r="M25" s="16">
        <f>D25*F25*J25</f>
        <v>43400</v>
      </c>
      <c r="N25" s="1"/>
    </row>
    <row r="26" spans="1:14" x14ac:dyDescent="0.25">
      <c r="A26" s="60"/>
      <c r="B26" s="64"/>
      <c r="C26" s="1" t="s">
        <v>129</v>
      </c>
      <c r="D26" s="6">
        <v>1</v>
      </c>
      <c r="E26" s="7" t="s">
        <v>19</v>
      </c>
      <c r="F26" s="8">
        <v>2</v>
      </c>
      <c r="G26" s="7" t="s">
        <v>124</v>
      </c>
      <c r="H26" s="10">
        <v>4000</v>
      </c>
      <c r="I26" s="47">
        <v>3960</v>
      </c>
      <c r="J26" s="16">
        <v>3960</v>
      </c>
      <c r="K26" s="10">
        <f t="shared" ref="K26:K57" si="9">D26*F26*H26</f>
        <v>8000</v>
      </c>
      <c r="L26" s="47">
        <f t="shared" si="8"/>
        <v>7920</v>
      </c>
      <c r="M26" s="16">
        <f t="shared" ref="M26:M57" si="10">D26*F26*J26</f>
        <v>7920</v>
      </c>
      <c r="N26" s="1"/>
    </row>
    <row r="27" spans="1:14" x14ac:dyDescent="0.25">
      <c r="A27" s="62"/>
      <c r="B27" s="64"/>
      <c r="C27" s="13" t="s">
        <v>131</v>
      </c>
      <c r="D27" s="14">
        <v>1</v>
      </c>
      <c r="E27" s="15" t="s">
        <v>130</v>
      </c>
      <c r="F27" s="8">
        <v>2</v>
      </c>
      <c r="G27" s="7" t="s">
        <v>124</v>
      </c>
      <c r="H27" s="16">
        <v>1500</v>
      </c>
      <c r="I27" s="47">
        <v>740</v>
      </c>
      <c r="J27" s="47">
        <v>1000</v>
      </c>
      <c r="K27" s="10">
        <f t="shared" si="9"/>
        <v>3000</v>
      </c>
      <c r="L27" s="47">
        <f t="shared" si="8"/>
        <v>1480</v>
      </c>
      <c r="M27" s="16">
        <f t="shared" si="10"/>
        <v>2000</v>
      </c>
      <c r="N27" s="13"/>
    </row>
    <row r="28" spans="1:14" x14ac:dyDescent="0.25">
      <c r="A28" s="62"/>
      <c r="B28" s="64"/>
      <c r="C28" s="13" t="s">
        <v>143</v>
      </c>
      <c r="D28" s="14">
        <v>1</v>
      </c>
      <c r="E28" s="15" t="s">
        <v>54</v>
      </c>
      <c r="F28" s="8">
        <v>2</v>
      </c>
      <c r="G28" s="7" t="s">
        <v>124</v>
      </c>
      <c r="H28" s="16">
        <v>1500</v>
      </c>
      <c r="I28" s="47">
        <v>500</v>
      </c>
      <c r="J28" s="47">
        <v>1000</v>
      </c>
      <c r="K28" s="10">
        <f t="shared" si="9"/>
        <v>3000</v>
      </c>
      <c r="L28" s="47">
        <f t="shared" si="8"/>
        <v>1000</v>
      </c>
      <c r="M28" s="16">
        <f t="shared" si="10"/>
        <v>2000</v>
      </c>
      <c r="N28" s="13"/>
    </row>
    <row r="29" spans="1:14" x14ac:dyDescent="0.25">
      <c r="A29" s="60"/>
      <c r="B29" s="65"/>
      <c r="C29" s="1" t="s">
        <v>126</v>
      </c>
      <c r="D29" s="6">
        <v>2</v>
      </c>
      <c r="E29" s="7" t="s">
        <v>96</v>
      </c>
      <c r="F29" s="8">
        <v>2</v>
      </c>
      <c r="G29" s="7" t="s">
        <v>124</v>
      </c>
      <c r="H29" s="10">
        <v>400</v>
      </c>
      <c r="I29" s="16">
        <v>400</v>
      </c>
      <c r="J29" s="10">
        <v>400</v>
      </c>
      <c r="K29" s="10">
        <f t="shared" si="9"/>
        <v>1600</v>
      </c>
      <c r="L29" s="16">
        <f t="shared" si="8"/>
        <v>1600</v>
      </c>
      <c r="M29" s="16">
        <f t="shared" si="10"/>
        <v>1600</v>
      </c>
      <c r="N29" s="1"/>
    </row>
    <row r="30" spans="1:14" x14ac:dyDescent="0.25">
      <c r="A30" s="60"/>
      <c r="B30" s="63" t="s">
        <v>98</v>
      </c>
      <c r="C30" s="6" t="s">
        <v>91</v>
      </c>
      <c r="D30" s="6">
        <v>1</v>
      </c>
      <c r="E30" s="7" t="s">
        <v>96</v>
      </c>
      <c r="F30" s="8">
        <v>2</v>
      </c>
      <c r="G30" s="7" t="s">
        <v>124</v>
      </c>
      <c r="H30" s="10">
        <v>2000</v>
      </c>
      <c r="I30" s="47">
        <v>1820</v>
      </c>
      <c r="J30" s="16">
        <v>1820</v>
      </c>
      <c r="K30" s="10">
        <f t="shared" si="9"/>
        <v>4000</v>
      </c>
      <c r="L30" s="47">
        <f t="shared" si="8"/>
        <v>3640</v>
      </c>
      <c r="M30" s="16">
        <f t="shared" si="10"/>
        <v>3640</v>
      </c>
      <c r="N30" s="1"/>
    </row>
    <row r="31" spans="1:14" x14ac:dyDescent="0.25">
      <c r="A31" s="60"/>
      <c r="B31" s="64"/>
      <c r="C31" s="6" t="s">
        <v>92</v>
      </c>
      <c r="D31" s="6">
        <v>4</v>
      </c>
      <c r="E31" s="7" t="s">
        <v>96</v>
      </c>
      <c r="F31" s="8">
        <v>2</v>
      </c>
      <c r="G31" s="7" t="s">
        <v>124</v>
      </c>
      <c r="H31" s="10">
        <v>650</v>
      </c>
      <c r="I31" s="16">
        <v>650</v>
      </c>
      <c r="J31" s="10">
        <v>650</v>
      </c>
      <c r="K31" s="10">
        <f t="shared" si="9"/>
        <v>5200</v>
      </c>
      <c r="L31" s="16">
        <f t="shared" si="8"/>
        <v>5200</v>
      </c>
      <c r="M31" s="16">
        <f t="shared" si="10"/>
        <v>5200</v>
      </c>
      <c r="N31" s="1"/>
    </row>
    <row r="32" spans="1:14" x14ac:dyDescent="0.25">
      <c r="A32" s="60"/>
      <c r="B32" s="64"/>
      <c r="C32" s="6" t="s">
        <v>90</v>
      </c>
      <c r="D32" s="6">
        <v>2</v>
      </c>
      <c r="E32" s="7" t="s">
        <v>96</v>
      </c>
      <c r="F32" s="8">
        <v>2</v>
      </c>
      <c r="G32" s="7" t="s">
        <v>124</v>
      </c>
      <c r="H32" s="10">
        <v>700</v>
      </c>
      <c r="I32" s="47">
        <v>500</v>
      </c>
      <c r="J32" s="47">
        <v>650</v>
      </c>
      <c r="K32" s="10">
        <f t="shared" si="9"/>
        <v>2800</v>
      </c>
      <c r="L32" s="47">
        <f t="shared" si="8"/>
        <v>2000</v>
      </c>
      <c r="M32" s="16">
        <f t="shared" si="10"/>
        <v>2600</v>
      </c>
      <c r="N32" s="1"/>
    </row>
    <row r="33" spans="1:14" x14ac:dyDescent="0.25">
      <c r="A33" s="60"/>
      <c r="B33" s="64"/>
      <c r="C33" s="6" t="s">
        <v>93</v>
      </c>
      <c r="D33" s="6">
        <v>2</v>
      </c>
      <c r="E33" s="7" t="s">
        <v>96</v>
      </c>
      <c r="F33" s="8">
        <v>2</v>
      </c>
      <c r="G33" s="7" t="s">
        <v>124</v>
      </c>
      <c r="H33" s="10">
        <v>700</v>
      </c>
      <c r="I33" s="47">
        <v>500</v>
      </c>
      <c r="J33" s="47">
        <v>650</v>
      </c>
      <c r="K33" s="10">
        <f t="shared" si="9"/>
        <v>2800</v>
      </c>
      <c r="L33" s="47">
        <f t="shared" si="8"/>
        <v>2000</v>
      </c>
      <c r="M33" s="16">
        <f t="shared" si="10"/>
        <v>2600</v>
      </c>
      <c r="N33" s="1"/>
    </row>
    <row r="34" spans="1:14" x14ac:dyDescent="0.25">
      <c r="A34" s="60"/>
      <c r="B34" s="64"/>
      <c r="C34" s="6" t="s">
        <v>94</v>
      </c>
      <c r="D34" s="6">
        <v>2</v>
      </c>
      <c r="E34" s="7" t="s">
        <v>96</v>
      </c>
      <c r="F34" s="8">
        <v>2</v>
      </c>
      <c r="G34" s="7" t="s">
        <v>124</v>
      </c>
      <c r="H34" s="10">
        <v>700</v>
      </c>
      <c r="I34" s="47">
        <v>500</v>
      </c>
      <c r="J34" s="47">
        <v>650</v>
      </c>
      <c r="K34" s="10">
        <f t="shared" si="9"/>
        <v>2800</v>
      </c>
      <c r="L34" s="47">
        <f t="shared" si="8"/>
        <v>2000</v>
      </c>
      <c r="M34" s="16">
        <f t="shared" si="10"/>
        <v>2600</v>
      </c>
      <c r="N34" s="1"/>
    </row>
    <row r="35" spans="1:14" x14ac:dyDescent="0.25">
      <c r="A35" s="60"/>
      <c r="B35" s="64"/>
      <c r="C35" s="6" t="s">
        <v>127</v>
      </c>
      <c r="D35" s="6">
        <v>1</v>
      </c>
      <c r="E35" s="7" t="s">
        <v>96</v>
      </c>
      <c r="F35" s="8">
        <v>2</v>
      </c>
      <c r="G35" s="7" t="s">
        <v>124</v>
      </c>
      <c r="H35" s="10">
        <v>1000</v>
      </c>
      <c r="I35" s="47">
        <v>422</v>
      </c>
      <c r="J35" s="16">
        <v>422</v>
      </c>
      <c r="K35" s="10">
        <f t="shared" si="9"/>
        <v>2000</v>
      </c>
      <c r="L35" s="47">
        <f t="shared" si="8"/>
        <v>844</v>
      </c>
      <c r="M35" s="16">
        <f t="shared" si="10"/>
        <v>844</v>
      </c>
      <c r="N35" s="1"/>
    </row>
    <row r="36" spans="1:14" x14ac:dyDescent="0.25">
      <c r="A36" s="60"/>
      <c r="B36" s="64"/>
      <c r="C36" s="6" t="s">
        <v>95</v>
      </c>
      <c r="D36" s="6">
        <v>4</v>
      </c>
      <c r="E36" s="7" t="s">
        <v>97</v>
      </c>
      <c r="F36" s="8">
        <v>2</v>
      </c>
      <c r="G36" s="7" t="s">
        <v>124</v>
      </c>
      <c r="H36" s="10">
        <v>200</v>
      </c>
      <c r="I36" s="16">
        <v>200</v>
      </c>
      <c r="J36" s="10">
        <v>200</v>
      </c>
      <c r="K36" s="10">
        <f t="shared" si="9"/>
        <v>1600</v>
      </c>
      <c r="L36" s="16">
        <f t="shared" si="8"/>
        <v>1600</v>
      </c>
      <c r="M36" s="16">
        <f t="shared" si="10"/>
        <v>1600</v>
      </c>
      <c r="N36" s="1"/>
    </row>
    <row r="37" spans="1:14" x14ac:dyDescent="0.25">
      <c r="A37" s="60"/>
      <c r="B37" s="64"/>
      <c r="C37" s="6" t="s">
        <v>114</v>
      </c>
      <c r="D37" s="6">
        <v>1</v>
      </c>
      <c r="E37" s="7" t="s">
        <v>96</v>
      </c>
      <c r="F37" s="8">
        <v>2</v>
      </c>
      <c r="G37" s="7" t="s">
        <v>89</v>
      </c>
      <c r="H37" s="10">
        <v>1000</v>
      </c>
      <c r="I37" s="16">
        <v>1000</v>
      </c>
      <c r="J37" s="10">
        <v>1000</v>
      </c>
      <c r="K37" s="10">
        <f t="shared" si="9"/>
        <v>2000</v>
      </c>
      <c r="L37" s="16">
        <f t="shared" si="8"/>
        <v>2000</v>
      </c>
      <c r="M37" s="16">
        <f t="shared" si="10"/>
        <v>2000</v>
      </c>
      <c r="N37" s="1"/>
    </row>
    <row r="38" spans="1:14" x14ac:dyDescent="0.25">
      <c r="A38" s="60"/>
      <c r="B38" s="64"/>
      <c r="C38" s="1" t="s">
        <v>126</v>
      </c>
      <c r="D38" s="6">
        <v>1</v>
      </c>
      <c r="E38" s="7" t="s">
        <v>96</v>
      </c>
      <c r="F38" s="8">
        <v>2</v>
      </c>
      <c r="G38" s="7" t="s">
        <v>124</v>
      </c>
      <c r="H38" s="10">
        <v>400</v>
      </c>
      <c r="I38" s="16">
        <v>400</v>
      </c>
      <c r="J38" s="10">
        <v>400</v>
      </c>
      <c r="K38" s="10">
        <f t="shared" si="9"/>
        <v>800</v>
      </c>
      <c r="L38" s="16">
        <f t="shared" si="8"/>
        <v>800</v>
      </c>
      <c r="M38" s="16">
        <f t="shared" si="10"/>
        <v>800</v>
      </c>
      <c r="N38" s="1"/>
    </row>
    <row r="39" spans="1:14" x14ac:dyDescent="0.25">
      <c r="A39" s="60"/>
      <c r="B39" s="65"/>
      <c r="C39" s="6" t="s">
        <v>107</v>
      </c>
      <c r="D39" s="6">
        <v>1</v>
      </c>
      <c r="E39" s="7" t="s">
        <v>96</v>
      </c>
      <c r="F39" s="8">
        <v>2</v>
      </c>
      <c r="G39" s="7" t="s">
        <v>124</v>
      </c>
      <c r="H39" s="10">
        <v>500</v>
      </c>
      <c r="I39" s="16">
        <v>500</v>
      </c>
      <c r="J39" s="10">
        <v>500</v>
      </c>
      <c r="K39" s="10">
        <f t="shared" si="9"/>
        <v>1000</v>
      </c>
      <c r="L39" s="16">
        <f t="shared" si="8"/>
        <v>1000</v>
      </c>
      <c r="M39" s="16">
        <f t="shared" si="10"/>
        <v>1000</v>
      </c>
      <c r="N39" s="1"/>
    </row>
    <row r="40" spans="1:14" x14ac:dyDescent="0.25">
      <c r="A40" s="60"/>
      <c r="B40" s="63" t="s">
        <v>115</v>
      </c>
      <c r="C40" s="6" t="s">
        <v>101</v>
      </c>
      <c r="D40" s="6">
        <v>1</v>
      </c>
      <c r="E40" s="7" t="s">
        <v>96</v>
      </c>
      <c r="F40" s="8">
        <v>2</v>
      </c>
      <c r="G40" s="7" t="s">
        <v>124</v>
      </c>
      <c r="H40" s="10">
        <v>2000</v>
      </c>
      <c r="I40" s="16">
        <v>2000</v>
      </c>
      <c r="J40" s="10">
        <v>2000</v>
      </c>
      <c r="K40" s="10">
        <f t="shared" si="9"/>
        <v>4000</v>
      </c>
      <c r="L40" s="16">
        <f t="shared" si="8"/>
        <v>4000</v>
      </c>
      <c r="M40" s="16">
        <f t="shared" si="10"/>
        <v>4000</v>
      </c>
      <c r="N40" s="1"/>
    </row>
    <row r="41" spans="1:14" x14ac:dyDescent="0.25">
      <c r="A41" s="60"/>
      <c r="B41" s="64"/>
      <c r="C41" s="6" t="s">
        <v>102</v>
      </c>
      <c r="D41" s="6">
        <v>8</v>
      </c>
      <c r="E41" s="7" t="s">
        <v>97</v>
      </c>
      <c r="F41" s="8">
        <v>2</v>
      </c>
      <c r="G41" s="7" t="s">
        <v>124</v>
      </c>
      <c r="H41" s="10">
        <v>750</v>
      </c>
      <c r="I41" s="47">
        <v>400</v>
      </c>
      <c r="J41" s="47">
        <v>700</v>
      </c>
      <c r="K41" s="10">
        <f t="shared" si="9"/>
        <v>12000</v>
      </c>
      <c r="L41" s="47">
        <f t="shared" si="8"/>
        <v>6400</v>
      </c>
      <c r="M41" s="16">
        <f t="shared" si="10"/>
        <v>11200</v>
      </c>
      <c r="N41" s="1"/>
    </row>
    <row r="42" spans="1:14" x14ac:dyDescent="0.25">
      <c r="A42" s="60"/>
      <c r="B42" s="64"/>
      <c r="C42" s="6" t="s">
        <v>103</v>
      </c>
      <c r="D42" s="6">
        <v>8</v>
      </c>
      <c r="E42" s="7" t="s">
        <v>97</v>
      </c>
      <c r="F42" s="8">
        <v>2</v>
      </c>
      <c r="G42" s="7" t="s">
        <v>124</v>
      </c>
      <c r="H42" s="10">
        <v>500</v>
      </c>
      <c r="I42" s="16">
        <v>500</v>
      </c>
      <c r="J42" s="10">
        <v>500</v>
      </c>
      <c r="K42" s="10">
        <f t="shared" si="9"/>
        <v>8000</v>
      </c>
      <c r="L42" s="16">
        <f t="shared" si="8"/>
        <v>8000</v>
      </c>
      <c r="M42" s="16">
        <f t="shared" si="10"/>
        <v>8000</v>
      </c>
      <c r="N42" s="1"/>
    </row>
    <row r="43" spans="1:14" x14ac:dyDescent="0.25">
      <c r="A43" s="60"/>
      <c r="B43" s="64"/>
      <c r="C43" s="6" t="s">
        <v>104</v>
      </c>
      <c r="D43" s="6">
        <v>8</v>
      </c>
      <c r="E43" s="7" t="s">
        <v>97</v>
      </c>
      <c r="F43" s="8">
        <v>2</v>
      </c>
      <c r="G43" s="7" t="s">
        <v>124</v>
      </c>
      <c r="H43" s="10">
        <v>200</v>
      </c>
      <c r="I43" s="16">
        <v>200</v>
      </c>
      <c r="J43" s="10">
        <v>200</v>
      </c>
      <c r="K43" s="10">
        <f t="shared" si="9"/>
        <v>3200</v>
      </c>
      <c r="L43" s="16">
        <f t="shared" si="8"/>
        <v>3200</v>
      </c>
      <c r="M43" s="16">
        <f t="shared" si="10"/>
        <v>3200</v>
      </c>
      <c r="N43" s="1"/>
    </row>
    <row r="44" spans="1:14" x14ac:dyDescent="0.25">
      <c r="A44" s="60"/>
      <c r="B44" s="64"/>
      <c r="C44" s="6" t="s">
        <v>105</v>
      </c>
      <c r="D44" s="6">
        <v>12</v>
      </c>
      <c r="E44" s="7" t="s">
        <v>97</v>
      </c>
      <c r="F44" s="8">
        <v>2</v>
      </c>
      <c r="G44" s="7" t="s">
        <v>124</v>
      </c>
      <c r="H44" s="10">
        <v>200</v>
      </c>
      <c r="I44" s="16">
        <v>200</v>
      </c>
      <c r="J44" s="10">
        <v>200</v>
      </c>
      <c r="K44" s="10">
        <f t="shared" si="9"/>
        <v>4800</v>
      </c>
      <c r="L44" s="16">
        <f t="shared" si="8"/>
        <v>4800</v>
      </c>
      <c r="M44" s="16">
        <f t="shared" si="10"/>
        <v>4800</v>
      </c>
      <c r="N44" s="1"/>
    </row>
    <row r="45" spans="1:14" x14ac:dyDescent="0.25">
      <c r="A45" s="60"/>
      <c r="B45" s="64"/>
      <c r="C45" s="6" t="s">
        <v>106</v>
      </c>
      <c r="D45" s="6">
        <v>4</v>
      </c>
      <c r="E45" s="7" t="s">
        <v>108</v>
      </c>
      <c r="F45" s="8">
        <v>2</v>
      </c>
      <c r="G45" s="7" t="s">
        <v>124</v>
      </c>
      <c r="H45" s="10">
        <v>800</v>
      </c>
      <c r="I45" s="16">
        <v>800</v>
      </c>
      <c r="J45" s="10">
        <v>800</v>
      </c>
      <c r="K45" s="10">
        <f t="shared" si="9"/>
        <v>6400</v>
      </c>
      <c r="L45" s="16">
        <f t="shared" si="8"/>
        <v>6400</v>
      </c>
      <c r="M45" s="16">
        <f t="shared" si="10"/>
        <v>6400</v>
      </c>
      <c r="N45" s="1"/>
    </row>
    <row r="46" spans="1:14" x14ac:dyDescent="0.25">
      <c r="A46" s="60"/>
      <c r="B46" s="64"/>
      <c r="C46" s="1" t="s">
        <v>126</v>
      </c>
      <c r="D46" s="6">
        <v>1</v>
      </c>
      <c r="E46" s="7" t="s">
        <v>96</v>
      </c>
      <c r="F46" s="8">
        <v>2</v>
      </c>
      <c r="G46" s="7" t="s">
        <v>124</v>
      </c>
      <c r="H46" s="10">
        <v>400</v>
      </c>
      <c r="I46" s="16">
        <v>400</v>
      </c>
      <c r="J46" s="10">
        <v>400</v>
      </c>
      <c r="K46" s="10">
        <f t="shared" si="9"/>
        <v>800</v>
      </c>
      <c r="L46" s="16">
        <f t="shared" si="8"/>
        <v>800</v>
      </c>
      <c r="M46" s="16">
        <f t="shared" si="10"/>
        <v>800</v>
      </c>
      <c r="N46" s="1"/>
    </row>
    <row r="47" spans="1:14" x14ac:dyDescent="0.25">
      <c r="A47" s="60"/>
      <c r="B47" s="65"/>
      <c r="C47" s="6" t="s">
        <v>107</v>
      </c>
      <c r="D47" s="6">
        <v>1</v>
      </c>
      <c r="E47" s="7" t="s">
        <v>96</v>
      </c>
      <c r="F47" s="8">
        <v>2</v>
      </c>
      <c r="G47" s="7" t="s">
        <v>124</v>
      </c>
      <c r="H47" s="10">
        <v>500</v>
      </c>
      <c r="I47" s="16">
        <v>500</v>
      </c>
      <c r="J47" s="10">
        <v>500</v>
      </c>
      <c r="K47" s="10">
        <f t="shared" si="9"/>
        <v>1000</v>
      </c>
      <c r="L47" s="16">
        <f t="shared" si="8"/>
        <v>1000</v>
      </c>
      <c r="M47" s="16">
        <f t="shared" si="10"/>
        <v>1000</v>
      </c>
      <c r="N47" s="1"/>
    </row>
    <row r="48" spans="1:14" x14ac:dyDescent="0.25">
      <c r="A48" s="60"/>
      <c r="B48" s="63" t="s">
        <v>109</v>
      </c>
      <c r="C48" s="6" t="s">
        <v>112</v>
      </c>
      <c r="D48" s="6">
        <v>1</v>
      </c>
      <c r="E48" s="7" t="s">
        <v>29</v>
      </c>
      <c r="F48" s="8">
        <v>3</v>
      </c>
      <c r="G48" s="7" t="s">
        <v>17</v>
      </c>
      <c r="H48" s="10">
        <v>1600</v>
      </c>
      <c r="I48" s="16">
        <v>1600</v>
      </c>
      <c r="J48" s="10">
        <v>1600</v>
      </c>
      <c r="K48" s="10">
        <f t="shared" si="9"/>
        <v>4800</v>
      </c>
      <c r="L48" s="16">
        <f t="shared" si="8"/>
        <v>4800</v>
      </c>
      <c r="M48" s="16">
        <f t="shared" si="10"/>
        <v>4800</v>
      </c>
      <c r="N48" s="1"/>
    </row>
    <row r="49" spans="1:14" x14ac:dyDescent="0.25">
      <c r="A49" s="60"/>
      <c r="B49" s="64"/>
      <c r="C49" s="6" t="s">
        <v>110</v>
      </c>
      <c r="D49" s="6">
        <v>1</v>
      </c>
      <c r="E49" s="7" t="s">
        <v>29</v>
      </c>
      <c r="F49" s="8">
        <v>3</v>
      </c>
      <c r="G49" s="7" t="s">
        <v>17</v>
      </c>
      <c r="H49" s="10">
        <v>1600</v>
      </c>
      <c r="I49" s="16">
        <v>1600</v>
      </c>
      <c r="J49" s="10">
        <v>1600</v>
      </c>
      <c r="K49" s="10">
        <f t="shared" si="9"/>
        <v>4800</v>
      </c>
      <c r="L49" s="16">
        <f t="shared" si="8"/>
        <v>4800</v>
      </c>
      <c r="M49" s="16">
        <f t="shared" si="10"/>
        <v>4800</v>
      </c>
      <c r="N49" s="1"/>
    </row>
    <row r="50" spans="1:14" x14ac:dyDescent="0.25">
      <c r="A50" s="60"/>
      <c r="B50" s="65"/>
      <c r="C50" s="6" t="s">
        <v>111</v>
      </c>
      <c r="D50" s="6">
        <v>1</v>
      </c>
      <c r="E50" s="7" t="s">
        <v>29</v>
      </c>
      <c r="F50" s="8">
        <v>3</v>
      </c>
      <c r="G50" s="7" t="s">
        <v>17</v>
      </c>
      <c r="H50" s="10">
        <v>1600</v>
      </c>
      <c r="I50" s="16">
        <v>1600</v>
      </c>
      <c r="J50" s="10">
        <v>1600</v>
      </c>
      <c r="K50" s="10">
        <f t="shared" si="9"/>
        <v>4800</v>
      </c>
      <c r="L50" s="16">
        <f t="shared" si="8"/>
        <v>4800</v>
      </c>
      <c r="M50" s="16">
        <f>D50*F50*J50</f>
        <v>4800</v>
      </c>
      <c r="N50" s="1"/>
    </row>
    <row r="51" spans="1:14" x14ac:dyDescent="0.25">
      <c r="A51" s="60"/>
      <c r="B51" s="1" t="s">
        <v>99</v>
      </c>
      <c r="C51" s="1" t="s">
        <v>164</v>
      </c>
      <c r="D51" s="6">
        <v>15</v>
      </c>
      <c r="E51" s="7" t="s">
        <v>113</v>
      </c>
      <c r="F51" s="8">
        <v>1</v>
      </c>
      <c r="G51" s="7" t="s">
        <v>89</v>
      </c>
      <c r="H51" s="10">
        <v>240</v>
      </c>
      <c r="I51" s="16">
        <v>240</v>
      </c>
      <c r="J51" s="10">
        <v>240</v>
      </c>
      <c r="K51" s="10">
        <f t="shared" si="9"/>
        <v>3600</v>
      </c>
      <c r="L51" s="16">
        <f t="shared" si="8"/>
        <v>3600</v>
      </c>
      <c r="M51" s="16">
        <f t="shared" si="10"/>
        <v>3600</v>
      </c>
      <c r="N51" s="1"/>
    </row>
    <row r="52" spans="1:14" x14ac:dyDescent="0.25">
      <c r="A52" s="60"/>
      <c r="B52" s="66" t="s">
        <v>100</v>
      </c>
      <c r="C52" s="1" t="s">
        <v>188</v>
      </c>
      <c r="D52" s="6">
        <v>35</v>
      </c>
      <c r="E52" s="7" t="s">
        <v>113</v>
      </c>
      <c r="F52" s="8">
        <v>1</v>
      </c>
      <c r="G52" s="7" t="s">
        <v>89</v>
      </c>
      <c r="H52" s="10">
        <v>40</v>
      </c>
      <c r="I52" s="47">
        <v>35</v>
      </c>
      <c r="J52" s="16">
        <v>35</v>
      </c>
      <c r="K52" s="10">
        <f t="shared" si="9"/>
        <v>1400</v>
      </c>
      <c r="L52" s="47">
        <f t="shared" si="8"/>
        <v>1225</v>
      </c>
      <c r="M52" s="16">
        <f t="shared" si="10"/>
        <v>1225</v>
      </c>
      <c r="N52" s="1"/>
    </row>
    <row r="53" spans="1:14" x14ac:dyDescent="0.25">
      <c r="A53" s="62"/>
      <c r="B53" s="64"/>
      <c r="C53" s="13" t="s">
        <v>177</v>
      </c>
      <c r="D53" s="14">
        <v>22</v>
      </c>
      <c r="E53" s="15" t="s">
        <v>128</v>
      </c>
      <c r="F53" s="8">
        <v>1</v>
      </c>
      <c r="G53" s="15" t="s">
        <v>89</v>
      </c>
      <c r="H53" s="16">
        <v>200</v>
      </c>
      <c r="I53" s="16">
        <v>200</v>
      </c>
      <c r="J53" s="16">
        <v>200</v>
      </c>
      <c r="K53" s="10">
        <f t="shared" si="9"/>
        <v>4400</v>
      </c>
      <c r="L53" s="16">
        <f t="shared" si="8"/>
        <v>4400</v>
      </c>
      <c r="M53" s="16">
        <f t="shared" si="10"/>
        <v>4400</v>
      </c>
      <c r="N53" s="13"/>
    </row>
    <row r="54" spans="1:14" x14ac:dyDescent="0.25">
      <c r="A54" s="62"/>
      <c r="B54" s="64"/>
      <c r="C54" s="13" t="s">
        <v>181</v>
      </c>
      <c r="D54" s="14">
        <v>1</v>
      </c>
      <c r="E54" s="15" t="s">
        <v>182</v>
      </c>
      <c r="F54" s="17">
        <v>1</v>
      </c>
      <c r="G54" s="15" t="s">
        <v>183</v>
      </c>
      <c r="H54" s="16">
        <v>5000</v>
      </c>
      <c r="I54" s="16">
        <v>5000</v>
      </c>
      <c r="J54" s="16">
        <v>5000</v>
      </c>
      <c r="K54" s="16">
        <f t="shared" si="9"/>
        <v>5000</v>
      </c>
      <c r="L54" s="16">
        <f t="shared" si="8"/>
        <v>5000</v>
      </c>
      <c r="M54" s="16">
        <f t="shared" si="10"/>
        <v>5000</v>
      </c>
      <c r="N54" s="13"/>
    </row>
    <row r="55" spans="1:14" x14ac:dyDescent="0.25">
      <c r="A55" s="62"/>
      <c r="B55" s="65"/>
      <c r="C55" s="13" t="s">
        <v>184</v>
      </c>
      <c r="D55" s="14">
        <v>2</v>
      </c>
      <c r="E55" s="15" t="s">
        <v>182</v>
      </c>
      <c r="F55" s="17">
        <v>1</v>
      </c>
      <c r="G55" s="15" t="s">
        <v>183</v>
      </c>
      <c r="H55" s="16">
        <v>3000</v>
      </c>
      <c r="I55" s="16">
        <v>3000</v>
      </c>
      <c r="J55" s="16">
        <v>3000</v>
      </c>
      <c r="K55" s="16">
        <f t="shared" si="9"/>
        <v>6000</v>
      </c>
      <c r="L55" s="16">
        <f t="shared" si="8"/>
        <v>6000</v>
      </c>
      <c r="M55" s="16">
        <f t="shared" si="10"/>
        <v>6000</v>
      </c>
      <c r="N55" s="13"/>
    </row>
    <row r="56" spans="1:14" x14ac:dyDescent="0.25">
      <c r="A56" s="60"/>
      <c r="B56" s="63" t="s">
        <v>117</v>
      </c>
      <c r="C56" s="1" t="s">
        <v>132</v>
      </c>
      <c r="D56" s="6">
        <v>1</v>
      </c>
      <c r="E56" s="7" t="s">
        <v>19</v>
      </c>
      <c r="F56" s="8">
        <v>2</v>
      </c>
      <c r="G56" s="7" t="s">
        <v>89</v>
      </c>
      <c r="H56" s="10">
        <v>6000</v>
      </c>
      <c r="I56" s="47">
        <v>2000</v>
      </c>
      <c r="J56" s="47">
        <v>5000</v>
      </c>
      <c r="K56" s="10">
        <f t="shared" si="9"/>
        <v>12000</v>
      </c>
      <c r="L56" s="47">
        <f t="shared" si="8"/>
        <v>4000</v>
      </c>
      <c r="M56" s="16">
        <f t="shared" si="10"/>
        <v>10000</v>
      </c>
      <c r="N56" s="1"/>
    </row>
    <row r="57" spans="1:14" x14ac:dyDescent="0.25">
      <c r="A57" s="60"/>
      <c r="B57" s="65"/>
      <c r="C57" s="1" t="s">
        <v>118</v>
      </c>
      <c r="D57" s="6">
        <v>5</v>
      </c>
      <c r="E57" s="7" t="s">
        <v>29</v>
      </c>
      <c r="F57" s="8">
        <v>2</v>
      </c>
      <c r="G57" s="7" t="s">
        <v>89</v>
      </c>
      <c r="H57" s="10">
        <v>1500</v>
      </c>
      <c r="I57" s="47">
        <v>500</v>
      </c>
      <c r="J57" s="47">
        <v>1500</v>
      </c>
      <c r="K57" s="10">
        <f t="shared" si="9"/>
        <v>15000</v>
      </c>
      <c r="L57" s="47">
        <f t="shared" si="8"/>
        <v>5000</v>
      </c>
      <c r="M57" s="16">
        <f t="shared" si="10"/>
        <v>15000</v>
      </c>
      <c r="N57" s="1"/>
    </row>
    <row r="58" spans="1:14" x14ac:dyDescent="0.25">
      <c r="A58" s="60"/>
      <c r="B58" s="61" t="s">
        <v>63</v>
      </c>
      <c r="C58" s="61"/>
      <c r="D58" s="61"/>
      <c r="E58" s="61"/>
      <c r="F58" s="61"/>
      <c r="G58" s="61"/>
      <c r="H58" s="61"/>
      <c r="I58" s="42"/>
      <c r="J58" s="42"/>
      <c r="K58" s="28">
        <f>SUM(K25:K57)</f>
        <v>186000</v>
      </c>
      <c r="L58" s="28">
        <f>SUM(L25:L57)</f>
        <v>142309</v>
      </c>
      <c r="M58" s="28">
        <f>SUM(M25:M57)</f>
        <v>178829</v>
      </c>
      <c r="N58" s="1"/>
    </row>
    <row r="59" spans="1:14" x14ac:dyDescent="0.25">
      <c r="A59" s="60" t="s">
        <v>16</v>
      </c>
      <c r="B59" s="66" t="s">
        <v>123</v>
      </c>
      <c r="C59" s="13" t="s">
        <v>165</v>
      </c>
      <c r="D59" s="6">
        <v>20</v>
      </c>
      <c r="E59" s="9" t="s">
        <v>40</v>
      </c>
      <c r="F59" s="8">
        <v>2</v>
      </c>
      <c r="G59" s="7" t="s">
        <v>53</v>
      </c>
      <c r="H59" s="16">
        <v>195</v>
      </c>
      <c r="I59" s="16">
        <v>195</v>
      </c>
      <c r="J59" s="16">
        <v>195</v>
      </c>
      <c r="K59" s="16">
        <f>D59*F59*H59</f>
        <v>7800</v>
      </c>
      <c r="L59" s="16">
        <f t="shared" ref="L59:L66" si="11">D59*F59*I59</f>
        <v>7800</v>
      </c>
      <c r="M59" s="16">
        <f>D59*F59*H59</f>
        <v>7800</v>
      </c>
      <c r="N59" s="1"/>
    </row>
    <row r="60" spans="1:14" x14ac:dyDescent="0.25">
      <c r="A60" s="62"/>
      <c r="B60" s="64"/>
      <c r="C60" s="13" t="s">
        <v>166</v>
      </c>
      <c r="D60" s="6">
        <v>20</v>
      </c>
      <c r="E60" s="9" t="s">
        <v>40</v>
      </c>
      <c r="F60" s="8">
        <v>1</v>
      </c>
      <c r="G60" s="7" t="s">
        <v>53</v>
      </c>
      <c r="H60" s="10">
        <v>0</v>
      </c>
      <c r="I60" s="10">
        <v>0</v>
      </c>
      <c r="J60" s="10">
        <v>0</v>
      </c>
      <c r="K60" s="16">
        <f>D60*F60*H60</f>
        <v>0</v>
      </c>
      <c r="L60" s="16">
        <f t="shared" si="11"/>
        <v>0</v>
      </c>
      <c r="M60" s="16">
        <f t="shared" ref="M60:M66" si="12">D60*F60*H60</f>
        <v>0</v>
      </c>
      <c r="N60" s="1" t="s">
        <v>186</v>
      </c>
    </row>
    <row r="61" spans="1:14" x14ac:dyDescent="0.25">
      <c r="A61" s="62"/>
      <c r="B61" s="64"/>
      <c r="C61" s="13" t="s">
        <v>146</v>
      </c>
      <c r="D61" s="6">
        <v>0</v>
      </c>
      <c r="E61" s="9" t="s">
        <v>40</v>
      </c>
      <c r="F61" s="8">
        <v>3</v>
      </c>
      <c r="G61" s="7" t="s">
        <v>53</v>
      </c>
      <c r="H61" s="10">
        <v>688</v>
      </c>
      <c r="I61" s="10">
        <v>688</v>
      </c>
      <c r="J61" s="10">
        <v>688</v>
      </c>
      <c r="K61" s="16">
        <f t="shared" ref="K61" si="13">D61*F61*H61</f>
        <v>0</v>
      </c>
      <c r="L61" s="16">
        <f t="shared" si="11"/>
        <v>0</v>
      </c>
      <c r="M61" s="16">
        <f t="shared" si="12"/>
        <v>0</v>
      </c>
      <c r="N61" s="1" t="s">
        <v>185</v>
      </c>
    </row>
    <row r="62" spans="1:14" x14ac:dyDescent="0.25">
      <c r="A62" s="62"/>
      <c r="B62" s="66" t="s">
        <v>58</v>
      </c>
      <c r="C62" s="1" t="s">
        <v>167</v>
      </c>
      <c r="D62" s="6">
        <v>20</v>
      </c>
      <c r="E62" s="9" t="s">
        <v>40</v>
      </c>
      <c r="F62" s="8">
        <v>2</v>
      </c>
      <c r="G62" s="7" t="s">
        <v>53</v>
      </c>
      <c r="H62" s="10">
        <v>152</v>
      </c>
      <c r="I62" s="10">
        <v>152</v>
      </c>
      <c r="J62" s="10">
        <v>152</v>
      </c>
      <c r="K62" s="10">
        <f>H62*F62*D62</f>
        <v>6080</v>
      </c>
      <c r="L62" s="16">
        <f t="shared" si="11"/>
        <v>6080</v>
      </c>
      <c r="M62" s="16">
        <f t="shared" si="12"/>
        <v>6080</v>
      </c>
      <c r="N62" s="1"/>
    </row>
    <row r="63" spans="1:14" x14ac:dyDescent="0.25">
      <c r="A63" s="62"/>
      <c r="B63" s="64"/>
      <c r="C63" s="1" t="s">
        <v>168</v>
      </c>
      <c r="D63" s="6">
        <v>20</v>
      </c>
      <c r="E63" s="9" t="s">
        <v>40</v>
      </c>
      <c r="F63" s="8">
        <v>2</v>
      </c>
      <c r="G63" s="7" t="s">
        <v>53</v>
      </c>
      <c r="H63" s="10">
        <v>80</v>
      </c>
      <c r="I63" s="10">
        <v>80</v>
      </c>
      <c r="J63" s="10">
        <v>80</v>
      </c>
      <c r="K63" s="10">
        <f>H63*F63*D63</f>
        <v>3200</v>
      </c>
      <c r="L63" s="16">
        <f t="shared" si="11"/>
        <v>3200</v>
      </c>
      <c r="M63" s="16">
        <f t="shared" si="12"/>
        <v>3200</v>
      </c>
      <c r="N63" s="13"/>
    </row>
    <row r="64" spans="1:14" x14ac:dyDescent="0.25">
      <c r="A64" s="62"/>
      <c r="B64" s="65"/>
      <c r="C64" s="1" t="s">
        <v>169</v>
      </c>
      <c r="D64" s="6">
        <v>20</v>
      </c>
      <c r="E64" s="9" t="s">
        <v>40</v>
      </c>
      <c r="F64" s="8">
        <v>1</v>
      </c>
      <c r="G64" s="7" t="s">
        <v>53</v>
      </c>
      <c r="H64" s="16">
        <v>350</v>
      </c>
      <c r="I64" s="16">
        <v>350</v>
      </c>
      <c r="J64" s="16">
        <v>350</v>
      </c>
      <c r="K64" s="16">
        <f>H64*F64*D64</f>
        <v>7000</v>
      </c>
      <c r="L64" s="16">
        <f t="shared" si="11"/>
        <v>7000</v>
      </c>
      <c r="M64" s="16">
        <f t="shared" si="12"/>
        <v>7000</v>
      </c>
      <c r="N64" s="13" t="s">
        <v>148</v>
      </c>
    </row>
    <row r="65" spans="1:14" x14ac:dyDescent="0.25">
      <c r="A65" s="60"/>
      <c r="B65" s="1" t="s">
        <v>21</v>
      </c>
      <c r="C65" s="1" t="s">
        <v>49</v>
      </c>
      <c r="D65" s="6">
        <v>1</v>
      </c>
      <c r="E65" s="9" t="s">
        <v>32</v>
      </c>
      <c r="F65" s="8">
        <v>3</v>
      </c>
      <c r="G65" s="7" t="s">
        <v>53</v>
      </c>
      <c r="H65" s="10">
        <v>1500</v>
      </c>
      <c r="I65" s="10">
        <v>1500</v>
      </c>
      <c r="J65" s="10">
        <v>1500</v>
      </c>
      <c r="K65" s="10">
        <f>H65*F65*D65</f>
        <v>4500</v>
      </c>
      <c r="L65" s="16">
        <f t="shared" si="11"/>
        <v>4500</v>
      </c>
      <c r="M65" s="16">
        <f t="shared" si="12"/>
        <v>4500</v>
      </c>
      <c r="N65" s="1"/>
    </row>
    <row r="66" spans="1:14" x14ac:dyDescent="0.25">
      <c r="A66" s="60"/>
      <c r="B66" s="1" t="s">
        <v>150</v>
      </c>
      <c r="C66" s="1" t="s">
        <v>174</v>
      </c>
      <c r="D66" s="6">
        <v>120</v>
      </c>
      <c r="E66" s="9" t="s">
        <v>32</v>
      </c>
      <c r="F66" s="8">
        <v>1</v>
      </c>
      <c r="G66" s="7" t="s">
        <v>19</v>
      </c>
      <c r="H66" s="10">
        <v>42</v>
      </c>
      <c r="I66" s="10">
        <v>42</v>
      </c>
      <c r="J66" s="10">
        <v>42</v>
      </c>
      <c r="K66" s="10">
        <f>H66*F66*D66</f>
        <v>5040</v>
      </c>
      <c r="L66" s="16">
        <f t="shared" si="11"/>
        <v>5040</v>
      </c>
      <c r="M66" s="16">
        <f t="shared" si="12"/>
        <v>5040</v>
      </c>
      <c r="N66" s="1"/>
    </row>
    <row r="67" spans="1:14" x14ac:dyDescent="0.25">
      <c r="A67" s="60"/>
      <c r="B67" s="61" t="s">
        <v>119</v>
      </c>
      <c r="C67" s="61"/>
      <c r="D67" s="61"/>
      <c r="E67" s="61"/>
      <c r="F67" s="61"/>
      <c r="G67" s="61"/>
      <c r="H67" s="61"/>
      <c r="I67" s="42"/>
      <c r="J67" s="42"/>
      <c r="K67" s="28">
        <f>SUM(K59:K66)</f>
        <v>33620</v>
      </c>
      <c r="L67" s="28">
        <f>SUM(L59:L66)</f>
        <v>33620</v>
      </c>
      <c r="M67" s="28">
        <f>SUM(M59:M66)</f>
        <v>33620</v>
      </c>
      <c r="N67" s="1"/>
    </row>
    <row r="68" spans="1:14" x14ac:dyDescent="0.25">
      <c r="A68" s="60" t="s">
        <v>65</v>
      </c>
      <c r="B68" s="19" t="s">
        <v>69</v>
      </c>
      <c r="C68" s="6" t="s">
        <v>138</v>
      </c>
      <c r="D68" s="6">
        <v>4</v>
      </c>
      <c r="E68" s="7" t="s">
        <v>27</v>
      </c>
      <c r="F68" s="8">
        <v>1</v>
      </c>
      <c r="G68" s="7" t="s">
        <v>19</v>
      </c>
      <c r="H68" s="10">
        <v>50</v>
      </c>
      <c r="I68" s="10">
        <v>50</v>
      </c>
      <c r="J68" s="10">
        <v>50</v>
      </c>
      <c r="K68" s="10">
        <f>H68*F68*D68</f>
        <v>200</v>
      </c>
      <c r="L68" s="16">
        <f t="shared" ref="L68:L77" si="14">D68*F68*I68</f>
        <v>200</v>
      </c>
      <c r="M68" s="16">
        <f>D68*F68*J68</f>
        <v>200</v>
      </c>
      <c r="N68" s="19"/>
    </row>
    <row r="69" spans="1:14" x14ac:dyDescent="0.25">
      <c r="A69" s="60"/>
      <c r="B69" s="19" t="s">
        <v>56</v>
      </c>
      <c r="C69" s="6" t="s">
        <v>137</v>
      </c>
      <c r="D69" s="6">
        <v>4</v>
      </c>
      <c r="E69" s="7" t="s">
        <v>54</v>
      </c>
      <c r="F69" s="8">
        <v>1</v>
      </c>
      <c r="G69" s="7" t="s">
        <v>39</v>
      </c>
      <c r="H69" s="10">
        <v>40</v>
      </c>
      <c r="I69" s="10">
        <v>40</v>
      </c>
      <c r="J69" s="10">
        <v>40</v>
      </c>
      <c r="K69" s="10">
        <f t="shared" ref="K69:K77" si="15">H69*F69*D69</f>
        <v>160</v>
      </c>
      <c r="L69" s="16">
        <f t="shared" si="14"/>
        <v>160</v>
      </c>
      <c r="M69" s="16">
        <f t="shared" ref="M69:M77" si="16">D69*F69*J69</f>
        <v>160</v>
      </c>
      <c r="N69" s="3"/>
    </row>
    <row r="70" spans="1:14" x14ac:dyDescent="0.25">
      <c r="A70" s="60"/>
      <c r="B70" s="19" t="s">
        <v>116</v>
      </c>
      <c r="C70" s="6" t="s">
        <v>136</v>
      </c>
      <c r="D70" s="6">
        <v>4</v>
      </c>
      <c r="E70" s="7" t="s">
        <v>27</v>
      </c>
      <c r="F70" s="8">
        <v>1</v>
      </c>
      <c r="G70" s="7" t="s">
        <v>89</v>
      </c>
      <c r="H70" s="10">
        <v>200</v>
      </c>
      <c r="I70" s="10">
        <v>200</v>
      </c>
      <c r="J70" s="10">
        <v>200</v>
      </c>
      <c r="K70" s="10">
        <f t="shared" si="15"/>
        <v>800</v>
      </c>
      <c r="L70" s="16">
        <f t="shared" si="14"/>
        <v>800</v>
      </c>
      <c r="M70" s="16">
        <f t="shared" si="16"/>
        <v>800</v>
      </c>
      <c r="N70" s="3"/>
    </row>
    <row r="71" spans="1:14" x14ac:dyDescent="0.25">
      <c r="A71" s="62"/>
      <c r="B71" s="29" t="s">
        <v>134</v>
      </c>
      <c r="C71" s="14" t="s">
        <v>135</v>
      </c>
      <c r="D71" s="14">
        <v>3</v>
      </c>
      <c r="E71" s="15" t="s">
        <v>54</v>
      </c>
      <c r="F71" s="17">
        <v>1</v>
      </c>
      <c r="G71" s="15" t="s">
        <v>44</v>
      </c>
      <c r="H71" s="16">
        <v>300</v>
      </c>
      <c r="I71" s="16">
        <v>300</v>
      </c>
      <c r="J71" s="16">
        <v>300</v>
      </c>
      <c r="K71" s="10">
        <f t="shared" si="15"/>
        <v>900</v>
      </c>
      <c r="L71" s="16">
        <f t="shared" si="14"/>
        <v>900</v>
      </c>
      <c r="M71" s="16">
        <f t="shared" si="16"/>
        <v>900</v>
      </c>
      <c r="N71" s="18"/>
    </row>
    <row r="72" spans="1:14" x14ac:dyDescent="0.25">
      <c r="A72" s="60"/>
      <c r="B72" s="19" t="s">
        <v>67</v>
      </c>
      <c r="C72" s="6" t="s">
        <v>70</v>
      </c>
      <c r="D72" s="6">
        <v>120</v>
      </c>
      <c r="E72" s="7" t="s">
        <v>38</v>
      </c>
      <c r="F72" s="8">
        <v>1</v>
      </c>
      <c r="G72" s="7" t="s">
        <v>44</v>
      </c>
      <c r="H72" s="10">
        <v>200</v>
      </c>
      <c r="I72" s="10">
        <v>200</v>
      </c>
      <c r="J72" s="10">
        <v>200</v>
      </c>
      <c r="K72" s="10">
        <f t="shared" si="15"/>
        <v>24000</v>
      </c>
      <c r="L72" s="16">
        <f t="shared" si="14"/>
        <v>24000</v>
      </c>
      <c r="M72" s="16">
        <f t="shared" si="16"/>
        <v>24000</v>
      </c>
      <c r="N72" s="3"/>
    </row>
    <row r="73" spans="1:14" x14ac:dyDescent="0.25">
      <c r="A73" s="60"/>
      <c r="B73" s="67" t="s">
        <v>68</v>
      </c>
      <c r="C73" s="6" t="s">
        <v>88</v>
      </c>
      <c r="D73" s="6">
        <v>2</v>
      </c>
      <c r="E73" s="7" t="s">
        <v>38</v>
      </c>
      <c r="F73" s="8">
        <v>3</v>
      </c>
      <c r="G73" s="7" t="s">
        <v>53</v>
      </c>
      <c r="H73" s="10">
        <v>1000</v>
      </c>
      <c r="I73" s="10">
        <v>1000</v>
      </c>
      <c r="J73" s="10">
        <v>1000</v>
      </c>
      <c r="K73" s="10">
        <f t="shared" si="15"/>
        <v>6000</v>
      </c>
      <c r="L73" s="16">
        <f t="shared" si="14"/>
        <v>6000</v>
      </c>
      <c r="M73" s="16">
        <f t="shared" si="16"/>
        <v>6000</v>
      </c>
      <c r="N73" s="3"/>
    </row>
    <row r="74" spans="1:14" x14ac:dyDescent="0.25">
      <c r="A74" s="60"/>
      <c r="B74" s="68"/>
      <c r="C74" s="6" t="s">
        <v>88</v>
      </c>
      <c r="D74" s="6">
        <v>8</v>
      </c>
      <c r="E74" s="7" t="s">
        <v>38</v>
      </c>
      <c r="F74" s="8">
        <v>3</v>
      </c>
      <c r="G74" s="7" t="s">
        <v>53</v>
      </c>
      <c r="H74" s="10">
        <v>500</v>
      </c>
      <c r="I74" s="10">
        <v>500</v>
      </c>
      <c r="J74" s="10">
        <v>500</v>
      </c>
      <c r="K74" s="10">
        <f t="shared" si="15"/>
        <v>12000</v>
      </c>
      <c r="L74" s="16">
        <f t="shared" si="14"/>
        <v>12000</v>
      </c>
      <c r="M74" s="16">
        <f t="shared" si="16"/>
        <v>12000</v>
      </c>
      <c r="N74" s="3"/>
    </row>
    <row r="75" spans="1:14" x14ac:dyDescent="0.25">
      <c r="A75" s="60"/>
      <c r="B75" s="68"/>
      <c r="C75" s="6" t="s">
        <v>88</v>
      </c>
      <c r="D75" s="6">
        <v>20</v>
      </c>
      <c r="E75" s="7" t="s">
        <v>38</v>
      </c>
      <c r="F75" s="8">
        <v>3</v>
      </c>
      <c r="G75" s="7" t="s">
        <v>53</v>
      </c>
      <c r="H75" s="10">
        <v>300</v>
      </c>
      <c r="I75" s="10">
        <v>300</v>
      </c>
      <c r="J75" s="10">
        <v>300</v>
      </c>
      <c r="K75" s="10">
        <f t="shared" si="15"/>
        <v>18000</v>
      </c>
      <c r="L75" s="16">
        <f t="shared" si="14"/>
        <v>18000</v>
      </c>
      <c r="M75" s="16">
        <f t="shared" si="16"/>
        <v>18000</v>
      </c>
      <c r="N75" s="3"/>
    </row>
    <row r="76" spans="1:14" x14ac:dyDescent="0.25">
      <c r="A76" s="60"/>
      <c r="B76" s="69"/>
      <c r="C76" s="6" t="s">
        <v>88</v>
      </c>
      <c r="D76" s="6">
        <v>15</v>
      </c>
      <c r="E76" s="7" t="s">
        <v>38</v>
      </c>
      <c r="F76" s="8">
        <v>3</v>
      </c>
      <c r="G76" s="7" t="s">
        <v>53</v>
      </c>
      <c r="H76" s="10">
        <v>100</v>
      </c>
      <c r="I76" s="10">
        <v>100</v>
      </c>
      <c r="J76" s="10">
        <v>100</v>
      </c>
      <c r="K76" s="10">
        <f t="shared" si="15"/>
        <v>4500</v>
      </c>
      <c r="L76" s="16">
        <f t="shared" si="14"/>
        <v>4500</v>
      </c>
      <c r="M76" s="16">
        <f t="shared" si="16"/>
        <v>4500</v>
      </c>
      <c r="N76" s="3"/>
    </row>
    <row r="77" spans="1:14" x14ac:dyDescent="0.25">
      <c r="A77" s="60"/>
      <c r="B77" s="19" t="s">
        <v>66</v>
      </c>
      <c r="C77" s="6" t="s">
        <v>139</v>
      </c>
      <c r="D77" s="6">
        <v>1</v>
      </c>
      <c r="E77" s="7" t="s">
        <v>39</v>
      </c>
      <c r="F77" s="8">
        <v>1</v>
      </c>
      <c r="G77" s="7" t="s">
        <v>44</v>
      </c>
      <c r="H77" s="10">
        <v>3000</v>
      </c>
      <c r="I77" s="10">
        <v>3000</v>
      </c>
      <c r="J77" s="10">
        <v>3000</v>
      </c>
      <c r="K77" s="10">
        <f t="shared" si="15"/>
        <v>3000</v>
      </c>
      <c r="L77" s="16">
        <f t="shared" si="14"/>
        <v>3000</v>
      </c>
      <c r="M77" s="16">
        <f t="shared" si="16"/>
        <v>3000</v>
      </c>
      <c r="N77" s="3"/>
    </row>
    <row r="78" spans="1:14" x14ac:dyDescent="0.25">
      <c r="A78" s="60"/>
      <c r="B78" s="61" t="s">
        <v>18</v>
      </c>
      <c r="C78" s="61"/>
      <c r="D78" s="61"/>
      <c r="E78" s="61"/>
      <c r="F78" s="61"/>
      <c r="G78" s="61"/>
      <c r="H78" s="61"/>
      <c r="I78" s="42"/>
      <c r="J78" s="42"/>
      <c r="K78" s="28">
        <f>SUM(K68:K77)</f>
        <v>69560</v>
      </c>
      <c r="L78" s="28">
        <f>SUM(L68:L77)</f>
        <v>69560</v>
      </c>
      <c r="M78" s="28">
        <f>SUM(M68:M77)</f>
        <v>69560</v>
      </c>
      <c r="N78" s="1"/>
    </row>
    <row r="79" spans="1:14" x14ac:dyDescent="0.25">
      <c r="A79" s="60" t="s">
        <v>13</v>
      </c>
      <c r="B79" s="71" t="s">
        <v>24</v>
      </c>
      <c r="C79" s="1" t="s">
        <v>151</v>
      </c>
      <c r="D79" s="6">
        <v>1</v>
      </c>
      <c r="E79" s="7" t="s">
        <v>29</v>
      </c>
      <c r="F79" s="8">
        <v>3</v>
      </c>
      <c r="G79" s="7" t="s">
        <v>53</v>
      </c>
      <c r="H79" s="10">
        <v>3000</v>
      </c>
      <c r="I79" s="10">
        <v>3000</v>
      </c>
      <c r="J79" s="10">
        <v>3000</v>
      </c>
      <c r="K79" s="10">
        <f>H79*F79*D79</f>
        <v>9000</v>
      </c>
      <c r="L79" s="16">
        <f t="shared" ref="L79:L80" si="17">D79*F79*I79</f>
        <v>9000</v>
      </c>
      <c r="M79" s="16">
        <f>D79*F79*J79</f>
        <v>9000</v>
      </c>
      <c r="N79" s="1" t="s">
        <v>178</v>
      </c>
    </row>
    <row r="80" spans="1:14" x14ac:dyDescent="0.25">
      <c r="A80" s="60"/>
      <c r="B80" s="71"/>
      <c r="C80" s="1" t="s">
        <v>42</v>
      </c>
      <c r="D80" s="6">
        <v>1</v>
      </c>
      <c r="E80" s="7" t="s">
        <v>120</v>
      </c>
      <c r="F80" s="8">
        <v>1</v>
      </c>
      <c r="G80" s="7" t="s">
        <v>121</v>
      </c>
      <c r="H80" s="10">
        <v>3000</v>
      </c>
      <c r="I80" s="10">
        <v>3000</v>
      </c>
      <c r="J80" s="10">
        <v>3000</v>
      </c>
      <c r="K80" s="10">
        <f>H80*F80*D80</f>
        <v>3000</v>
      </c>
      <c r="L80" s="16">
        <f t="shared" si="17"/>
        <v>3000</v>
      </c>
      <c r="M80" s="16">
        <f>D80*F80*J80</f>
        <v>3000</v>
      </c>
      <c r="N80" s="1" t="s">
        <v>122</v>
      </c>
    </row>
    <row r="81" spans="1:14" x14ac:dyDescent="0.25">
      <c r="A81" s="60"/>
      <c r="B81" s="61" t="s">
        <v>22</v>
      </c>
      <c r="C81" s="61"/>
      <c r="D81" s="61"/>
      <c r="E81" s="61"/>
      <c r="F81" s="61"/>
      <c r="G81" s="61"/>
      <c r="H81" s="61"/>
      <c r="I81" s="42"/>
      <c r="J81" s="42"/>
      <c r="K81" s="28">
        <f>SUM(K79:K80)</f>
        <v>12000</v>
      </c>
      <c r="L81" s="28">
        <f>SUM(L79:L80)</f>
        <v>12000</v>
      </c>
      <c r="M81" s="28">
        <f>SUM(M79:M80)</f>
        <v>12000</v>
      </c>
      <c r="N81" s="1"/>
    </row>
    <row r="82" spans="1:14" x14ac:dyDescent="0.25">
      <c r="A82" s="60" t="s">
        <v>140</v>
      </c>
      <c r="B82" s="67" t="s">
        <v>51</v>
      </c>
      <c r="C82" s="19" t="s">
        <v>34</v>
      </c>
      <c r="D82" s="20">
        <v>2</v>
      </c>
      <c r="E82" s="9" t="s">
        <v>32</v>
      </c>
      <c r="F82" s="8">
        <v>1</v>
      </c>
      <c r="G82" s="9" t="s">
        <v>28</v>
      </c>
      <c r="H82" s="21">
        <v>1800</v>
      </c>
      <c r="I82" s="21">
        <v>1800</v>
      </c>
      <c r="J82" s="21">
        <v>1800</v>
      </c>
      <c r="K82" s="10">
        <f>D82*F82*H82</f>
        <v>3600</v>
      </c>
      <c r="L82" s="16">
        <f t="shared" ref="L82:L88" si="18">D82*F82*I82</f>
        <v>3600</v>
      </c>
      <c r="M82" s="16">
        <f>D82*F82*J82</f>
        <v>3600</v>
      </c>
      <c r="N82" s="19" t="s">
        <v>187</v>
      </c>
    </row>
    <row r="83" spans="1:14" x14ac:dyDescent="0.25">
      <c r="A83" s="60"/>
      <c r="B83" s="68"/>
      <c r="C83" s="19" t="s">
        <v>71</v>
      </c>
      <c r="D83" s="20">
        <v>2</v>
      </c>
      <c r="E83" s="9" t="s">
        <v>40</v>
      </c>
      <c r="F83" s="8">
        <v>8</v>
      </c>
      <c r="G83" s="9" t="s">
        <v>41</v>
      </c>
      <c r="H83" s="21">
        <v>500</v>
      </c>
      <c r="I83" s="21">
        <v>500</v>
      </c>
      <c r="J83" s="21">
        <v>500</v>
      </c>
      <c r="K83" s="10">
        <f t="shared" ref="K83:K88" si="19">D83*F83*H83</f>
        <v>8000</v>
      </c>
      <c r="L83" s="16">
        <f t="shared" si="18"/>
        <v>8000</v>
      </c>
      <c r="M83" s="16">
        <f t="shared" ref="M83:M88" si="20">D83*F83*J83</f>
        <v>8000</v>
      </c>
      <c r="N83" s="19" t="s">
        <v>170</v>
      </c>
    </row>
    <row r="84" spans="1:14" x14ac:dyDescent="0.25">
      <c r="A84" s="62"/>
      <c r="B84" s="19" t="s">
        <v>50</v>
      </c>
      <c r="C84" s="19" t="s">
        <v>52</v>
      </c>
      <c r="D84" s="20">
        <v>4</v>
      </c>
      <c r="E84" s="9" t="s">
        <v>32</v>
      </c>
      <c r="F84" s="8">
        <v>5</v>
      </c>
      <c r="G84" s="9" t="s">
        <v>17</v>
      </c>
      <c r="H84" s="21">
        <v>900</v>
      </c>
      <c r="I84" s="21">
        <v>900</v>
      </c>
      <c r="J84" s="21">
        <v>900</v>
      </c>
      <c r="K84" s="10">
        <f t="shared" ref="K84:K87" si="21">D84*F84*H84</f>
        <v>18000</v>
      </c>
      <c r="L84" s="16">
        <f t="shared" si="18"/>
        <v>18000</v>
      </c>
      <c r="M84" s="16">
        <f t="shared" si="20"/>
        <v>18000</v>
      </c>
      <c r="N84" s="19" t="s">
        <v>171</v>
      </c>
    </row>
    <row r="85" spans="1:14" x14ac:dyDescent="0.25">
      <c r="A85" s="62"/>
      <c r="B85" s="29" t="s">
        <v>155</v>
      </c>
      <c r="C85" s="29" t="s">
        <v>156</v>
      </c>
      <c r="D85" s="30">
        <v>2</v>
      </c>
      <c r="E85" s="31" t="s">
        <v>40</v>
      </c>
      <c r="F85" s="17">
        <v>3</v>
      </c>
      <c r="G85" s="31" t="s">
        <v>53</v>
      </c>
      <c r="H85" s="32">
        <v>1000</v>
      </c>
      <c r="I85" s="32">
        <v>1000</v>
      </c>
      <c r="J85" s="32">
        <v>1000</v>
      </c>
      <c r="K85" s="10">
        <f t="shared" si="21"/>
        <v>6000</v>
      </c>
      <c r="L85" s="16">
        <f t="shared" si="18"/>
        <v>6000</v>
      </c>
      <c r="M85" s="16">
        <f t="shared" si="20"/>
        <v>6000</v>
      </c>
      <c r="N85" s="29"/>
    </row>
    <row r="86" spans="1:14" x14ac:dyDescent="0.25">
      <c r="A86" s="62"/>
      <c r="B86" s="29" t="s">
        <v>157</v>
      </c>
      <c r="C86" s="29" t="s">
        <v>163</v>
      </c>
      <c r="D86" s="30">
        <v>1</v>
      </c>
      <c r="E86" s="31" t="s">
        <v>39</v>
      </c>
      <c r="F86" s="17">
        <v>1</v>
      </c>
      <c r="G86" s="31" t="s">
        <v>44</v>
      </c>
      <c r="H86" s="32">
        <v>10000</v>
      </c>
      <c r="I86" s="32">
        <v>10000</v>
      </c>
      <c r="J86" s="32">
        <v>10000</v>
      </c>
      <c r="K86" s="16">
        <f t="shared" si="21"/>
        <v>10000</v>
      </c>
      <c r="L86" s="16">
        <f t="shared" si="18"/>
        <v>10000</v>
      </c>
      <c r="M86" s="16">
        <f t="shared" si="20"/>
        <v>10000</v>
      </c>
      <c r="N86" s="29"/>
    </row>
    <row r="87" spans="1:14" x14ac:dyDescent="0.25">
      <c r="A87" s="62"/>
      <c r="B87" s="19" t="s">
        <v>141</v>
      </c>
      <c r="C87" s="19" t="s">
        <v>142</v>
      </c>
      <c r="D87" s="20">
        <v>120</v>
      </c>
      <c r="E87" s="9" t="s">
        <v>32</v>
      </c>
      <c r="F87" s="8">
        <v>1</v>
      </c>
      <c r="G87" s="9" t="s">
        <v>44</v>
      </c>
      <c r="H87" s="21">
        <v>45</v>
      </c>
      <c r="I87" s="21">
        <v>45</v>
      </c>
      <c r="J87" s="21">
        <v>45</v>
      </c>
      <c r="K87" s="10">
        <f t="shared" si="21"/>
        <v>5400</v>
      </c>
      <c r="L87" s="16">
        <f t="shared" si="18"/>
        <v>5400</v>
      </c>
      <c r="M87" s="16">
        <f t="shared" si="20"/>
        <v>5400</v>
      </c>
      <c r="N87" s="19"/>
    </row>
    <row r="88" spans="1:14" x14ac:dyDescent="0.25">
      <c r="A88" s="60"/>
      <c r="B88" s="19" t="s">
        <v>147</v>
      </c>
      <c r="C88" s="19" t="s">
        <v>149</v>
      </c>
      <c r="D88" s="20">
        <v>120</v>
      </c>
      <c r="E88" s="9" t="s">
        <v>32</v>
      </c>
      <c r="F88" s="8">
        <v>1</v>
      </c>
      <c r="G88" s="9" t="s">
        <v>44</v>
      </c>
      <c r="H88" s="21">
        <v>40</v>
      </c>
      <c r="I88" s="21">
        <v>40</v>
      </c>
      <c r="J88" s="21">
        <v>40</v>
      </c>
      <c r="K88" s="10">
        <f t="shared" si="19"/>
        <v>4800</v>
      </c>
      <c r="L88" s="16">
        <f t="shared" si="18"/>
        <v>4800</v>
      </c>
      <c r="M88" s="16">
        <f t="shared" si="20"/>
        <v>4800</v>
      </c>
      <c r="N88" s="19"/>
    </row>
    <row r="89" spans="1:14" x14ac:dyDescent="0.25">
      <c r="A89" s="60"/>
      <c r="B89" s="61" t="s">
        <v>23</v>
      </c>
      <c r="C89" s="61"/>
      <c r="D89" s="61"/>
      <c r="E89" s="61"/>
      <c r="F89" s="61"/>
      <c r="G89" s="61"/>
      <c r="H89" s="61"/>
      <c r="I89" s="42"/>
      <c r="J89" s="42"/>
      <c r="K89" s="28">
        <f>SUM(K82:K88)</f>
        <v>55800</v>
      </c>
      <c r="L89" s="28">
        <f>SUM(L82:L88)</f>
        <v>55800</v>
      </c>
      <c r="M89" s="28">
        <f>SUM(M82:M88)</f>
        <v>55800</v>
      </c>
      <c r="N89" s="1"/>
    </row>
    <row r="90" spans="1:14" x14ac:dyDescent="0.25">
      <c r="A90" s="33" t="s">
        <v>55</v>
      </c>
      <c r="B90" s="34"/>
      <c r="C90" s="23"/>
      <c r="D90" s="23"/>
      <c r="E90" s="23"/>
      <c r="F90" s="35"/>
      <c r="G90" s="23"/>
      <c r="H90" s="23"/>
      <c r="I90" s="42"/>
      <c r="J90" s="42"/>
      <c r="K90" s="28">
        <f>K89+K81+K78+K67+K58+K24+K14+K7</f>
        <v>1028980</v>
      </c>
      <c r="L90" s="28">
        <f>L89+L81+L78+L67+L58+L24+L14+L7</f>
        <v>985289</v>
      </c>
      <c r="M90" s="28">
        <f>M89+M81+M78+M67+M58+M24+M14+M7</f>
        <v>1021809</v>
      </c>
      <c r="N90" s="1"/>
    </row>
    <row r="91" spans="1:14" x14ac:dyDescent="0.25">
      <c r="A91" s="41" t="s">
        <v>196</v>
      </c>
      <c r="B91" s="51">
        <v>0.05</v>
      </c>
      <c r="C91" s="42"/>
      <c r="D91" s="42"/>
      <c r="E91" s="42"/>
      <c r="F91" s="52"/>
      <c r="G91" s="42"/>
      <c r="H91" s="42"/>
      <c r="I91" s="42"/>
      <c r="J91" s="42"/>
      <c r="K91" s="50"/>
      <c r="L91" s="50"/>
      <c r="M91" s="50">
        <f>M7*B91</f>
        <v>11500</v>
      </c>
      <c r="N91" s="13"/>
    </row>
    <row r="92" spans="1:14" x14ac:dyDescent="0.25">
      <c r="A92" s="41" t="s">
        <v>195</v>
      </c>
      <c r="B92" s="51">
        <v>0.08</v>
      </c>
      <c r="C92" s="42"/>
      <c r="D92" s="42"/>
      <c r="E92" s="42"/>
      <c r="F92" s="52"/>
      <c r="G92" s="42"/>
      <c r="H92" s="42"/>
      <c r="I92" s="42"/>
      <c r="J92" s="42"/>
      <c r="K92" s="50"/>
      <c r="L92" s="50"/>
      <c r="M92" s="50">
        <f>M14*B92</f>
        <v>31952</v>
      </c>
      <c r="N92" s="13"/>
    </row>
    <row r="93" spans="1:14" x14ac:dyDescent="0.25">
      <c r="A93" s="33" t="s">
        <v>194</v>
      </c>
      <c r="B93" s="34">
        <v>0.1</v>
      </c>
      <c r="C93" s="36"/>
      <c r="D93" s="36"/>
      <c r="E93" s="36"/>
      <c r="F93" s="37"/>
      <c r="G93" s="36"/>
      <c r="H93" s="36"/>
      <c r="I93" s="43"/>
      <c r="J93" s="43"/>
      <c r="K93" s="28">
        <f>K90*0.1</f>
        <v>102898</v>
      </c>
      <c r="L93" s="48">
        <f>L7*0.03+(L90-L7-L14-L84)*B93+0.08*L14</f>
        <v>72640.899999999994</v>
      </c>
      <c r="M93" s="28">
        <f>(M90-M14-M7)*B93</f>
        <v>39240.9</v>
      </c>
      <c r="N93" s="10"/>
    </row>
    <row r="94" spans="1:14" x14ac:dyDescent="0.25">
      <c r="A94" s="33" t="s">
        <v>14</v>
      </c>
      <c r="B94" s="38">
        <v>0.06</v>
      </c>
      <c r="C94" s="36"/>
      <c r="D94" s="36"/>
      <c r="E94" s="36"/>
      <c r="F94" s="37"/>
      <c r="G94" s="36"/>
      <c r="H94" s="36"/>
      <c r="I94" s="43"/>
      <c r="J94" s="43"/>
      <c r="K94" s="28">
        <f>(K90+K93)*B94</f>
        <v>67912.679999999993</v>
      </c>
      <c r="L94" s="48">
        <f>(L90+L93-L14)*B94</f>
        <v>39511.793999999994</v>
      </c>
      <c r="M94" s="28">
        <f>(M90-M14+M91+M92+M93)*B94</f>
        <v>42306.114000000001</v>
      </c>
      <c r="N94" s="48" t="s">
        <v>197</v>
      </c>
    </row>
    <row r="95" spans="1:14" ht="18" x14ac:dyDescent="0.25">
      <c r="A95" s="70" t="s">
        <v>189</v>
      </c>
      <c r="B95" s="70"/>
      <c r="C95" s="70"/>
      <c r="D95" s="70"/>
      <c r="E95" s="70"/>
      <c r="F95" s="70"/>
      <c r="G95" s="70"/>
      <c r="H95" s="70"/>
      <c r="I95" s="44"/>
      <c r="J95" s="44"/>
      <c r="K95" s="28">
        <f>K90+K93+K94</f>
        <v>1199790.68</v>
      </c>
      <c r="L95" s="28">
        <f>L90+L93+L94</f>
        <v>1097441.6939999999</v>
      </c>
      <c r="M95" s="28">
        <f>M90+M93+M94+M91+M92</f>
        <v>1146808.014</v>
      </c>
      <c r="N95" s="39"/>
    </row>
    <row r="96" spans="1:14" x14ac:dyDescent="0.25">
      <c r="N96" s="40"/>
    </row>
    <row r="98" spans="11:12" x14ac:dyDescent="0.25">
      <c r="L98" s="53"/>
    </row>
    <row r="100" spans="11:12" x14ac:dyDescent="0.25">
      <c r="L100" s="53"/>
    </row>
    <row r="107" spans="11:12" x14ac:dyDescent="0.25">
      <c r="K107" s="54"/>
    </row>
  </sheetData>
  <mergeCells count="35">
    <mergeCell ref="A95:H95"/>
    <mergeCell ref="B48:B50"/>
    <mergeCell ref="A79:A81"/>
    <mergeCell ref="B81:H81"/>
    <mergeCell ref="A82:A89"/>
    <mergeCell ref="B89:H89"/>
    <mergeCell ref="B79:B80"/>
    <mergeCell ref="B82:B83"/>
    <mergeCell ref="B78:H78"/>
    <mergeCell ref="A25:A58"/>
    <mergeCell ref="B58:H58"/>
    <mergeCell ref="A59:A67"/>
    <mergeCell ref="B52:B55"/>
    <mergeCell ref="B67:H67"/>
    <mergeCell ref="B59:B61"/>
    <mergeCell ref="A8:A14"/>
    <mergeCell ref="A68:A78"/>
    <mergeCell ref="B30:B39"/>
    <mergeCell ref="B8:B11"/>
    <mergeCell ref="B62:B64"/>
    <mergeCell ref="B25:B29"/>
    <mergeCell ref="B14:H14"/>
    <mergeCell ref="A15:A24"/>
    <mergeCell ref="B24:H24"/>
    <mergeCell ref="B15:B18"/>
    <mergeCell ref="B21:B23"/>
    <mergeCell ref="B73:B76"/>
    <mergeCell ref="B56:B57"/>
    <mergeCell ref="B40:B47"/>
    <mergeCell ref="A1:N1"/>
    <mergeCell ref="F2:N2"/>
    <mergeCell ref="F3:N3"/>
    <mergeCell ref="A4:N4"/>
    <mergeCell ref="A6:A7"/>
    <mergeCell ref="B7:H7"/>
  </mergeCells>
  <phoneticPr fontId="1" type="noConversion"/>
  <hyperlinks>
    <hyperlink ref="B3" r:id="rId1"/>
  </hyperlinks>
  <pageMargins left="0.7" right="0.7" top="0.75" bottom="0.75" header="0.3" footer="0.3"/>
  <pageSetup paperSize="9" orientation="portrait" horizontalDpi="4294967294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报价（澳门君悦）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2022-11-17T09:57:21Z</dcterms:modified>
</cp:coreProperties>
</file>