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86139\Downloads\"/>
    </mc:Choice>
  </mc:AlternateContent>
  <xr:revisionPtr revIDLastSave="0" documentId="13_ncr:1_{4AA58E3A-5C20-4203-A366-8A0BF49DB5B8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ummary" sheetId="4" r:id="rId1"/>
    <sheet name="Details" sheetId="13" r:id="rId2"/>
  </sheets>
  <definedNames>
    <definedName name="_xlnm.Print_Area" localSheetId="0">Summary!$A$1:$B$26</definedName>
  </definedNames>
  <calcPr calcId="18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9" i="13" l="1"/>
  <c r="G25" i="13"/>
  <c r="G10" i="13"/>
  <c r="G8" i="13"/>
  <c r="G7" i="13"/>
  <c r="G6" i="13"/>
  <c r="G18" i="13" l="1"/>
  <c r="G19" i="13"/>
  <c r="G20" i="13"/>
  <c r="G22" i="13"/>
  <c r="G23" i="13"/>
  <c r="G24" i="13"/>
  <c r="G9" i="13"/>
  <c r="G11" i="13"/>
  <c r="G27" i="13"/>
  <c r="G28" i="13"/>
  <c r="G31" i="13"/>
  <c r="G32" i="13"/>
  <c r="G40" i="13"/>
  <c r="F21" i="13" l="1" a="1"/>
  <c r="F21" i="13" s="1"/>
  <c r="G33" i="13"/>
  <c r="G29" i="13"/>
  <c r="G17" i="13"/>
  <c r="G21" i="13" s="1"/>
  <c r="B17" i="4"/>
  <c r="G34" i="13" l="1"/>
  <c r="B18" i="4" l="1"/>
  <c r="G39" i="13"/>
  <c r="G41" i="13" s="1"/>
  <c r="G42" i="13" s="1"/>
  <c r="B19" i="4" s="1"/>
  <c r="G2" i="13" l="1"/>
  <c r="B20" i="4"/>
  <c r="B21" i="4" s="1"/>
  <c r="B2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tc={CC062770-0031-4EC7-B274-5A9B8DA3032A}</author>
    <author>tc={14AEF0A1-A120-404D-B3C1-5FDE6F684327}</author>
    <author>tc={62C8D381-CF33-4B22-950C-EA3B96192BA8}</author>
    <author>tc={7BDD957E-0C77-42F9-8F81-3B71B9A4BF52}</author>
    <author>tc={6B3402EC-DBAF-4F2C-9D45-85A872C0D60C}</author>
    <author>tc={CCE7F030-6673-4D63-8C04-1B3B35044FA1}</author>
    <author>tc={55A264DC-631A-4C50-B404-47F72686AD9F}</author>
  </authors>
  <commentList>
    <comment ref="E17" authorId="0" shapeId="0" xr:uid="{CC062770-0031-4EC7-B274-5A9B8DA3032A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8" authorId="1" shapeId="0" xr:uid="{14AEF0A1-A120-404D-B3C1-5FDE6F684327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9" authorId="2" shapeId="0" xr:uid="{62C8D381-CF33-4B22-950C-EA3B96192BA8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0" authorId="3" shapeId="0" xr:uid="{7BDD957E-0C77-42F9-8F81-3B71B9A4BF52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1" authorId="4" shapeId="0" xr:uid="{6B3402EC-DBAF-4F2C-9D45-85A872C0D60C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7" authorId="5" shapeId="0" xr:uid="{CCE7F030-6673-4D63-8C04-1B3B35044FA1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31" authorId="6" shapeId="0" xr:uid="{55A264DC-631A-4C50-B404-47F72686AD9F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<sst xmlns="http://schemas.openxmlformats.org/spreadsheetml/2006/main" count="133" uniqueCount="102">
  <si>
    <t>No.</t>
  </si>
  <si>
    <t>Item</t>
  </si>
  <si>
    <t>Unit</t>
  </si>
  <si>
    <t>Unit price</t>
  </si>
  <si>
    <t>Sum</t>
  </si>
  <si>
    <t>Detailed Work load/ Comments / Deliverables</t>
  </si>
  <si>
    <t>I</t>
  </si>
  <si>
    <t>II</t>
  </si>
  <si>
    <t>I A</t>
  </si>
  <si>
    <t>II A</t>
  </si>
  <si>
    <t>III A</t>
  </si>
  <si>
    <t>III</t>
  </si>
  <si>
    <t>Project</t>
  </si>
  <si>
    <t>Quotation Date</t>
  </si>
  <si>
    <t>Quotation Version</t>
  </si>
  <si>
    <t>Contact</t>
  </si>
  <si>
    <t>Name</t>
  </si>
  <si>
    <t>Surname</t>
  </si>
  <si>
    <t>Position</t>
  </si>
  <si>
    <t>Mobile</t>
  </si>
  <si>
    <t>Fixed line</t>
  </si>
  <si>
    <t>Email</t>
  </si>
  <si>
    <t>Total Net</t>
  </si>
  <si>
    <t>VAT (6%) **</t>
  </si>
  <si>
    <t>* Please state surcharges (i.e. Business Tax) clearly and indicate which modules are affected.</t>
  </si>
  <si>
    <t>** Please note that 3rd party invoices are paid net by BMW since VAT is claimed back by your company.</t>
  </si>
  <si>
    <t>pax</t>
  </si>
  <si>
    <t>Basic information and cost overview</t>
    <phoneticPr fontId="3" type="noConversion"/>
  </si>
  <si>
    <t>Round trip</t>
  </si>
  <si>
    <t>II A3</t>
  </si>
  <si>
    <t>II A2</t>
  </si>
  <si>
    <t>II A1</t>
  </si>
  <si>
    <t>Total</t>
  </si>
  <si>
    <t>Gross Total</t>
    <phoneticPr fontId="11" type="noConversion"/>
  </si>
  <si>
    <t>Quoted Price</t>
  </si>
  <si>
    <t>…</t>
  </si>
  <si>
    <t>II B1</t>
  </si>
  <si>
    <t>II B</t>
  </si>
  <si>
    <t>III A1</t>
  </si>
  <si>
    <t xml:space="preserve">Insurance </t>
  </si>
  <si>
    <t>Flight Service Fee-change</t>
  </si>
  <si>
    <t>Flight Service Fee-cancel</t>
  </si>
  <si>
    <t>Guests Travel &amp;  Documents</t>
  </si>
  <si>
    <t>Guests Flight</t>
  </si>
  <si>
    <t>Guests Travel Documents</t>
  </si>
  <si>
    <t>Sub-Total: Guests Travel Documents</t>
  </si>
  <si>
    <t>Sub-Total: Guest Flight</t>
  </si>
  <si>
    <t>Total: Guests Travel &amp;  Documents</t>
  </si>
  <si>
    <t>Air ticket change fee
机票改签费</t>
  </si>
  <si>
    <t>Air ticket cancel fee
机票退票费</t>
  </si>
  <si>
    <t>Guests Travel &amp; Documents</t>
  </si>
  <si>
    <t>Agency Name</t>
  </si>
  <si>
    <t>Content</t>
  </si>
  <si>
    <t>I A1</t>
  </si>
  <si>
    <t xml:space="preserve">II B </t>
  </si>
  <si>
    <t>Service Fee</t>
  </si>
  <si>
    <t>Sub-Total: Service Fee</t>
  </si>
  <si>
    <t>Total: Service Fee</t>
  </si>
  <si>
    <t>Nights</t>
  </si>
  <si>
    <t>Hotel</t>
  </si>
  <si>
    <t>II C</t>
  </si>
  <si>
    <t>Guest Travel</t>
  </si>
  <si>
    <t>Universal Studios Beijing VIP experience</t>
  </si>
  <si>
    <t>II C1</t>
  </si>
  <si>
    <t>Subtotal: Guest Travel</t>
  </si>
  <si>
    <t>Total: Guest Accommodation</t>
  </si>
  <si>
    <t>Insurance effective from travel start to end date
Insurance minimum covergae for 100W personal and travel accidents</t>
  </si>
  <si>
    <t>Number of Groups</t>
  </si>
  <si>
    <t>Quantity per Group</t>
  </si>
  <si>
    <t>Service Scope: 
1.	Contact and communicate with ~300 groups of clients (max 2 adults and 1 kid per group) based on the clients’ information provided by our side to confirm participation;
2.	Contact and confirm participants’ identities – if clients request to transfer the UBR benefits to other persons, agency should validate the receivers’ identities and provide evidence for the transfer;
3.	Arrange VIP tours at Universal Studios Beijing, round trip transportation from client’s desired location to Beijing, trip insurances, and 2 hotel nights for ~300 groups of clients;
4.	Timely respond to clients’ requests/questions/needs/concerns before, during and after the trip;
5.	Collect and evaluate customer satisfaction.</t>
  </si>
  <si>
    <t>Sub-Total: Guest Accommodation</t>
  </si>
  <si>
    <t>Please add if there is any other expense items needed</t>
  </si>
  <si>
    <t>UBR Program for GKL Customer Compensation</t>
  </si>
  <si>
    <t>Guests Accommodation</t>
  </si>
  <si>
    <t>Universal Studios Beijing VIP experience (NOT Private VIP experience) includes VIP tour guides, VIP entrance to the theme park, priority front-of-the-line access to rides and attractions, reserved areas for selected shows, pre-tour refreshments, mid-tour meal in the exclusive VIP tour lounge, VIP credentials and lanyard, and Universal Express.</t>
  </si>
  <si>
    <t>1. Local round trip transporation from customers' desired location to Beijing
2. Means of transportation (flight/train/etc.) subject to customers' requests
3. Economy class
4. The origin cities breakdown is based on a rough estimation of the current customer data. The actual quantity is subject to customers' requests.
1. 国内城市至北京往返交通（具体地点视客户需求）
2.具体 交通方式根据客户要求（飞机、高铁等）
3. 经济舱
4. 出发城市细分是基于现有数据的粗略估算，实际数量需和客户沟通，确认客户需求后确定</t>
  </si>
  <si>
    <t>Origin cities from EAST region</t>
  </si>
  <si>
    <t>e.g. Beijing, Hebei, Shandong, Tianjin, etc.
北部地区，如北京，河北，山东，天津等</t>
  </si>
  <si>
    <t>e.g. Guangdong Area, Hunan, Fujian, etc.
南部地区，如广东地区，湖南，福建等</t>
  </si>
  <si>
    <t>e.g. Shanxi, Henan, Sichuan, Wuhan, etc.
西部地区，如陕西，河南，四川，武汉等</t>
  </si>
  <si>
    <t>e.g. Jiangsu, Zhejiang, Shanghai, Anhui, etc.
东部地区，如江浙沪皖等</t>
  </si>
  <si>
    <t>Origin cities from WEST region</t>
  </si>
  <si>
    <t>Origin Cities from SOUTH region</t>
  </si>
  <si>
    <t>Origin cities from NORTH region</t>
  </si>
  <si>
    <t>II A1 a</t>
  </si>
  <si>
    <t>II A1 b</t>
  </si>
  <si>
    <t>II A1 c</t>
  </si>
  <si>
    <t>II A1 d</t>
  </si>
  <si>
    <t>Sub-total: Local round trip transportation - Economic Class</t>
  </si>
  <si>
    <t>Local round trip transporation - Economic Class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</si>
  <si>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 xml:space="preserve">北京环球度假区
平日价格：周一到周四，豪华大床房不含早餐，具体价格按照实际日期结算。
</t>
    </r>
  </si>
  <si>
    <t>I A2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</si>
  <si>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>北京环球度假区
周末价格：周五到周日，豪华大床房不含早餐，具体价格按照实际日期结算。</t>
    </r>
  </si>
  <si>
    <t>I A3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</si>
  <si>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>北京环球度假区
暑期7月8月及节假日价格，豪华大床房不含早餐</t>
    </r>
    <r>
      <rPr>
        <sz val="14"/>
        <color theme="1"/>
        <rFont val="MINI Serif"/>
      </rPr>
      <t>，具体价格按照实际日期结算。</t>
    </r>
  </si>
  <si>
    <t>UBR Program for GKL Customer Compensation / Number of participant groups: 250 / Number of participants per group: 2 adults and 1 kid max</t>
  </si>
  <si>
    <t>COMFORT INTERNATIONAL M.I.C.E. SERVICE CO.,LTD.</t>
  </si>
  <si>
    <t>V2</t>
    <phoneticPr fontId="29" type="noConversion"/>
  </si>
  <si>
    <t>Lan</t>
  </si>
  <si>
    <t>Zhong</t>
  </si>
  <si>
    <t>Director</t>
  </si>
  <si>
    <t>zhonglan@cct.cn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</si>
</sst>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76" formatCode="_(* #,##0.00_);_(* \(#,##0.00\);_(* &quot;-&quot;??_);_(@_)"/>
    <numFmt numFmtId="177" formatCode="_(* #,##0_);_(* \(#,##0\);_(* &quot;-&quot;??_);_(@_)"/>
    <numFmt numFmtId="178" formatCode="[$¥-804]#,##0"/>
    <numFmt numFmtId="179" formatCode="[$¥-804]#,##0.00"/>
    <numFmt numFmtId="180" formatCode="[$¥-411]#,##0.00"/>
    <numFmt numFmtId="181" formatCode="[$¥-411]#,##0.00;\-[$¥-411]#,##0.00"/>
    <numFmt numFmtId="182" formatCode="[$¥-411]#,##0"/>
    <numFmt numFmtId="183" formatCode="_-[$¥-411]* #,##0_-;\-[$¥-411]* #,##0_-;_-[$¥-411]* &quot;-&quot;_-;_-@_-"/>
    <numFmt numFmtId="184" formatCode="_ [$¥-804]* #,##0.00_ ;_ [$¥-804]* \-#,##0.00_ ;_ [$¥-804]* &quot;-&quot;??_ ;_ @_ "/>
  </numFmts>
  <fonts count="32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Verdana"/>
      <family val="2"/>
    </font>
    <font>
      <b/>
      <sz val="11"/>
      <name val="BMW Type Global Regular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u/>
      <sz val="11"/>
      <color theme="11"/>
      <name val="宋体"/>
      <family val="2"/>
      <scheme val="minor"/>
    </font>
    <font>
      <sz val="12"/>
      <name val="宋体"/>
      <family val="3"/>
      <charset val="134"/>
    </font>
    <font>
      <sz val="12"/>
      <name val="Tahoma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scheme val="minor"/>
    </font>
    <font>
      <u/>
      <sz val="10"/>
      <color indexed="12"/>
      <name val="Verdana"/>
      <family val="2"/>
    </font>
    <font>
      <sz val="11"/>
      <color theme="1"/>
      <name val="宋体"/>
      <family val="2"/>
      <scheme val="minor"/>
    </font>
    <font>
      <b/>
      <sz val="16"/>
      <color indexed="8"/>
      <name val="MINI Serif"/>
      <family val="3"/>
    </font>
    <font>
      <sz val="11"/>
      <color indexed="8"/>
      <name val="MINI Serif"/>
      <family val="3"/>
    </font>
    <font>
      <b/>
      <sz val="12"/>
      <color indexed="8"/>
      <name val="MINI Serif"/>
      <family val="3"/>
    </font>
    <font>
      <b/>
      <sz val="9"/>
      <color indexed="8"/>
      <name val="MINI Serif"/>
      <family val="3"/>
    </font>
    <font>
      <sz val="12"/>
      <color theme="1"/>
      <name val="MINI Serif"/>
      <family val="3"/>
    </font>
    <font>
      <b/>
      <sz val="12"/>
      <color theme="1"/>
      <name val="MINI Serif"/>
      <family val="3"/>
    </font>
    <font>
      <sz val="11"/>
      <name val="MINI Serif"/>
      <family val="3"/>
    </font>
    <font>
      <b/>
      <sz val="14"/>
      <color theme="0"/>
      <name val="MINI Serif"/>
      <family val="3"/>
    </font>
    <font>
      <sz val="14"/>
      <color theme="1"/>
      <name val="MINI Serif"/>
      <family val="3"/>
    </font>
    <font>
      <b/>
      <sz val="14"/>
      <color theme="1"/>
      <name val="MINI Serif"/>
      <family val="3"/>
    </font>
    <font>
      <sz val="14"/>
      <name val="MINI Serif"/>
      <family val="3"/>
    </font>
    <font>
      <sz val="14"/>
      <color theme="1"/>
      <name val="MINI Serif"/>
    </font>
    <font>
      <b/>
      <sz val="14"/>
      <color theme="1"/>
      <name val="MINI Serif"/>
    </font>
    <font>
      <sz val="14"/>
      <color theme="1"/>
      <name val="SimSun"/>
      <family val="3"/>
      <charset val="134"/>
    </font>
    <font>
      <sz val="14"/>
      <color theme="1"/>
      <name val="MINI Serif"/>
      <family val="1"/>
    </font>
    <font>
      <sz val="9"/>
      <name val="宋体"/>
      <family val="3"/>
      <charset val="134"/>
      <scheme val="minor"/>
    </font>
    <font>
      <sz val="12"/>
      <color theme="1"/>
      <name val="MINI Serif"/>
      <family val="1"/>
    </font>
    <font>
      <sz val="11"/>
      <color indexed="8"/>
      <name val="MINI Serif"/>
      <family val="1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1">
    <xf numFmtId="0" fontId="0" fillId="0" borderId="0"/>
    <xf numFmtId="176" fontId="1" fillId="0" borderId="0" applyFont="0" applyFill="0" applyBorder="0" applyAlignment="0" applyProtection="0"/>
    <xf numFmtId="178" fontId="2" fillId="0" borderId="0"/>
    <xf numFmtId="178" fontId="1" fillId="0" borderId="0"/>
    <xf numFmtId="179" fontId="2" fillId="0" borderId="0"/>
    <xf numFmtId="179" fontId="4" fillId="0" borderId="0"/>
    <xf numFmtId="179" fontId="5" fillId="0" borderId="0"/>
    <xf numFmtId="179" fontId="2" fillId="0" borderId="0"/>
    <xf numFmtId="178" fontId="1" fillId="0" borderId="0"/>
    <xf numFmtId="178" fontId="6" fillId="0" borderId="0"/>
    <xf numFmtId="0" fontId="6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0" fontId="5" fillId="0" borderId="0"/>
    <xf numFmtId="180" fontId="2" fillId="0" borderId="0"/>
    <xf numFmtId="181" fontId="2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182" fontId="2" fillId="0" borderId="0"/>
    <xf numFmtId="182" fontId="5" fillId="0" borderId="0"/>
    <xf numFmtId="183" fontId="4" fillId="0" borderId="0"/>
    <xf numFmtId="181" fontId="2" fillId="0" borderId="0"/>
    <xf numFmtId="0" fontId="2" fillId="0" borderId="0"/>
    <xf numFmtId="0" fontId="9" fillId="0" borderId="0">
      <alignment vertical="center"/>
    </xf>
    <xf numFmtId="181" fontId="5" fillId="0" borderId="0"/>
    <xf numFmtId="181" fontId="1" fillId="0" borderId="0"/>
    <xf numFmtId="178" fontId="2" fillId="0" borderId="0"/>
    <xf numFmtId="178" fontId="4" fillId="0" borderId="0"/>
    <xf numFmtId="178" fontId="5" fillId="0" borderId="0"/>
    <xf numFmtId="178" fontId="2" fillId="0" borderId="0"/>
    <xf numFmtId="178" fontId="5" fillId="0" borderId="0">
      <alignment vertical="center"/>
    </xf>
    <xf numFmtId="178" fontId="2" fillId="0" borderId="0">
      <alignment vertical="center"/>
    </xf>
    <xf numFmtId="0" fontId="8" fillId="0" borderId="0">
      <alignment vertical="center"/>
    </xf>
    <xf numFmtId="181" fontId="1" fillId="0" borderId="0"/>
    <xf numFmtId="182" fontId="5" fillId="0" borderId="0">
      <alignment vertical="center"/>
    </xf>
    <xf numFmtId="179" fontId="1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81" fontId="1" fillId="0" borderId="0"/>
    <xf numFmtId="184" fontId="5" fillId="0" borderId="0"/>
    <xf numFmtId="182" fontId="2" fillId="0" borderId="0"/>
    <xf numFmtId="0" fontId="8" fillId="0" borderId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15" fillId="0" borderId="0" xfId="0" applyFont="1"/>
    <xf numFmtId="0" fontId="15" fillId="5" borderId="1" xfId="0" applyFont="1" applyFill="1" applyBorder="1" applyAlignment="1">
      <alignment vertical="center"/>
    </xf>
    <xf numFmtId="40" fontId="15" fillId="5" borderId="2" xfId="0" applyNumberFormat="1" applyFont="1" applyFill="1" applyBorder="1" applyAlignment="1">
      <alignment vertical="center"/>
    </xf>
    <xf numFmtId="0" fontId="20" fillId="0" borderId="0" xfId="10" applyFont="1"/>
    <xf numFmtId="40" fontId="15" fillId="0" borderId="0" xfId="0" applyNumberFormat="1" applyFont="1" applyAlignment="1">
      <alignment horizontal="right"/>
    </xf>
    <xf numFmtId="40" fontId="15" fillId="0" borderId="0" xfId="0" applyNumberFormat="1" applyFont="1"/>
    <xf numFmtId="49" fontId="15" fillId="10" borderId="6" xfId="0" applyNumberFormat="1" applyFont="1" applyFill="1" applyBorder="1" applyAlignment="1">
      <alignment vertical="center"/>
    </xf>
    <xf numFmtId="0" fontId="15" fillId="5" borderId="0" xfId="0" applyFont="1" applyFill="1" applyAlignment="1">
      <alignment vertical="center"/>
    </xf>
    <xf numFmtId="40" fontId="15" fillId="5" borderId="0" xfId="0" applyNumberFormat="1" applyFont="1" applyFill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49" fontId="16" fillId="7" borderId="7" xfId="0" applyNumberFormat="1" applyFont="1" applyFill="1" applyBorder="1" applyAlignment="1">
      <alignment horizontal="center" vertical="center"/>
    </xf>
    <xf numFmtId="49" fontId="16" fillId="7" borderId="8" xfId="0" applyNumberFormat="1" applyFont="1" applyFill="1" applyBorder="1" applyAlignment="1">
      <alignment horizontal="center" vertical="center"/>
    </xf>
    <xf numFmtId="40" fontId="15" fillId="7" borderId="9" xfId="0" applyNumberFormat="1" applyFont="1" applyFill="1" applyBorder="1" applyAlignment="1">
      <alignment horizontal="center" vertical="center"/>
    </xf>
    <xf numFmtId="49" fontId="16" fillId="7" borderId="6" xfId="0" applyNumberFormat="1" applyFont="1" applyFill="1" applyBorder="1" applyAlignment="1">
      <alignment vertical="center"/>
    </xf>
    <xf numFmtId="4" fontId="16" fillId="7" borderId="9" xfId="0" applyNumberFormat="1" applyFont="1" applyFill="1" applyBorder="1" applyAlignment="1">
      <alignment vertical="center"/>
    </xf>
    <xf numFmtId="49" fontId="19" fillId="7" borderId="6" xfId="0" applyNumberFormat="1" applyFont="1" applyFill="1" applyBorder="1" applyAlignment="1">
      <alignment horizontal="left" vertical="center" wrapText="1"/>
    </xf>
    <xf numFmtId="49" fontId="16" fillId="7" borderId="10" xfId="0" applyNumberFormat="1" applyFont="1" applyFill="1" applyBorder="1" applyAlignment="1">
      <alignment vertical="center"/>
    </xf>
    <xf numFmtId="4" fontId="16" fillId="7" borderId="11" xfId="0" applyNumberFormat="1" applyFont="1" applyFill="1" applyBorder="1" applyAlignment="1">
      <alignment vertical="center"/>
    </xf>
    <xf numFmtId="49" fontId="16" fillId="7" borderId="7" xfId="0" applyNumberFormat="1" applyFont="1" applyFill="1" applyBorder="1" applyAlignment="1">
      <alignment vertical="center"/>
    </xf>
    <xf numFmtId="49" fontId="15" fillId="5" borderId="6" xfId="0" applyNumberFormat="1" applyFont="1" applyFill="1" applyBorder="1" applyAlignment="1">
      <alignment vertical="center"/>
    </xf>
    <xf numFmtId="49" fontId="15" fillId="5" borderId="10" xfId="0" applyNumberFormat="1" applyFont="1" applyFill="1" applyBorder="1" applyAlignment="1">
      <alignment vertical="center"/>
    </xf>
    <xf numFmtId="40" fontId="17" fillId="7" borderId="8" xfId="0" applyNumberFormat="1" applyFont="1" applyFill="1" applyBorder="1" applyAlignment="1">
      <alignment horizontal="center" vertical="center" wrapText="1"/>
    </xf>
    <xf numFmtId="178" fontId="22" fillId="0" borderId="0" xfId="3" applyFont="1" applyAlignment="1">
      <alignment horizontal="left" vertical="center"/>
    </xf>
    <xf numFmtId="49" fontId="23" fillId="9" borderId="5" xfId="0" applyNumberFormat="1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177" fontId="23" fillId="9" borderId="5" xfId="1" applyNumberFormat="1" applyFont="1" applyFill="1" applyBorder="1" applyAlignment="1">
      <alignment horizontal="left" vertical="center"/>
    </xf>
    <xf numFmtId="178" fontId="23" fillId="9" borderId="5" xfId="0" applyNumberFormat="1" applyFont="1" applyFill="1" applyBorder="1" applyAlignment="1">
      <alignment horizontal="left" vertical="center"/>
    </xf>
    <xf numFmtId="179" fontId="23" fillId="9" borderId="5" xfId="0" applyNumberFormat="1" applyFont="1" applyFill="1" applyBorder="1" applyAlignment="1">
      <alignment horizontal="left" vertical="center"/>
    </xf>
    <xf numFmtId="178" fontId="23" fillId="9" borderId="5" xfId="2" applyFont="1" applyFill="1" applyBorder="1" applyAlignment="1">
      <alignment horizontal="left" vertical="center" wrapText="1"/>
    </xf>
    <xf numFmtId="179" fontId="23" fillId="2" borderId="5" xfId="4" applyFont="1" applyFill="1" applyBorder="1" applyAlignment="1">
      <alignment horizontal="left" vertical="center"/>
    </xf>
    <xf numFmtId="177" fontId="23" fillId="2" borderId="5" xfId="1" applyNumberFormat="1" applyFont="1" applyFill="1" applyBorder="1" applyAlignment="1">
      <alignment horizontal="left" vertical="center"/>
    </xf>
    <xf numFmtId="179" fontId="23" fillId="2" borderId="5" xfId="4" applyFont="1" applyFill="1" applyBorder="1" applyAlignment="1">
      <alignment horizontal="left" vertical="center" wrapText="1"/>
    </xf>
    <xf numFmtId="49" fontId="23" fillId="3" borderId="5" xfId="0" applyNumberFormat="1" applyFont="1" applyFill="1" applyBorder="1" applyAlignment="1">
      <alignment horizontal="left" vertical="center"/>
    </xf>
    <xf numFmtId="0" fontId="23" fillId="3" borderId="5" xfId="0" applyFont="1" applyFill="1" applyBorder="1" applyAlignment="1">
      <alignment horizontal="left" vertical="center"/>
    </xf>
    <xf numFmtId="177" fontId="23" fillId="3" borderId="5" xfId="1" applyNumberFormat="1" applyFont="1" applyFill="1" applyBorder="1" applyAlignment="1">
      <alignment horizontal="left" vertical="center"/>
    </xf>
    <xf numFmtId="178" fontId="23" fillId="3" borderId="5" xfId="2" applyFont="1" applyFill="1" applyBorder="1" applyAlignment="1">
      <alignment horizontal="left" vertical="center" wrapText="1"/>
    </xf>
    <xf numFmtId="49" fontId="23" fillId="4" borderId="5" xfId="49" applyNumberFormat="1" applyFont="1" applyFill="1" applyBorder="1" applyAlignment="1">
      <alignment horizontal="left" vertical="center"/>
    </xf>
    <xf numFmtId="179" fontId="23" fillId="4" borderId="5" xfId="6" applyFont="1" applyFill="1" applyBorder="1" applyAlignment="1">
      <alignment horizontal="left" vertical="center"/>
    </xf>
    <xf numFmtId="177" fontId="23" fillId="4" borderId="5" xfId="1" applyNumberFormat="1" applyFont="1" applyFill="1" applyBorder="1" applyAlignment="1">
      <alignment horizontal="left" vertical="center"/>
    </xf>
    <xf numFmtId="0" fontId="22" fillId="0" borderId="5" xfId="2" applyNumberFormat="1" applyFont="1" applyBorder="1" applyAlignment="1">
      <alignment horizontal="left" vertical="center"/>
    </xf>
    <xf numFmtId="177" fontId="22" fillId="0" borderId="5" xfId="1" applyNumberFormat="1" applyFont="1" applyFill="1" applyBorder="1" applyAlignment="1">
      <alignment horizontal="left" vertical="center" wrapText="1"/>
    </xf>
    <xf numFmtId="177" fontId="24" fillId="8" borderId="5" xfId="1" applyNumberFormat="1" applyFont="1" applyFill="1" applyBorder="1" applyAlignment="1">
      <alignment horizontal="left" vertical="center" wrapText="1"/>
    </xf>
    <xf numFmtId="178" fontId="23" fillId="2" borderId="5" xfId="2" applyFont="1" applyFill="1" applyBorder="1" applyAlignment="1">
      <alignment horizontal="left" vertical="center"/>
    </xf>
    <xf numFmtId="178" fontId="22" fillId="0" borderId="5" xfId="8" applyFont="1" applyBorder="1" applyAlignment="1">
      <alignment horizontal="left" vertical="center" wrapText="1"/>
    </xf>
    <xf numFmtId="177" fontId="23" fillId="0" borderId="5" xfId="1" applyNumberFormat="1" applyFont="1" applyFill="1" applyBorder="1" applyAlignment="1">
      <alignment horizontal="left" vertical="center"/>
    </xf>
    <xf numFmtId="49" fontId="23" fillId="0" borderId="5" xfId="0" applyNumberFormat="1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177" fontId="24" fillId="0" borderId="5" xfId="1" applyNumberFormat="1" applyFont="1" applyFill="1" applyBorder="1" applyAlignment="1">
      <alignment horizontal="left" vertical="center" wrapText="1"/>
    </xf>
    <xf numFmtId="177" fontId="22" fillId="0" borderId="0" xfId="1" applyNumberFormat="1" applyFont="1" applyAlignment="1">
      <alignment horizontal="left" vertical="center"/>
    </xf>
    <xf numFmtId="49" fontId="22" fillId="0" borderId="0" xfId="3" applyNumberFormat="1" applyFont="1" applyAlignment="1">
      <alignment horizontal="left" vertical="center"/>
    </xf>
    <xf numFmtId="179" fontId="22" fillId="0" borderId="0" xfId="3" applyNumberFormat="1" applyFont="1" applyAlignment="1">
      <alignment horizontal="left" vertical="center"/>
    </xf>
    <xf numFmtId="178" fontId="23" fillId="0" borderId="5" xfId="2" applyFont="1" applyBorder="1" applyAlignment="1">
      <alignment horizontal="left" vertical="center"/>
    </xf>
    <xf numFmtId="179" fontId="23" fillId="0" borderId="5" xfId="6" applyFont="1" applyBorder="1" applyAlignment="1">
      <alignment horizontal="left" vertical="center"/>
    </xf>
    <xf numFmtId="178" fontId="23" fillId="4" borderId="5" xfId="2" applyFont="1" applyFill="1" applyBorder="1" applyAlignment="1">
      <alignment horizontal="left" vertical="center"/>
    </xf>
    <xf numFmtId="178" fontId="23" fillId="3" borderId="5" xfId="2" applyFont="1" applyFill="1" applyBorder="1" applyAlignment="1">
      <alignment horizontal="left" vertical="center"/>
    </xf>
    <xf numFmtId="179" fontId="23" fillId="3" borderId="5" xfId="6" applyFont="1" applyFill="1" applyBorder="1" applyAlignment="1">
      <alignment horizontal="left" vertical="center"/>
    </xf>
    <xf numFmtId="49" fontId="23" fillId="4" borderId="5" xfId="0" applyNumberFormat="1" applyFont="1" applyFill="1" applyBorder="1" applyAlignment="1">
      <alignment horizontal="left" vertical="center"/>
    </xf>
    <xf numFmtId="0" fontId="23" fillId="4" borderId="5" xfId="0" applyFont="1" applyFill="1" applyBorder="1" applyAlignment="1">
      <alignment horizontal="left" vertical="center"/>
    </xf>
    <xf numFmtId="177" fontId="25" fillId="0" borderId="5" xfId="1" applyNumberFormat="1" applyFont="1" applyFill="1" applyBorder="1" applyAlignment="1">
      <alignment horizontal="left" vertical="center"/>
    </xf>
    <xf numFmtId="178" fontId="25" fillId="0" borderId="5" xfId="2" applyFont="1" applyBorder="1" applyAlignment="1">
      <alignment horizontal="left" vertical="center" wrapText="1"/>
    </xf>
    <xf numFmtId="178" fontId="25" fillId="4" borderId="5" xfId="2" applyFont="1" applyFill="1" applyBorder="1" applyAlignment="1">
      <alignment horizontal="left" vertical="center" wrapText="1"/>
    </xf>
    <xf numFmtId="49" fontId="25" fillId="4" borderId="5" xfId="49" applyNumberFormat="1" applyFont="1" applyFill="1" applyBorder="1" applyAlignment="1">
      <alignment horizontal="left" vertical="center"/>
    </xf>
    <xf numFmtId="178" fontId="25" fillId="3" borderId="5" xfId="2" applyFont="1" applyFill="1" applyBorder="1" applyAlignment="1">
      <alignment horizontal="left" vertical="center" wrapText="1"/>
    </xf>
    <xf numFmtId="178" fontId="25" fillId="6" borderId="5" xfId="8" applyFont="1" applyFill="1" applyBorder="1" applyAlignment="1">
      <alignment vertical="center" wrapText="1"/>
    </xf>
    <xf numFmtId="178" fontId="25" fillId="0" borderId="5" xfId="8" applyFont="1" applyBorder="1" applyAlignment="1">
      <alignment vertical="center" wrapText="1"/>
    </xf>
    <xf numFmtId="49" fontId="25" fillId="0" borderId="5" xfId="49" applyNumberFormat="1" applyFont="1" applyBorder="1" applyAlignment="1">
      <alignment horizontal="left" vertical="center"/>
    </xf>
    <xf numFmtId="49" fontId="25" fillId="0" borderId="5" xfId="49" applyNumberFormat="1" applyFont="1" applyBorder="1" applyAlignment="1">
      <alignment horizontal="left" vertical="center" wrapText="1"/>
    </xf>
    <xf numFmtId="49" fontId="25" fillId="3" borderId="5" xfId="49" applyNumberFormat="1" applyFont="1" applyFill="1" applyBorder="1" applyAlignment="1">
      <alignment horizontal="left" vertical="center"/>
    </xf>
    <xf numFmtId="178" fontId="25" fillId="0" borderId="0" xfId="3" applyFont="1" applyAlignment="1">
      <alignment horizontal="left" vertical="center"/>
    </xf>
    <xf numFmtId="49" fontId="25" fillId="0" borderId="5" xfId="0" applyNumberFormat="1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177" fontId="25" fillId="3" borderId="5" xfId="1" applyNumberFormat="1" applyFont="1" applyFill="1" applyBorder="1" applyAlignment="1">
      <alignment horizontal="left" vertical="center"/>
    </xf>
    <xf numFmtId="178" fontId="25" fillId="3" borderId="5" xfId="0" applyNumberFormat="1" applyFont="1" applyFill="1" applyBorder="1" applyAlignment="1">
      <alignment horizontal="left" vertical="center"/>
    </xf>
    <xf numFmtId="177" fontId="25" fillId="4" borderId="5" xfId="1" applyNumberFormat="1" applyFont="1" applyFill="1" applyBorder="1" applyAlignment="1">
      <alignment horizontal="left" vertical="center"/>
    </xf>
    <xf numFmtId="178" fontId="25" fillId="4" borderId="5" xfId="0" applyNumberFormat="1" applyFont="1" applyFill="1" applyBorder="1" applyAlignment="1">
      <alignment horizontal="left" vertical="center"/>
    </xf>
    <xf numFmtId="178" fontId="25" fillId="0" borderId="5" xfId="0" applyNumberFormat="1" applyFont="1" applyBorder="1" applyAlignment="1">
      <alignment horizontal="left" vertical="center"/>
    </xf>
    <xf numFmtId="177" fontId="25" fillId="4" borderId="5" xfId="1" applyNumberFormat="1" applyFont="1" applyFill="1" applyBorder="1" applyAlignment="1">
      <alignment horizontal="left" vertical="center" wrapText="1"/>
    </xf>
    <xf numFmtId="179" fontId="25" fillId="4" borderId="5" xfId="6" applyFont="1" applyFill="1" applyBorder="1" applyAlignment="1">
      <alignment horizontal="left" vertical="center"/>
    </xf>
    <xf numFmtId="179" fontId="25" fillId="4" borderId="5" xfId="7" applyFont="1" applyFill="1" applyBorder="1" applyAlignment="1">
      <alignment horizontal="left" vertical="center" wrapText="1"/>
    </xf>
    <xf numFmtId="179" fontId="25" fillId="3" borderId="5" xfId="0" applyNumberFormat="1" applyFont="1" applyFill="1" applyBorder="1" applyAlignment="1">
      <alignment horizontal="left" vertical="center"/>
    </xf>
    <xf numFmtId="177" fontId="25" fillId="0" borderId="5" xfId="1" applyNumberFormat="1" applyFont="1" applyFill="1" applyBorder="1" applyAlignment="1">
      <alignment horizontal="left" vertical="center" wrapText="1"/>
    </xf>
    <xf numFmtId="179" fontId="25" fillId="0" borderId="5" xfId="9" applyNumberFormat="1" applyFont="1" applyBorder="1" applyAlignment="1">
      <alignment horizontal="left" vertical="center" wrapText="1"/>
    </xf>
    <xf numFmtId="179" fontId="25" fillId="0" borderId="5" xfId="6" applyFont="1" applyBorder="1" applyAlignment="1">
      <alignment horizontal="left" vertical="center"/>
    </xf>
    <xf numFmtId="179" fontId="25" fillId="2" borderId="5" xfId="4" applyFont="1" applyFill="1" applyBorder="1" applyAlignment="1">
      <alignment horizontal="left" vertical="center" wrapText="1"/>
    </xf>
    <xf numFmtId="179" fontId="25" fillId="0" borderId="5" xfId="7" applyFont="1" applyBorder="1" applyAlignment="1">
      <alignment horizontal="left" vertical="center" wrapText="1"/>
    </xf>
    <xf numFmtId="177" fontId="25" fillId="3" borderId="5" xfId="1" applyNumberFormat="1" applyFont="1" applyFill="1" applyBorder="1" applyAlignment="1">
      <alignment horizontal="left" vertical="center" wrapText="1"/>
    </xf>
    <xf numFmtId="179" fontId="25" fillId="3" borderId="5" xfId="6" applyFont="1" applyFill="1" applyBorder="1" applyAlignment="1">
      <alignment horizontal="left" vertical="center"/>
    </xf>
    <xf numFmtId="179" fontId="25" fillId="3" borderId="5" xfId="7" applyFont="1" applyFill="1" applyBorder="1" applyAlignment="1">
      <alignment horizontal="left" vertical="center" wrapText="1"/>
    </xf>
    <xf numFmtId="177" fontId="25" fillId="0" borderId="0" xfId="1" applyNumberFormat="1" applyFont="1" applyAlignment="1">
      <alignment horizontal="left" vertical="center"/>
    </xf>
    <xf numFmtId="179" fontId="25" fillId="0" borderId="0" xfId="3" applyNumberFormat="1" applyFont="1" applyAlignment="1">
      <alignment horizontal="left" vertical="center"/>
    </xf>
    <xf numFmtId="9" fontId="22" fillId="0" borderId="0" xfId="60" applyFont="1" applyAlignment="1">
      <alignment horizontal="left" vertical="center"/>
    </xf>
    <xf numFmtId="0" fontId="26" fillId="3" borderId="5" xfId="2" applyNumberFormat="1" applyFont="1" applyFill="1" applyBorder="1" applyAlignment="1">
      <alignment horizontal="left" vertical="center"/>
    </xf>
    <xf numFmtId="178" fontId="26" fillId="3" borderId="5" xfId="8" applyFont="1" applyFill="1" applyBorder="1" applyAlignment="1">
      <alignment horizontal="left" vertical="center" wrapText="1"/>
    </xf>
    <xf numFmtId="177" fontId="26" fillId="3" borderId="5" xfId="1" applyNumberFormat="1" applyFont="1" applyFill="1" applyBorder="1" applyAlignment="1">
      <alignment horizontal="left" vertical="center" wrapText="1"/>
    </xf>
    <xf numFmtId="178" fontId="26" fillId="3" borderId="5" xfId="8" applyFont="1" applyFill="1" applyBorder="1" applyAlignment="1">
      <alignment horizontal="left" vertical="center"/>
    </xf>
    <xf numFmtId="179" fontId="26" fillId="3" borderId="5" xfId="9" applyNumberFormat="1" applyFont="1" applyFill="1" applyBorder="1" applyAlignment="1">
      <alignment horizontal="left" vertical="center" wrapText="1"/>
    </xf>
    <xf numFmtId="178" fontId="26" fillId="3" borderId="5" xfId="8" applyFont="1" applyFill="1" applyBorder="1" applyAlignment="1">
      <alignment vertical="center" wrapText="1"/>
    </xf>
    <xf numFmtId="49" fontId="14" fillId="5" borderId="0" xfId="0" applyNumberFormat="1" applyFont="1" applyFill="1" applyAlignment="1">
      <alignment horizontal="center" vertical="center"/>
    </xf>
    <xf numFmtId="49" fontId="15" fillId="5" borderId="1" xfId="0" applyNumberFormat="1" applyFont="1" applyFill="1" applyBorder="1" applyAlignment="1">
      <alignment horizontal="left" vertical="center"/>
    </xf>
    <xf numFmtId="49" fontId="15" fillId="5" borderId="2" xfId="0" applyNumberFormat="1" applyFont="1" applyFill="1" applyBorder="1" applyAlignment="1">
      <alignment horizontal="left" vertical="center"/>
    </xf>
    <xf numFmtId="49" fontId="15" fillId="5" borderId="3" xfId="0" applyNumberFormat="1" applyFont="1" applyFill="1" applyBorder="1" applyAlignment="1">
      <alignment horizontal="left" vertical="center"/>
    </xf>
    <xf numFmtId="49" fontId="15" fillId="5" borderId="4" xfId="0" applyNumberFormat="1" applyFont="1" applyFill="1" applyBorder="1" applyAlignment="1">
      <alignment horizontal="left" vertical="center"/>
    </xf>
    <xf numFmtId="49" fontId="21" fillId="11" borderId="5" xfId="3" applyNumberFormat="1" applyFont="1" applyFill="1" applyBorder="1" applyAlignment="1">
      <alignment horizontal="left" vertical="center"/>
    </xf>
    <xf numFmtId="178" fontId="28" fillId="0" borderId="5" xfId="0" applyNumberFormat="1" applyFont="1" applyBorder="1" applyAlignment="1">
      <alignment horizontal="left" vertical="center"/>
    </xf>
    <xf numFmtId="178" fontId="28" fillId="0" borderId="5" xfId="8" applyFont="1" applyBorder="1" applyAlignment="1">
      <alignment horizontal="left" vertical="center"/>
    </xf>
    <xf numFmtId="177" fontId="28" fillId="0" borderId="5" xfId="1" applyNumberFormat="1" applyFont="1" applyFill="1" applyBorder="1" applyAlignment="1">
      <alignment horizontal="left" vertical="center" wrapText="1"/>
    </xf>
    <xf numFmtId="179" fontId="28" fillId="0" borderId="5" xfId="9" applyNumberFormat="1" applyFont="1" applyBorder="1" applyAlignment="1">
      <alignment horizontal="left" vertical="center" wrapText="1"/>
    </xf>
    <xf numFmtId="0" fontId="30" fillId="6" borderId="9" xfId="34" applyNumberFormat="1" applyFont="1" applyFill="1" applyBorder="1" applyAlignment="1">
      <alignment horizontal="center" vertical="center" wrapText="1"/>
    </xf>
    <xf numFmtId="14" fontId="30" fillId="0" borderId="9" xfId="0" applyNumberFormat="1" applyFont="1" applyBorder="1" applyAlignment="1">
      <alignment horizontal="center" vertical="center"/>
    </xf>
    <xf numFmtId="14" fontId="30" fillId="0" borderId="11" xfId="0" applyNumberFormat="1" applyFont="1" applyBorder="1" applyAlignment="1">
      <alignment horizontal="center" vertical="center"/>
    </xf>
    <xf numFmtId="40" fontId="31" fillId="10" borderId="0" xfId="0" applyNumberFormat="1" applyFont="1" applyFill="1" applyAlignment="1">
      <alignment horizontal="center" vertical="center"/>
    </xf>
    <xf numFmtId="40" fontId="31" fillId="7" borderId="8" xfId="0" applyNumberFormat="1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12" fillId="0" borderId="11" xfId="54" applyNumberFormat="1" applyBorder="1" applyAlignment="1" applyProtection="1">
      <alignment horizontal="center" vertical="center" wrapText="1"/>
    </xf>
  </cellXfs>
  <cellStyles count="61">
    <cellStyle name="0,0_x000a__x000a_NA_x000a__x000a_ 2" xfId="37" xr:uid="{00000000-0005-0000-0000-000000000000}"/>
    <cellStyle name="0,0_x000d__x000a_NA_x000d__x000a_" xfId="59" xr:uid="{00000000-0005-0000-0000-000001000000}"/>
    <cellStyle name="Normal 2" xfId="3" xr:uid="{00000000-0005-0000-0000-000002000000}"/>
    <cellStyle name="Normal 2 2" xfId="2" xr:uid="{00000000-0005-0000-0000-000003000000}"/>
    <cellStyle name="Normal 2 2 2" xfId="16" xr:uid="{00000000-0005-0000-0000-000004000000}"/>
    <cellStyle name="Normal 2 2 2 2" xfId="32" xr:uid="{00000000-0005-0000-0000-000005000000}"/>
    <cellStyle name="Normal 2 2 2 3" xfId="4" xr:uid="{00000000-0005-0000-0000-000006000000}"/>
    <cellStyle name="Normal 2 2 2 3 2" xfId="40" xr:uid="{00000000-0005-0000-0000-000007000000}"/>
    <cellStyle name="Normal 2 2 2 4" xfId="58" xr:uid="{00000000-0005-0000-0000-000008000000}"/>
    <cellStyle name="Normal 2 2 3" xfId="17" xr:uid="{00000000-0005-0000-0000-000009000000}"/>
    <cellStyle name="Normal 2 2 3 2" xfId="7" xr:uid="{00000000-0005-0000-0000-00000A000000}"/>
    <cellStyle name="Normal 2 2 3 2 2" xfId="43" xr:uid="{00000000-0005-0000-0000-00000B000000}"/>
    <cellStyle name="Normal 2 2 4" xfId="35" xr:uid="{00000000-0005-0000-0000-00000C000000}"/>
    <cellStyle name="Normal 2 2 4 2" xfId="45" xr:uid="{00000000-0005-0000-0000-00000D000000}"/>
    <cellStyle name="Normal 2 3" xfId="36" xr:uid="{00000000-0005-0000-0000-00000E000000}"/>
    <cellStyle name="Normal 3" xfId="8" xr:uid="{00000000-0005-0000-0000-00000F000000}"/>
    <cellStyle name="Normal 3 7" xfId="46" xr:uid="{00000000-0005-0000-0000-000010000000}"/>
    <cellStyle name="Normal 4" xfId="39" xr:uid="{00000000-0005-0000-0000-000011000000}"/>
    <cellStyle name="Normal 5" xfId="47" xr:uid="{00000000-0005-0000-0000-000012000000}"/>
    <cellStyle name="Normal 6" xfId="56" xr:uid="{00000000-0005-0000-0000-000013000000}"/>
    <cellStyle name="Normal_mck_ceocircle_20060228 2" xfId="9" xr:uid="{00000000-0005-0000-0000-000014000000}"/>
    <cellStyle name="Normal_mck_ceocircle_20060228_budget_mini_ava_041207.xls" xfId="10" xr:uid="{00000000-0005-0000-0000-000015000000}"/>
    <cellStyle name="百分比" xfId="60" builtinId="5"/>
    <cellStyle name="常规" xfId="0" builtinId="0"/>
    <cellStyle name="常规 14" xfId="50" xr:uid="{00000000-0005-0000-0000-000017000000}"/>
    <cellStyle name="常规 3" xfId="31" xr:uid="{00000000-0005-0000-0000-000018000000}"/>
    <cellStyle name="常规 3 2" xfId="55" xr:uid="{00000000-0005-0000-0000-000019000000}"/>
    <cellStyle name="常规 3 3" xfId="51" xr:uid="{00000000-0005-0000-0000-00001A000000}"/>
    <cellStyle name="常规 5 2 2" xfId="5" xr:uid="{00000000-0005-0000-0000-00001B000000}"/>
    <cellStyle name="常规 5 2 2 2" xfId="41" xr:uid="{00000000-0005-0000-0000-00001C000000}"/>
    <cellStyle name="常规 5 2 2 3" xfId="49" xr:uid="{00000000-0005-0000-0000-00001D000000}"/>
    <cellStyle name="常规 6" xfId="34" xr:uid="{00000000-0005-0000-0000-00001E000000}"/>
    <cellStyle name="常规 9" xfId="52" xr:uid="{00000000-0005-0000-0000-00001F000000}"/>
    <cellStyle name="超链接" xfId="54" builtinId="8"/>
    <cellStyle name="千位分隔" xfId="1" builtinId="3"/>
    <cellStyle name="千位分隔 2 2" xfId="53" xr:uid="{00000000-0005-0000-0000-000022000000}"/>
    <cellStyle name="样式 1" xfId="57" xr:uid="{00000000-0005-0000-0000-000023000000}"/>
    <cellStyle name="样式 1 2" xfId="38" xr:uid="{00000000-0005-0000-0000-000024000000}"/>
    <cellStyle name="样式 1 2 2" xfId="15" xr:uid="{00000000-0005-0000-0000-000025000000}"/>
    <cellStyle name="样式 1 2 2 2" xfId="6" xr:uid="{00000000-0005-0000-0000-000026000000}"/>
    <cellStyle name="样式 1 2 2 2 2" xfId="42" xr:uid="{00000000-0005-0000-0000-000027000000}"/>
    <cellStyle name="样式 1 2 2 2 2 2" xfId="48" xr:uid="{00000000-0005-0000-0000-000028000000}"/>
    <cellStyle name="样式 1 2 2 3" xfId="33" xr:uid="{00000000-0005-0000-0000-000029000000}"/>
    <cellStyle name="样式 1 2 4" xfId="44" xr:uid="{00000000-0005-0000-0000-00002A000000}"/>
    <cellStyle name="已访问的超链接" xfId="11" builtinId="9" hidden="1"/>
    <cellStyle name="已访问的超链接" xfId="12" builtinId="9" hidden="1"/>
    <cellStyle name="已访问的超链接" xfId="13" builtinId="9" hidden="1"/>
    <cellStyle name="已访问的超链接" xfId="14" builtinId="9" hidden="1"/>
    <cellStyle name="已访问的超链接" xfId="18" builtinId="9" hidden="1"/>
    <cellStyle name="已访问的超链接" xfId="19" builtinId="9" hidden="1"/>
    <cellStyle name="已访问的超链接" xfId="20" builtinId="9" hidden="1"/>
    <cellStyle name="已访问的超链接" xfId="21" builtinId="9" hidden="1"/>
    <cellStyle name="已访问的超链接" xfId="22" builtinId="9" hidden="1"/>
    <cellStyle name="已访问的超链接" xfId="23" builtinId="9" hidden="1"/>
    <cellStyle name="已访问的超链接" xfId="24" builtinId="9" hidden="1"/>
    <cellStyle name="已访问的超链接" xfId="25" builtinId="9" hidden="1"/>
    <cellStyle name="已访问的超链接" xfId="26" builtinId="9" hidden="1"/>
    <cellStyle name="已访问的超链接" xfId="27" builtinId="9" hidden="1"/>
    <cellStyle name="已访问的超链接" xfId="28" builtinId="9" hidden="1"/>
    <cellStyle name="已访问的超链接" xfId="29" builtinId="9" hidden="1"/>
    <cellStyle name="已访问的超链接" xfId="3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iona" id="{D2762373-4233-4187-AE52-D32F4297F2A8}" userId="S::Fiona.Xu@bmw.com::8f00b1e9-59fc-408d-a546-de25cd7002d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7" dT="2024-04-22T10:05:28.83" personId="{D2762373-4233-4187-AE52-D32F4297F2A8}" id="{CC062770-0031-4EC7-B274-5A9B8DA3032A}">
    <text>Subject to customers' need (2 adults and 1 kid max)</text>
  </threadedComment>
  <threadedComment ref="E18" dT="2024-04-22T10:05:31.31" personId="{D2762373-4233-4187-AE52-D32F4297F2A8}" id="{14AEF0A1-A120-404D-B3C1-5FDE6F684327}">
    <text>Subject to customers' need (2 adults and 1 kid max)</text>
  </threadedComment>
  <threadedComment ref="E19" dT="2024-04-22T10:05:36.36" personId="{D2762373-4233-4187-AE52-D32F4297F2A8}" id="{62C8D381-CF33-4B22-950C-EA3B96192BA8}">
    <text>Subject to customers' need (2 adults and 1 kid max)</text>
  </threadedComment>
  <threadedComment ref="E20" dT="2024-04-22T10:05:39.07" personId="{D2762373-4233-4187-AE52-D32F4297F2A8}" id="{7BDD957E-0C77-42F9-8F81-3B71B9A4BF52}">
    <text>Subject to customers' need (2 adults and 1 kid max)</text>
  </threadedComment>
  <threadedComment ref="E21" dT="2024-04-22T09:58:48.74" personId="{D2762373-4233-4187-AE52-D32F4297F2A8}" id="{6B3402EC-DBAF-4F2C-9D45-85A872C0D60C}">
    <text>Subject to customers' need (2 adults and 1 kid max)</text>
  </threadedComment>
  <threadedComment ref="E27" dT="2024-04-19T08:57:06.70" personId="{D2762373-4233-4187-AE52-D32F4297F2A8}" id="{CCE7F030-6673-4D63-8C04-1B3B35044FA1}">
    <text>Subject to customers' need (2 adults and 1 kid max)</text>
  </threadedComment>
  <threadedComment ref="E31" dT="2024-04-19T08:57:59.52" personId="{D2762373-4233-4187-AE52-D32F4297F2A8}" id="{55A264DC-631A-4C50-B404-47F72686AD9F}">
    <text>Subject to customers' need (2 adults and 1 kid max)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onglan@cct.c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7"/>
  <sheetViews>
    <sheetView tabSelected="1" zoomScaleNormal="75" zoomScalePageLayoutView="75" workbookViewId="0">
      <selection activeCell="A19" sqref="A19"/>
    </sheetView>
  </sheetViews>
  <sheetFormatPr defaultColWidth="13" defaultRowHeight="14"/>
  <cols>
    <col min="1" max="1" width="45.26953125" style="4" customWidth="1"/>
    <col min="2" max="2" width="50.81640625" style="4" customWidth="1"/>
    <col min="3" max="16384" width="13" style="4"/>
  </cols>
  <sheetData>
    <row r="1" spans="1:2" s="1" customFormat="1" ht="20">
      <c r="A1" s="98" t="s">
        <v>27</v>
      </c>
      <c r="B1" s="98"/>
    </row>
    <row r="2" spans="1:2" s="1" customFormat="1" ht="14.5" thickBot="1">
      <c r="A2" s="8"/>
      <c r="B2" s="9"/>
    </row>
    <row r="3" spans="1:2" s="1" customFormat="1" ht="29.25" customHeight="1">
      <c r="A3" s="19" t="s">
        <v>12</v>
      </c>
      <c r="B3" s="22" t="s">
        <v>72</v>
      </c>
    </row>
    <row r="4" spans="1:2" s="1" customFormat="1" ht="43" customHeight="1">
      <c r="A4" s="20" t="s">
        <v>51</v>
      </c>
      <c r="B4" s="108" t="s">
        <v>96</v>
      </c>
    </row>
    <row r="5" spans="1:2" s="1" customFormat="1" ht="15.5">
      <c r="A5" s="20" t="s">
        <v>13</v>
      </c>
      <c r="B5" s="109">
        <v>45433</v>
      </c>
    </row>
    <row r="6" spans="1:2" s="1" customFormat="1" ht="16" thickBot="1">
      <c r="A6" s="21" t="s">
        <v>14</v>
      </c>
      <c r="B6" s="110" t="s">
        <v>97</v>
      </c>
    </row>
    <row r="7" spans="1:2" s="1" customFormat="1" ht="14.5" thickBot="1">
      <c r="A7" s="8"/>
      <c r="B7" s="111"/>
    </row>
    <row r="8" spans="1:2" s="1" customFormat="1" ht="15">
      <c r="A8" s="19" t="s">
        <v>15</v>
      </c>
      <c r="B8" s="112"/>
    </row>
    <row r="9" spans="1:2" s="1" customFormat="1" ht="15.5">
      <c r="A9" s="20" t="s">
        <v>16</v>
      </c>
      <c r="B9" s="113" t="s">
        <v>98</v>
      </c>
    </row>
    <row r="10" spans="1:2" s="1" customFormat="1" ht="15.5">
      <c r="A10" s="20" t="s">
        <v>17</v>
      </c>
      <c r="B10" s="113" t="s">
        <v>99</v>
      </c>
    </row>
    <row r="11" spans="1:2" s="1" customFormat="1" ht="15.5">
      <c r="A11" s="20" t="s">
        <v>18</v>
      </c>
      <c r="B11" s="113" t="s">
        <v>100</v>
      </c>
    </row>
    <row r="12" spans="1:2" s="1" customFormat="1" ht="15.5">
      <c r="A12" s="20" t="s">
        <v>19</v>
      </c>
      <c r="B12" s="113">
        <v>13910193620</v>
      </c>
    </row>
    <row r="13" spans="1:2" s="1" customFormat="1" ht="15.5">
      <c r="A13" s="20" t="s">
        <v>20</v>
      </c>
      <c r="B13" s="113"/>
    </row>
    <row r="14" spans="1:2" s="1" customFormat="1" ht="14.5" thickBot="1">
      <c r="A14" s="21" t="s">
        <v>21</v>
      </c>
      <c r="B14" s="114" t="s">
        <v>101</v>
      </c>
    </row>
    <row r="15" spans="1:2" s="1" customFormat="1" ht="16" thickBot="1">
      <c r="A15" s="8"/>
      <c r="B15" s="10"/>
    </row>
    <row r="16" spans="1:2" s="1" customFormat="1" ht="33" customHeight="1">
      <c r="A16" s="11" t="s">
        <v>52</v>
      </c>
      <c r="B16" s="12" t="s">
        <v>34</v>
      </c>
    </row>
    <row r="17" spans="1:2" s="1" customFormat="1" ht="33" customHeight="1">
      <c r="A17" s="7" t="s">
        <v>73</v>
      </c>
      <c r="B17" s="13">
        <f>Details!G11</f>
        <v>1130000</v>
      </c>
    </row>
    <row r="18" spans="1:2" s="1" customFormat="1" ht="33" customHeight="1">
      <c r="A18" s="7" t="s">
        <v>50</v>
      </c>
      <c r="B18" s="13">
        <f>Details!G34</f>
        <v>3772350</v>
      </c>
    </row>
    <row r="19" spans="1:2" s="1" customFormat="1" ht="33" customHeight="1">
      <c r="A19" s="7" t="s">
        <v>55</v>
      </c>
      <c r="B19" s="13">
        <f>Details!G42</f>
        <v>392188</v>
      </c>
    </row>
    <row r="20" spans="1:2" s="1" customFormat="1" ht="15">
      <c r="A20" s="14" t="s">
        <v>22</v>
      </c>
      <c r="B20" s="15">
        <f>SUM(B17:B19)</f>
        <v>5294538</v>
      </c>
    </row>
    <row r="21" spans="1:2" s="1" customFormat="1" ht="15">
      <c r="A21" s="16" t="s">
        <v>23</v>
      </c>
      <c r="B21" s="15">
        <f>B20*0.06</f>
        <v>317672.27999999997</v>
      </c>
    </row>
    <row r="22" spans="1:2" s="1" customFormat="1" ht="15.5" thickBot="1">
      <c r="A22" s="17" t="s">
        <v>33</v>
      </c>
      <c r="B22" s="18">
        <f>B20+B21</f>
        <v>5612210.2800000003</v>
      </c>
    </row>
    <row r="23" spans="1:2" s="1" customFormat="1">
      <c r="A23" s="2"/>
      <c r="B23" s="3"/>
    </row>
    <row r="24" spans="1:2" s="1" customFormat="1">
      <c r="A24" s="99" t="s">
        <v>24</v>
      </c>
      <c r="B24" s="100"/>
    </row>
    <row r="25" spans="1:2" s="1" customFormat="1">
      <c r="A25" s="101" t="s">
        <v>25</v>
      </c>
      <c r="B25" s="102"/>
    </row>
    <row r="26" spans="1:2" s="1" customFormat="1">
      <c r="A26" s="4"/>
      <c r="B26" s="5"/>
    </row>
    <row r="27" spans="1:2" s="1" customFormat="1">
      <c r="A27" s="4"/>
      <c r="B27" s="6"/>
    </row>
  </sheetData>
  <mergeCells count="3">
    <mergeCell ref="A1:B1"/>
    <mergeCell ref="A24:B24"/>
    <mergeCell ref="A25:B25"/>
  </mergeCells>
  <phoneticPr fontId="11" type="noConversion"/>
  <hyperlinks>
    <hyperlink ref="B14" r:id="rId1" xr:uid="{05351C5F-709B-4988-8263-AE62BF1FB56C}"/>
  </hyperlinks>
  <pageMargins left="0.7" right="0.7" top="0.75" bottom="0.75" header="0.3" footer="0.3"/>
  <pageSetup paperSize="9" scale="9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4002D-42D3-41EC-A5C9-E32C0FF23D40}">
  <sheetPr>
    <tabColor theme="5"/>
    <pageSetUpPr fitToPage="1"/>
  </sheetPr>
  <dimension ref="A1:I85"/>
  <sheetViews>
    <sheetView zoomScale="50" zoomScaleNormal="50" zoomScalePageLayoutView="60" workbookViewId="0">
      <pane ySplit="3" topLeftCell="A4" activePane="bottomLeft" state="frozen"/>
      <selection activeCell="A9" sqref="A9"/>
      <selection pane="bottomLeft" activeCell="F40" sqref="F40"/>
    </sheetView>
  </sheetViews>
  <sheetFormatPr defaultColWidth="46.81640625" defaultRowHeight="18"/>
  <cols>
    <col min="1" max="1" width="18.453125" style="50" customWidth="1"/>
    <col min="2" max="2" width="61.7265625" style="23" bestFit="1" customWidth="1"/>
    <col min="3" max="3" width="18.81640625" style="49" customWidth="1"/>
    <col min="4" max="4" width="21.1796875" style="49" customWidth="1"/>
    <col min="5" max="5" width="25.54296875" style="49" bestFit="1" customWidth="1"/>
    <col min="6" max="6" width="17" style="23" customWidth="1"/>
    <col min="7" max="7" width="20.453125" style="51" customWidth="1"/>
    <col min="8" max="8" width="119" style="69" customWidth="1"/>
    <col min="9" max="9" width="10.54296875" style="23" bestFit="1" customWidth="1"/>
    <col min="10" max="30" width="9.453125" style="23" customWidth="1"/>
    <col min="31" max="16384" width="46.81640625" style="23"/>
  </cols>
  <sheetData>
    <row r="1" spans="1:8" ht="31.5" customHeight="1">
      <c r="A1" s="103" t="s">
        <v>95</v>
      </c>
      <c r="B1" s="103"/>
      <c r="C1" s="103"/>
      <c r="D1" s="103"/>
      <c r="E1" s="103"/>
      <c r="F1" s="103"/>
      <c r="G1" s="103"/>
      <c r="H1" s="103"/>
    </row>
    <row r="2" spans="1:8" ht="31.5" customHeight="1">
      <c r="A2" s="24"/>
      <c r="B2" s="25" t="s">
        <v>32</v>
      </c>
      <c r="C2" s="26"/>
      <c r="D2" s="26"/>
      <c r="E2" s="26"/>
      <c r="F2" s="27"/>
      <c r="G2" s="28">
        <f>G11+G34+G42</f>
        <v>5294538</v>
      </c>
      <c r="H2" s="29"/>
    </row>
    <row r="3" spans="1:8">
      <c r="A3" s="30" t="s">
        <v>0</v>
      </c>
      <c r="B3" s="30" t="s">
        <v>1</v>
      </c>
      <c r="C3" s="31" t="s">
        <v>2</v>
      </c>
      <c r="D3" s="31" t="s">
        <v>67</v>
      </c>
      <c r="E3" s="31" t="s">
        <v>68</v>
      </c>
      <c r="F3" s="32" t="s">
        <v>3</v>
      </c>
      <c r="G3" s="32" t="s">
        <v>4</v>
      </c>
      <c r="H3" s="32" t="s">
        <v>5</v>
      </c>
    </row>
    <row r="4" spans="1:8" ht="37" customHeight="1">
      <c r="A4" s="33" t="s">
        <v>6</v>
      </c>
      <c r="B4" s="34" t="s">
        <v>73</v>
      </c>
      <c r="C4" s="35"/>
      <c r="D4" s="72"/>
      <c r="E4" s="72"/>
      <c r="F4" s="73"/>
      <c r="G4" s="73"/>
      <c r="H4" s="36"/>
    </row>
    <row r="5" spans="1:8" ht="37" customHeight="1">
      <c r="A5" s="57" t="s">
        <v>8</v>
      </c>
      <c r="B5" s="58" t="s">
        <v>73</v>
      </c>
      <c r="C5" s="39"/>
      <c r="D5" s="74"/>
      <c r="E5" s="74"/>
      <c r="F5" s="75"/>
      <c r="G5" s="75"/>
      <c r="H5" s="61"/>
    </row>
    <row r="6" spans="1:8" ht="87" customHeight="1">
      <c r="A6" s="70" t="s">
        <v>53</v>
      </c>
      <c r="B6" s="71" t="s">
        <v>59</v>
      </c>
      <c r="C6" s="59" t="s">
        <v>58</v>
      </c>
      <c r="D6" s="59">
        <v>50</v>
      </c>
      <c r="E6" s="59">
        <v>2</v>
      </c>
      <c r="F6" s="104">
        <v>1500</v>
      </c>
      <c r="G6" s="76">
        <f>D6*E6*F6</f>
        <v>150000</v>
      </c>
      <c r="H6" s="60" t="s">
        <v>90</v>
      </c>
    </row>
    <row r="7" spans="1:8" ht="87" customHeight="1">
      <c r="A7" s="70" t="s">
        <v>91</v>
      </c>
      <c r="B7" s="71" t="s">
        <v>59</v>
      </c>
      <c r="C7" s="59" t="s">
        <v>58</v>
      </c>
      <c r="D7" s="59">
        <v>100</v>
      </c>
      <c r="E7" s="59">
        <v>2</v>
      </c>
      <c r="F7" s="104">
        <v>2200</v>
      </c>
      <c r="G7" s="76">
        <f>D7*E7*F7</f>
        <v>440000</v>
      </c>
      <c r="H7" s="60" t="s">
        <v>92</v>
      </c>
    </row>
    <row r="8" spans="1:8" ht="87" customHeight="1">
      <c r="A8" s="70" t="s">
        <v>93</v>
      </c>
      <c r="B8" s="71" t="s">
        <v>59</v>
      </c>
      <c r="C8" s="59" t="s">
        <v>58</v>
      </c>
      <c r="D8" s="59">
        <v>100</v>
      </c>
      <c r="E8" s="59">
        <v>2</v>
      </c>
      <c r="F8" s="104">
        <v>2700</v>
      </c>
      <c r="G8" s="76">
        <f>D8*E8*F8</f>
        <v>540000</v>
      </c>
      <c r="H8" s="60" t="s">
        <v>94</v>
      </c>
    </row>
    <row r="9" spans="1:8" ht="36.75" customHeight="1">
      <c r="A9" s="40" t="s">
        <v>35</v>
      </c>
      <c r="B9" s="42" t="s">
        <v>71</v>
      </c>
      <c r="C9" s="59"/>
      <c r="D9" s="59"/>
      <c r="E9" s="59"/>
      <c r="F9" s="76"/>
      <c r="G9" s="76">
        <f>D9*E9*F9</f>
        <v>0</v>
      </c>
      <c r="H9" s="60"/>
    </row>
    <row r="10" spans="1:8" ht="37" customHeight="1">
      <c r="A10" s="43" t="s">
        <v>8</v>
      </c>
      <c r="B10" s="38" t="s">
        <v>70</v>
      </c>
      <c r="C10" s="39"/>
      <c r="D10" s="74"/>
      <c r="E10" s="77"/>
      <c r="F10" s="78"/>
      <c r="G10" s="79">
        <f>SUM(G6:G9)</f>
        <v>1130000</v>
      </c>
      <c r="H10" s="62"/>
    </row>
    <row r="11" spans="1:8" ht="37" customHeight="1">
      <c r="A11" s="33" t="s">
        <v>6</v>
      </c>
      <c r="B11" s="34" t="s">
        <v>65</v>
      </c>
      <c r="C11" s="35"/>
      <c r="D11" s="72"/>
      <c r="E11" s="72"/>
      <c r="F11" s="73"/>
      <c r="G11" s="73">
        <f>SUM(G10)</f>
        <v>1130000</v>
      </c>
      <c r="H11" s="63"/>
    </row>
    <row r="12" spans="1:8" ht="37" customHeight="1">
      <c r="A12" s="46"/>
      <c r="B12" s="47"/>
      <c r="C12" s="45"/>
      <c r="D12" s="59"/>
      <c r="E12" s="59"/>
      <c r="F12" s="76"/>
      <c r="G12" s="76"/>
      <c r="H12" s="60"/>
    </row>
    <row r="13" spans="1:8" ht="37" customHeight="1">
      <c r="A13" s="46"/>
      <c r="B13" s="47"/>
      <c r="C13" s="45"/>
      <c r="D13" s="59"/>
      <c r="E13" s="59"/>
      <c r="F13" s="76"/>
      <c r="G13" s="76"/>
      <c r="H13" s="60"/>
    </row>
    <row r="14" spans="1:8" ht="37" customHeight="1">
      <c r="A14" s="33" t="s">
        <v>7</v>
      </c>
      <c r="B14" s="34" t="s">
        <v>42</v>
      </c>
      <c r="C14" s="35"/>
      <c r="D14" s="72"/>
      <c r="E14" s="72"/>
      <c r="F14" s="73"/>
      <c r="G14" s="80"/>
      <c r="H14" s="63"/>
    </row>
    <row r="15" spans="1:8" ht="37" customHeight="1">
      <c r="A15" s="37" t="s">
        <v>9</v>
      </c>
      <c r="B15" s="38" t="s">
        <v>43</v>
      </c>
      <c r="C15" s="39"/>
      <c r="D15" s="74"/>
      <c r="E15" s="77"/>
      <c r="F15" s="78"/>
      <c r="G15" s="79"/>
      <c r="H15" s="62"/>
    </row>
    <row r="16" spans="1:8" ht="37" customHeight="1">
      <c r="A16" s="37" t="s">
        <v>31</v>
      </c>
      <c r="B16" s="38" t="s">
        <v>89</v>
      </c>
      <c r="C16" s="39"/>
      <c r="D16" s="74"/>
      <c r="E16" s="77"/>
      <c r="F16" s="78"/>
      <c r="G16" s="79"/>
      <c r="H16" s="62"/>
    </row>
    <row r="17" spans="1:9" ht="37" customHeight="1">
      <c r="A17" s="40" t="s">
        <v>84</v>
      </c>
      <c r="B17" s="44" t="s">
        <v>76</v>
      </c>
      <c r="C17" s="41" t="s">
        <v>28</v>
      </c>
      <c r="D17" s="81">
        <v>65</v>
      </c>
      <c r="E17" s="81">
        <v>3</v>
      </c>
      <c r="F17" s="105">
        <v>2500</v>
      </c>
      <c r="G17" s="82">
        <f t="shared" ref="G17:G20" si="0">D17*E17*F17</f>
        <v>487500</v>
      </c>
      <c r="H17" s="64" t="s">
        <v>80</v>
      </c>
      <c r="I17" s="91"/>
    </row>
    <row r="18" spans="1:9" ht="37" customHeight="1">
      <c r="A18" s="40" t="s">
        <v>85</v>
      </c>
      <c r="B18" s="44" t="s">
        <v>81</v>
      </c>
      <c r="C18" s="41" t="s">
        <v>28</v>
      </c>
      <c r="D18" s="81">
        <v>73</v>
      </c>
      <c r="E18" s="81">
        <v>3</v>
      </c>
      <c r="F18" s="105">
        <v>2600</v>
      </c>
      <c r="G18" s="82">
        <f t="shared" si="0"/>
        <v>569400</v>
      </c>
      <c r="H18" s="64" t="s">
        <v>79</v>
      </c>
      <c r="I18" s="91"/>
    </row>
    <row r="19" spans="1:9" ht="37" customHeight="1">
      <c r="A19" s="40" t="s">
        <v>86</v>
      </c>
      <c r="B19" s="44" t="s">
        <v>82</v>
      </c>
      <c r="C19" s="41" t="s">
        <v>28</v>
      </c>
      <c r="D19" s="81">
        <v>64</v>
      </c>
      <c r="E19" s="81">
        <v>3</v>
      </c>
      <c r="F19" s="105">
        <v>2800</v>
      </c>
      <c r="G19" s="82">
        <f t="shared" si="0"/>
        <v>537600</v>
      </c>
      <c r="H19" s="64" t="s">
        <v>78</v>
      </c>
      <c r="I19" s="91"/>
    </row>
    <row r="20" spans="1:9" ht="37" customHeight="1">
      <c r="A20" s="40" t="s">
        <v>87</v>
      </c>
      <c r="B20" s="44" t="s">
        <v>83</v>
      </c>
      <c r="C20" s="41" t="s">
        <v>28</v>
      </c>
      <c r="D20" s="81">
        <v>48</v>
      </c>
      <c r="E20" s="81">
        <v>3</v>
      </c>
      <c r="F20" s="105">
        <v>400</v>
      </c>
      <c r="G20" s="82">
        <f t="shared" si="0"/>
        <v>57600</v>
      </c>
      <c r="H20" s="64" t="s">
        <v>77</v>
      </c>
      <c r="I20" s="91"/>
    </row>
    <row r="21" spans="1:9" ht="157.5">
      <c r="A21" s="92" t="s">
        <v>31</v>
      </c>
      <c r="B21" s="93" t="s">
        <v>88</v>
      </c>
      <c r="C21" s="94" t="s">
        <v>28</v>
      </c>
      <c r="D21" s="94">
        <v>250</v>
      </c>
      <c r="E21" s="94">
        <v>3</v>
      </c>
      <c r="F21" s="95" cm="1">
        <f t="array" ref="F21">SUMPRODUCT(D17:D20/D21,F17:F20)</f>
        <v>2202.8000000000002</v>
      </c>
      <c r="G21" s="96">
        <f>SUM(G17:G20)</f>
        <v>1652100</v>
      </c>
      <c r="H21" s="97" t="s">
        <v>75</v>
      </c>
      <c r="I21" s="91"/>
    </row>
    <row r="22" spans="1:9" ht="37" customHeight="1">
      <c r="A22" s="40" t="s">
        <v>30</v>
      </c>
      <c r="B22" s="44" t="s">
        <v>40</v>
      </c>
      <c r="C22" s="41"/>
      <c r="D22" s="106">
        <v>300</v>
      </c>
      <c r="E22" s="106">
        <v>3</v>
      </c>
      <c r="F22" s="105">
        <v>5</v>
      </c>
      <c r="G22" s="82">
        <f t="shared" ref="G22:G24" si="1">D22*E22*F22</f>
        <v>4500</v>
      </c>
      <c r="H22" s="65" t="s">
        <v>49</v>
      </c>
    </row>
    <row r="23" spans="1:9" ht="37" customHeight="1">
      <c r="A23" s="40" t="s">
        <v>29</v>
      </c>
      <c r="B23" s="44" t="s">
        <v>41</v>
      </c>
      <c r="C23" s="41"/>
      <c r="D23" s="106">
        <v>300</v>
      </c>
      <c r="E23" s="106">
        <v>3</v>
      </c>
      <c r="F23" s="105">
        <v>5</v>
      </c>
      <c r="G23" s="82">
        <f t="shared" si="1"/>
        <v>4500</v>
      </c>
      <c r="H23" s="65" t="s">
        <v>48</v>
      </c>
    </row>
    <row r="24" spans="1:9" ht="37" customHeight="1">
      <c r="A24" s="40" t="s">
        <v>35</v>
      </c>
      <c r="B24" s="42" t="s">
        <v>71</v>
      </c>
      <c r="C24" s="45"/>
      <c r="D24" s="59"/>
      <c r="E24" s="81"/>
      <c r="F24" s="83"/>
      <c r="G24" s="82">
        <f t="shared" si="1"/>
        <v>0</v>
      </c>
      <c r="H24" s="66"/>
    </row>
    <row r="25" spans="1:9" ht="37" customHeight="1">
      <c r="A25" s="33" t="s">
        <v>9</v>
      </c>
      <c r="B25" s="34" t="s">
        <v>46</v>
      </c>
      <c r="C25" s="35"/>
      <c r="D25" s="72"/>
      <c r="E25" s="72"/>
      <c r="F25" s="73"/>
      <c r="G25" s="73">
        <f>SUM(G21:G24)</f>
        <v>1661100</v>
      </c>
      <c r="H25" s="63"/>
    </row>
    <row r="26" spans="1:9" ht="37" customHeight="1">
      <c r="A26" s="37" t="s">
        <v>54</v>
      </c>
      <c r="B26" s="38" t="s">
        <v>44</v>
      </c>
      <c r="C26" s="39"/>
      <c r="D26" s="74"/>
      <c r="E26" s="77"/>
      <c r="F26" s="84"/>
      <c r="G26" s="79"/>
      <c r="H26" s="62"/>
    </row>
    <row r="27" spans="1:9" ht="37" customHeight="1">
      <c r="A27" s="40" t="s">
        <v>36</v>
      </c>
      <c r="B27" s="48" t="s">
        <v>39</v>
      </c>
      <c r="C27" s="59" t="s">
        <v>26</v>
      </c>
      <c r="D27" s="59">
        <v>250</v>
      </c>
      <c r="E27" s="81">
        <v>3</v>
      </c>
      <c r="F27" s="83">
        <v>15</v>
      </c>
      <c r="G27" s="85">
        <f>D27*E27*F27</f>
        <v>11250</v>
      </c>
      <c r="H27" s="67" t="s">
        <v>66</v>
      </c>
    </row>
    <row r="28" spans="1:9" ht="37" customHeight="1">
      <c r="A28" s="40" t="s">
        <v>35</v>
      </c>
      <c r="B28" s="42" t="s">
        <v>71</v>
      </c>
      <c r="C28" s="45"/>
      <c r="D28" s="59"/>
      <c r="E28" s="81"/>
      <c r="F28" s="83"/>
      <c r="G28" s="85">
        <f>D28*E28*F28</f>
        <v>0</v>
      </c>
      <c r="H28" s="66"/>
    </row>
    <row r="29" spans="1:9" ht="37" customHeight="1">
      <c r="A29" s="55" t="s">
        <v>37</v>
      </c>
      <c r="B29" s="56" t="s">
        <v>45</v>
      </c>
      <c r="C29" s="35"/>
      <c r="D29" s="72"/>
      <c r="E29" s="86"/>
      <c r="F29" s="87"/>
      <c r="G29" s="88">
        <f>SUM(G27:G28)</f>
        <v>11250</v>
      </c>
      <c r="H29" s="68"/>
    </row>
    <row r="30" spans="1:9" ht="37" customHeight="1">
      <c r="A30" s="54" t="s">
        <v>60</v>
      </c>
      <c r="B30" s="38" t="s">
        <v>61</v>
      </c>
      <c r="C30" s="39"/>
      <c r="D30" s="74"/>
      <c r="E30" s="77"/>
      <c r="F30" s="78"/>
      <c r="G30" s="79"/>
      <c r="H30" s="62"/>
    </row>
    <row r="31" spans="1:9" ht="54">
      <c r="A31" s="52" t="s">
        <v>63</v>
      </c>
      <c r="B31" s="53" t="s">
        <v>62</v>
      </c>
      <c r="C31" s="59" t="s">
        <v>26</v>
      </c>
      <c r="D31" s="59">
        <v>250</v>
      </c>
      <c r="E31" s="81">
        <v>3</v>
      </c>
      <c r="F31" s="83">
        <v>2800</v>
      </c>
      <c r="G31" s="85">
        <f>D31*E31*F31</f>
        <v>2100000</v>
      </c>
      <c r="H31" s="67" t="s">
        <v>74</v>
      </c>
    </row>
    <row r="32" spans="1:9" ht="34.5" customHeight="1">
      <c r="A32" s="40" t="s">
        <v>35</v>
      </c>
      <c r="B32" s="42" t="s">
        <v>71</v>
      </c>
      <c r="C32" s="45"/>
      <c r="D32" s="59"/>
      <c r="E32" s="81"/>
      <c r="F32" s="83"/>
      <c r="G32" s="85">
        <f>D32*E32*F32</f>
        <v>0</v>
      </c>
      <c r="H32" s="67"/>
    </row>
    <row r="33" spans="1:8" ht="37" customHeight="1">
      <c r="A33" s="55" t="s">
        <v>60</v>
      </c>
      <c r="B33" s="56" t="s">
        <v>64</v>
      </c>
      <c r="C33" s="35"/>
      <c r="D33" s="72"/>
      <c r="E33" s="86"/>
      <c r="F33" s="87"/>
      <c r="G33" s="88">
        <f>SUM(G31:G32)</f>
        <v>2100000</v>
      </c>
      <c r="H33" s="68"/>
    </row>
    <row r="34" spans="1:8" ht="37" customHeight="1">
      <c r="A34" s="33" t="s">
        <v>7</v>
      </c>
      <c r="B34" s="34" t="s">
        <v>47</v>
      </c>
      <c r="C34" s="35"/>
      <c r="D34" s="72"/>
      <c r="E34" s="72"/>
      <c r="F34" s="73"/>
      <c r="G34" s="80">
        <f>G29+G25+G33</f>
        <v>3772350</v>
      </c>
      <c r="H34" s="63"/>
    </row>
    <row r="35" spans="1:8" ht="37" customHeight="1">
      <c r="A35" s="23"/>
      <c r="D35" s="89"/>
      <c r="E35" s="89"/>
      <c r="F35" s="69"/>
      <c r="G35" s="69"/>
    </row>
    <row r="36" spans="1:8" ht="37" customHeight="1">
      <c r="A36" s="46"/>
      <c r="B36" s="47"/>
      <c r="C36" s="45"/>
      <c r="D36" s="59"/>
      <c r="E36" s="59"/>
      <c r="F36" s="76"/>
      <c r="G36" s="76"/>
      <c r="H36" s="60"/>
    </row>
    <row r="37" spans="1:8" ht="37" customHeight="1">
      <c r="A37" s="33" t="s">
        <v>11</v>
      </c>
      <c r="B37" s="34" t="s">
        <v>55</v>
      </c>
      <c r="C37" s="35"/>
      <c r="D37" s="72"/>
      <c r="E37" s="72"/>
      <c r="F37" s="73"/>
      <c r="G37" s="80"/>
      <c r="H37" s="63"/>
    </row>
    <row r="38" spans="1:8" ht="37" customHeight="1">
      <c r="A38" s="37" t="s">
        <v>10</v>
      </c>
      <c r="B38" s="38" t="s">
        <v>55</v>
      </c>
      <c r="C38" s="39"/>
      <c r="D38" s="74"/>
      <c r="E38" s="77"/>
      <c r="F38" s="78"/>
      <c r="G38" s="79"/>
      <c r="H38" s="62"/>
    </row>
    <row r="39" spans="1:8" ht="162">
      <c r="A39" s="40" t="s">
        <v>38</v>
      </c>
      <c r="B39" s="44" t="s">
        <v>55</v>
      </c>
      <c r="C39" s="41" t="s">
        <v>26</v>
      </c>
      <c r="D39" s="106">
        <v>1</v>
      </c>
      <c r="E39" s="106">
        <v>1</v>
      </c>
      <c r="F39" s="105">
        <f>(G11+G34)*8%</f>
        <v>392188</v>
      </c>
      <c r="G39" s="107">
        <f>D39*E39*F39</f>
        <v>392188</v>
      </c>
      <c r="H39" s="65" t="s">
        <v>69</v>
      </c>
    </row>
    <row r="40" spans="1:8" ht="37" customHeight="1">
      <c r="A40" s="40" t="s">
        <v>35</v>
      </c>
      <c r="B40" s="42" t="s">
        <v>71</v>
      </c>
      <c r="C40" s="45"/>
      <c r="D40" s="59"/>
      <c r="E40" s="81"/>
      <c r="F40" s="83"/>
      <c r="G40" s="82">
        <f>D40*E40*F40</f>
        <v>0</v>
      </c>
      <c r="H40" s="66"/>
    </row>
    <row r="41" spans="1:8" ht="37" customHeight="1">
      <c r="A41" s="43" t="s">
        <v>10</v>
      </c>
      <c r="B41" s="38" t="s">
        <v>56</v>
      </c>
      <c r="C41" s="39"/>
      <c r="D41" s="74"/>
      <c r="E41" s="77"/>
      <c r="F41" s="78"/>
      <c r="G41" s="79">
        <f>SUM(G39:G40)</f>
        <v>392188</v>
      </c>
      <c r="H41" s="62"/>
    </row>
    <row r="42" spans="1:8" ht="37" customHeight="1">
      <c r="A42" s="33" t="s">
        <v>11</v>
      </c>
      <c r="B42" s="34" t="s">
        <v>57</v>
      </c>
      <c r="C42" s="35"/>
      <c r="D42" s="72"/>
      <c r="E42" s="72"/>
      <c r="F42" s="73"/>
      <c r="G42" s="80">
        <f>G41</f>
        <v>392188</v>
      </c>
      <c r="H42" s="63"/>
    </row>
    <row r="43" spans="1:8" ht="37" customHeight="1">
      <c r="D43" s="89"/>
      <c r="E43" s="89"/>
      <c r="F43" s="69"/>
      <c r="G43" s="90"/>
    </row>
    <row r="44" spans="1:8" ht="37" customHeight="1">
      <c r="D44" s="89"/>
      <c r="E44" s="89"/>
      <c r="F44" s="69"/>
      <c r="G44" s="90"/>
    </row>
    <row r="45" spans="1:8" ht="37" customHeight="1">
      <c r="D45" s="89"/>
      <c r="E45" s="89"/>
      <c r="F45" s="69"/>
      <c r="G45" s="90"/>
    </row>
    <row r="46" spans="1:8" ht="37" customHeight="1">
      <c r="D46" s="89"/>
      <c r="E46" s="89"/>
      <c r="F46" s="69"/>
      <c r="G46" s="90"/>
    </row>
    <row r="47" spans="1:8" ht="37" customHeight="1">
      <c r="D47" s="89"/>
      <c r="E47" s="89"/>
      <c r="F47" s="69"/>
      <c r="G47" s="90"/>
    </row>
    <row r="48" spans="1:8" ht="37" customHeight="1"/>
    <row r="49" spans="2:8" ht="37" customHeight="1"/>
    <row r="50" spans="2:8" ht="37" hidden="1" customHeight="1"/>
    <row r="51" spans="2:8" s="50" customFormat="1" ht="37" hidden="1" customHeight="1">
      <c r="B51" s="23"/>
      <c r="C51" s="49"/>
      <c r="D51" s="49"/>
      <c r="E51" s="49"/>
      <c r="F51" s="23"/>
      <c r="G51" s="51"/>
      <c r="H51" s="69"/>
    </row>
    <row r="52" spans="2:8" s="50" customFormat="1" ht="37" hidden="1" customHeight="1">
      <c r="B52" s="23"/>
      <c r="C52" s="49"/>
      <c r="D52" s="49"/>
      <c r="E52" s="49"/>
      <c r="F52" s="23"/>
      <c r="G52" s="51"/>
      <c r="H52" s="69"/>
    </row>
    <row r="53" spans="2:8" s="50" customFormat="1" hidden="1">
      <c r="B53" s="23"/>
      <c r="C53" s="49"/>
      <c r="D53" s="49"/>
      <c r="E53" s="49"/>
      <c r="F53" s="23"/>
      <c r="G53" s="51"/>
      <c r="H53" s="69"/>
    </row>
    <row r="54" spans="2:8" s="50" customFormat="1" hidden="1">
      <c r="B54" s="23"/>
      <c r="C54" s="49"/>
      <c r="D54" s="49"/>
      <c r="E54" s="49"/>
      <c r="F54" s="23"/>
      <c r="G54" s="51"/>
      <c r="H54" s="69"/>
    </row>
    <row r="55" spans="2:8" s="50" customFormat="1" hidden="1">
      <c r="B55" s="23"/>
      <c r="C55" s="49"/>
      <c r="D55" s="49"/>
      <c r="E55" s="49"/>
      <c r="F55" s="23"/>
      <c r="G55" s="51"/>
      <c r="H55" s="69"/>
    </row>
    <row r="56" spans="2:8" s="50" customFormat="1" hidden="1">
      <c r="B56" s="23"/>
      <c r="C56" s="49"/>
      <c r="D56" s="49"/>
      <c r="E56" s="49"/>
      <c r="F56" s="23"/>
      <c r="G56" s="51"/>
      <c r="H56" s="69"/>
    </row>
    <row r="57" spans="2:8" s="50" customFormat="1" hidden="1">
      <c r="B57" s="23"/>
      <c r="C57" s="49"/>
      <c r="D57" s="49"/>
      <c r="E57" s="49"/>
      <c r="F57" s="23"/>
      <c r="G57" s="51"/>
      <c r="H57" s="69"/>
    </row>
    <row r="58" spans="2:8" s="50" customFormat="1" hidden="1">
      <c r="B58" s="23"/>
      <c r="C58" s="49"/>
      <c r="D58" s="49"/>
      <c r="E58" s="49"/>
      <c r="F58" s="23"/>
      <c r="G58" s="51"/>
      <c r="H58" s="69"/>
    </row>
    <row r="59" spans="2:8" s="50" customFormat="1" hidden="1">
      <c r="B59" s="23"/>
      <c r="C59" s="49"/>
      <c r="D59" s="49"/>
      <c r="E59" s="49"/>
      <c r="F59" s="23"/>
      <c r="G59" s="51"/>
      <c r="H59" s="69"/>
    </row>
    <row r="60" spans="2:8" s="50" customFormat="1" hidden="1">
      <c r="B60" s="23"/>
      <c r="C60" s="49"/>
      <c r="D60" s="49"/>
      <c r="E60" s="49"/>
      <c r="F60" s="23"/>
      <c r="G60" s="51"/>
      <c r="H60" s="69"/>
    </row>
    <row r="61" spans="2:8" s="50" customFormat="1" collapsed="1">
      <c r="B61" s="23"/>
      <c r="C61" s="49"/>
      <c r="D61" s="49"/>
      <c r="E61" s="49"/>
      <c r="F61" s="23"/>
      <c r="G61" s="51"/>
      <c r="H61" s="69"/>
    </row>
    <row r="62" spans="2:8" s="50" customFormat="1" hidden="1">
      <c r="B62" s="23"/>
      <c r="C62" s="49"/>
      <c r="D62" s="49"/>
      <c r="E62" s="49"/>
      <c r="F62" s="23"/>
      <c r="G62" s="51"/>
      <c r="H62" s="69"/>
    </row>
    <row r="63" spans="2:8" s="50" customFormat="1" hidden="1">
      <c r="B63" s="23"/>
      <c r="C63" s="49"/>
      <c r="D63" s="49"/>
      <c r="E63" s="49"/>
      <c r="F63" s="23"/>
      <c r="G63" s="51"/>
      <c r="H63" s="69"/>
    </row>
    <row r="64" spans="2:8" s="50" customFormat="1" hidden="1">
      <c r="B64" s="23"/>
      <c r="C64" s="49"/>
      <c r="D64" s="49"/>
      <c r="E64" s="49"/>
      <c r="F64" s="23"/>
      <c r="G64" s="51"/>
      <c r="H64" s="69"/>
    </row>
    <row r="65" spans="2:8" s="50" customFormat="1" hidden="1">
      <c r="B65" s="23"/>
      <c r="C65" s="49"/>
      <c r="D65" s="49"/>
      <c r="E65" s="49"/>
      <c r="F65" s="23"/>
      <c r="G65" s="51"/>
      <c r="H65" s="69"/>
    </row>
    <row r="66" spans="2:8" s="50" customFormat="1" hidden="1">
      <c r="B66" s="23"/>
      <c r="C66" s="49"/>
      <c r="D66" s="49"/>
      <c r="E66" s="49"/>
      <c r="F66" s="23"/>
      <c r="G66" s="51"/>
      <c r="H66" s="69"/>
    </row>
    <row r="67" spans="2:8" s="50" customFormat="1" hidden="1">
      <c r="B67" s="23"/>
      <c r="C67" s="49"/>
      <c r="D67" s="49"/>
      <c r="E67" s="49"/>
      <c r="F67" s="23"/>
      <c r="G67" s="51"/>
      <c r="H67" s="69"/>
    </row>
    <row r="68" spans="2:8" s="50" customFormat="1" hidden="1">
      <c r="B68" s="23"/>
      <c r="C68" s="49"/>
      <c r="D68" s="49"/>
      <c r="E68" s="49"/>
      <c r="F68" s="23"/>
      <c r="G68" s="51"/>
      <c r="H68" s="69"/>
    </row>
    <row r="69" spans="2:8" s="50" customFormat="1" hidden="1">
      <c r="B69" s="23"/>
      <c r="C69" s="49"/>
      <c r="D69" s="49"/>
      <c r="E69" s="49"/>
      <c r="F69" s="23"/>
      <c r="G69" s="51"/>
      <c r="H69" s="69"/>
    </row>
    <row r="70" spans="2:8" s="50" customFormat="1" hidden="1">
      <c r="B70" s="23"/>
      <c r="C70" s="49"/>
      <c r="D70" s="49"/>
      <c r="E70" s="49"/>
      <c r="F70" s="23"/>
      <c r="G70" s="51"/>
      <c r="H70" s="69"/>
    </row>
    <row r="71" spans="2:8" s="50" customFormat="1" hidden="1">
      <c r="B71" s="23"/>
      <c r="C71" s="49"/>
      <c r="D71" s="49"/>
      <c r="E71" s="49"/>
      <c r="F71" s="23"/>
      <c r="G71" s="51"/>
      <c r="H71" s="69"/>
    </row>
    <row r="72" spans="2:8" s="50" customFormat="1" hidden="1">
      <c r="B72" s="23"/>
      <c r="C72" s="49"/>
      <c r="D72" s="49"/>
      <c r="E72" s="49"/>
      <c r="F72" s="23"/>
      <c r="G72" s="51"/>
      <c r="H72" s="69"/>
    </row>
    <row r="73" spans="2:8" s="50" customFormat="1" collapsed="1">
      <c r="B73" s="23"/>
      <c r="C73" s="49"/>
      <c r="D73" s="49"/>
      <c r="E73" s="49"/>
      <c r="F73" s="23"/>
      <c r="G73" s="51"/>
      <c r="H73" s="69"/>
    </row>
    <row r="74" spans="2:8" s="50" customFormat="1" hidden="1">
      <c r="B74" s="23"/>
      <c r="C74" s="49"/>
      <c r="D74" s="49"/>
      <c r="E74" s="49"/>
      <c r="F74" s="23"/>
      <c r="G74" s="51"/>
      <c r="H74" s="69"/>
    </row>
    <row r="75" spans="2:8" s="50" customFormat="1" hidden="1">
      <c r="B75" s="23"/>
      <c r="C75" s="49"/>
      <c r="D75" s="49"/>
      <c r="E75" s="49"/>
      <c r="F75" s="23"/>
      <c r="G75" s="51"/>
      <c r="H75" s="69"/>
    </row>
    <row r="76" spans="2:8" s="50" customFormat="1" hidden="1">
      <c r="B76" s="23"/>
      <c r="C76" s="49"/>
      <c r="D76" s="49"/>
      <c r="E76" s="49"/>
      <c r="F76" s="23"/>
      <c r="G76" s="51"/>
      <c r="H76" s="69"/>
    </row>
    <row r="77" spans="2:8" s="50" customFormat="1" hidden="1">
      <c r="B77" s="23"/>
      <c r="C77" s="49"/>
      <c r="D77" s="49"/>
      <c r="E77" s="49"/>
      <c r="F77" s="23"/>
      <c r="G77" s="51"/>
      <c r="H77" s="69"/>
    </row>
    <row r="78" spans="2:8" s="50" customFormat="1" hidden="1">
      <c r="B78" s="23"/>
      <c r="C78" s="49"/>
      <c r="D78" s="49"/>
      <c r="E78" s="49"/>
      <c r="F78" s="23"/>
      <c r="G78" s="51"/>
      <c r="H78" s="69"/>
    </row>
    <row r="79" spans="2:8" s="50" customFormat="1" hidden="1">
      <c r="B79" s="23"/>
      <c r="C79" s="49"/>
      <c r="D79" s="49"/>
      <c r="E79" s="49"/>
      <c r="F79" s="23"/>
      <c r="G79" s="51"/>
      <c r="H79" s="69"/>
    </row>
    <row r="80" spans="2:8" s="50" customFormat="1" hidden="1">
      <c r="B80" s="23"/>
      <c r="C80" s="49"/>
      <c r="D80" s="49"/>
      <c r="E80" s="49"/>
      <c r="F80" s="23"/>
      <c r="G80" s="51"/>
      <c r="H80" s="69"/>
    </row>
    <row r="81" spans="2:8" s="50" customFormat="1" hidden="1">
      <c r="B81" s="23"/>
      <c r="C81" s="49"/>
      <c r="D81" s="49"/>
      <c r="E81" s="49"/>
      <c r="F81" s="23"/>
      <c r="G81" s="51"/>
      <c r="H81" s="69"/>
    </row>
    <row r="82" spans="2:8" s="50" customFormat="1" hidden="1">
      <c r="B82" s="23"/>
      <c r="C82" s="49"/>
      <c r="D82" s="49"/>
      <c r="E82" s="49"/>
      <c r="F82" s="23"/>
      <c r="G82" s="51"/>
      <c r="H82" s="69"/>
    </row>
    <row r="83" spans="2:8" s="50" customFormat="1" hidden="1">
      <c r="B83" s="23"/>
      <c r="C83" s="49"/>
      <c r="D83" s="49"/>
      <c r="E83" s="49"/>
      <c r="F83" s="23"/>
      <c r="G83" s="51"/>
      <c r="H83" s="69"/>
    </row>
    <row r="84" spans="2:8" s="50" customFormat="1" hidden="1">
      <c r="B84" s="23"/>
      <c r="C84" s="49"/>
      <c r="D84" s="49"/>
      <c r="E84" s="49"/>
      <c r="F84" s="23"/>
      <c r="G84" s="51"/>
      <c r="H84" s="69"/>
    </row>
    <row r="85" spans="2:8" s="50" customFormat="1" collapsed="1">
      <c r="B85" s="23"/>
      <c r="C85" s="49"/>
      <c r="D85" s="49"/>
      <c r="E85" s="49"/>
      <c r="F85" s="23"/>
      <c r="G85" s="51"/>
      <c r="H85" s="69"/>
    </row>
  </sheetData>
  <mergeCells count="1">
    <mergeCell ref="A1:H1"/>
  </mergeCells>
  <phoneticPr fontId="29" type="noConversion"/>
  <pageMargins left="0.196527777777778" right="0" top="0.16111111111111101" bottom="0.16111111111111101" header="0.29861111111111099" footer="0.29861111111111099"/>
  <pageSetup paperSize="9" scale="33" orientation="portrait" r:id="rId1"/>
  <rowBreaks count="1" manualBreakCount="1">
    <brk id="34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Summary</vt:lpstr>
      <vt:lpstr>Details</vt:lpstr>
      <vt:lpstr>Summary!Print_Area</vt:lpstr>
    </vt:vector>
  </TitlesOfParts>
  <Company>BMW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Heine Joerg</dc:creator>
  <cp:lastModifiedBy>lihanbin581127@outlook.com</cp:lastModifiedBy>
  <cp:lastPrinted>2024-05-22T01:39:33Z</cp:lastPrinted>
  <dcterms:created xsi:type="dcterms:W3CDTF">2016-11-15T09:10:33Z</dcterms:created>
  <dcterms:modified xsi:type="dcterms:W3CDTF">2024-05-22T01:44:01Z</dcterms:modified>
</cp:coreProperties>
</file>