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3为你读书-江西\"/>
    </mc:Choice>
  </mc:AlternateContent>
  <xr:revisionPtr revIDLastSave="0" documentId="13_ncr:1_{A55FC524-9147-4EA6-B808-A5E2FA3E492D}" xr6:coauthVersionLast="47" xr6:coauthVersionMax="47" xr10:uidLastSave="{00000000-0000-0000-0000-000000000000}"/>
  <bookViews>
    <workbookView xWindow="-103" yWindow="-103" windowWidth="16663" windowHeight="8863" activeTab="3" xr2:uid="{00000000-000D-0000-FFFF-FFFF00000000}"/>
  </bookViews>
  <sheets>
    <sheet name="项目说明" sheetId="2" r:id="rId1"/>
    <sheet name="报价明细" sheetId="1" r:id="rId2"/>
    <sheet name="人员名单" sheetId="4" r:id="rId3"/>
    <sheet name="结算" sheetId="5" r:id="rId4"/>
  </sheets>
  <calcPr calcId="181029"/>
</workbook>
</file>

<file path=xl/calcChain.xml><?xml version="1.0" encoding="utf-8"?>
<calcChain xmlns="http://schemas.openxmlformats.org/spreadsheetml/2006/main">
  <c r="J6" i="5" l="1"/>
  <c r="J7" i="5"/>
  <c r="J8" i="5"/>
  <c r="J9" i="5"/>
  <c r="I6" i="5"/>
  <c r="I7" i="5"/>
  <c r="I8" i="5"/>
  <c r="I9" i="5"/>
  <c r="H6" i="5"/>
  <c r="H7" i="5"/>
  <c r="H8" i="5"/>
  <c r="H9" i="5"/>
  <c r="H10" i="5"/>
  <c r="H23" i="5"/>
  <c r="I23" i="5" s="1"/>
  <c r="J23" i="5" s="1"/>
  <c r="H21" i="5"/>
  <c r="I21" i="5" s="1"/>
  <c r="J21" i="5" s="1"/>
  <c r="H29" i="5"/>
  <c r="I29" i="5" s="1"/>
  <c r="J29" i="5" s="1"/>
  <c r="H28" i="5"/>
  <c r="I28" i="5" s="1"/>
  <c r="J28" i="5" s="1"/>
  <c r="H22" i="5"/>
  <c r="I22" i="5" s="1"/>
  <c r="J22" i="5" s="1"/>
  <c r="H16" i="5"/>
  <c r="I16" i="5" s="1"/>
  <c r="J16" i="5" s="1"/>
  <c r="H15" i="5"/>
  <c r="I15" i="5" s="1"/>
  <c r="J15" i="5" s="1"/>
  <c r="I10" i="5"/>
  <c r="J10" i="5" s="1"/>
  <c r="H5" i="5"/>
  <c r="I5" i="5" s="1"/>
  <c r="J5" i="5" s="1"/>
  <c r="J12" i="1"/>
  <c r="H14" i="1"/>
  <c r="I14" i="1" s="1"/>
  <c r="J14" i="1" s="1"/>
  <c r="H27" i="1"/>
  <c r="I27" i="1" s="1"/>
  <c r="J27" i="1" s="1"/>
  <c r="H12" i="1"/>
  <c r="I12" i="1" s="1"/>
  <c r="H11" i="1"/>
  <c r="I11" i="1" s="1"/>
  <c r="J11" i="1" s="1"/>
  <c r="J15" i="1" s="1"/>
  <c r="H6" i="1"/>
  <c r="H5" i="1"/>
  <c r="I5" i="1" s="1"/>
  <c r="J5" i="1" s="1"/>
  <c r="J7" i="1" s="1"/>
  <c r="I6" i="1"/>
  <c r="J6" i="1" s="1"/>
  <c r="H26" i="1"/>
  <c r="I26" i="1" s="1"/>
  <c r="H21" i="1"/>
  <c r="I21" i="1" s="1"/>
  <c r="J21" i="1" s="1"/>
  <c r="H20" i="1"/>
  <c r="I20" i="1" s="1"/>
  <c r="J20" i="1" s="1"/>
  <c r="H19" i="1"/>
  <c r="I19" i="1" s="1"/>
  <c r="H13" i="1"/>
  <c r="I13" i="1" s="1"/>
  <c r="J13" i="1" s="1"/>
  <c r="J24" i="5" l="1"/>
  <c r="J30" i="5"/>
  <c r="J17" i="5"/>
  <c r="J11" i="5"/>
  <c r="J19" i="1"/>
  <c r="J22" i="1" s="1"/>
  <c r="J26" i="1"/>
  <c r="J31" i="5" l="1"/>
  <c r="J28" i="1"/>
  <c r="J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明煦之</author>
  </authors>
  <commentList>
    <comment ref="C11" authorId="0" shapeId="0" xr:uid="{3C452811-A733-4AFE-B2CC-174D3B4EA3CA}">
      <text>
        <r>
          <rPr>
            <b/>
            <sz val="9"/>
            <color indexed="81"/>
            <rFont val="宋体"/>
            <family val="3"/>
            <charset val="134"/>
          </rPr>
          <t>明煦之:</t>
        </r>
        <r>
          <rPr>
            <sz val="9"/>
            <color indexed="81"/>
            <rFont val="宋体"/>
            <family val="3"/>
            <charset val="134"/>
          </rPr>
          <t xml:space="preserve">
中巴为20座，报价两台，调整为1台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明煦之</author>
  </authors>
  <commentList>
    <comment ref="C15" authorId="0" shapeId="0" xr:uid="{3303ECD8-FC2C-47D9-A3E3-D531549320F4}">
      <text>
        <r>
          <rPr>
            <b/>
            <sz val="9"/>
            <color indexed="81"/>
            <rFont val="宋体"/>
            <family val="3"/>
            <charset val="134"/>
          </rPr>
          <t>明煦之:</t>
        </r>
        <r>
          <rPr>
            <sz val="9"/>
            <color indexed="81"/>
            <rFont val="宋体"/>
            <family val="3"/>
            <charset val="134"/>
          </rPr>
          <t xml:space="preserve">
中巴为20座，报价两台，调整为1台</t>
        </r>
      </text>
    </comment>
  </commentList>
</comments>
</file>

<file path=xl/sharedStrings.xml><?xml version="1.0" encoding="utf-8"?>
<sst xmlns="http://schemas.openxmlformats.org/spreadsheetml/2006/main" count="235" uniqueCount="73">
  <si>
    <t>未税单价</t>
  </si>
  <si>
    <t>税费、服务费</t>
  </si>
  <si>
    <t>含税单价</t>
  </si>
  <si>
    <t>小计</t>
  </si>
  <si>
    <t>备注</t>
  </si>
  <si>
    <t>如有其它费用，请列举</t>
    <phoneticPr fontId="3" type="noConversion"/>
  </si>
  <si>
    <t>单位</t>
  </si>
  <si>
    <t>数量</t>
  </si>
  <si>
    <t>报价明细表</t>
    <phoneticPr fontId="3" type="noConversion"/>
  </si>
  <si>
    <t>1、大交通</t>
    <phoneticPr fontId="3" type="noConversion"/>
  </si>
  <si>
    <t>2、本地交通</t>
    <phoneticPr fontId="3" type="noConversion"/>
  </si>
  <si>
    <t>项目</t>
    <phoneticPr fontId="3" type="noConversion"/>
  </si>
  <si>
    <t>项目</t>
    <phoneticPr fontId="3" type="noConversion"/>
  </si>
  <si>
    <t>小计</t>
    <phoneticPr fontId="3" type="noConversion"/>
  </si>
  <si>
    <t>总价</t>
    <phoneticPr fontId="3" type="noConversion"/>
  </si>
  <si>
    <t>说明</t>
    <phoneticPr fontId="3" type="noConversion"/>
  </si>
  <si>
    <t>序号</t>
  </si>
  <si>
    <t>3、住宿费用</t>
    <phoneticPr fontId="3" type="noConversion"/>
  </si>
  <si>
    <t>4、餐饮费</t>
    <phoneticPr fontId="3" type="noConversion"/>
  </si>
  <si>
    <t>为你读书走进江西赣州于都媒体落地活动</t>
    <phoneticPr fontId="3" type="noConversion"/>
  </si>
  <si>
    <t>时间：2023/5/20 - 2023/5/31
地点：江西赣州于都
需要供应商提供以下服务：
1、媒体工作人员及嘉宾往返机票、高铁票预定；
2、媒体工作人员及嘉宾江西交通，包括但不限于活动期间包车费用、机场接送机、嘉宾出发地往返机场等
3、活动期间餐费；
4、活动期间媒体工作人员及嘉宾住宿费用，包括机场住宿、于都县住宿等
5、5月25日、26日两辆大巴往返广州-于都的费用，及参与媒体人员（约70人）的住宿、餐饮费用
6、预算及活动详情见附件</t>
    <phoneticPr fontId="3" type="noConversion"/>
  </si>
  <si>
    <t>机票/高铁往返</t>
  </si>
  <si>
    <t>推荐</t>
  </si>
  <si>
    <t>上海-赣州-于都县</t>
  </si>
  <si>
    <t>去高铁，回飞机</t>
  </si>
  <si>
    <t>飞机</t>
  </si>
  <si>
    <t>成都-赣州-于都县</t>
  </si>
  <si>
    <t>南昌-赣州-于都县</t>
  </si>
  <si>
    <t>高铁</t>
  </si>
  <si>
    <t>武汉-赣州-于都县</t>
  </si>
  <si>
    <t>广州-赣州-于都县</t>
  </si>
  <si>
    <t>火车（先自己买了）</t>
  </si>
  <si>
    <t>郑州-赣州-于都县</t>
  </si>
  <si>
    <t>活动执行餐饮费</t>
    <phoneticPr fontId="3" type="noConversion"/>
  </si>
  <si>
    <t>飞机（上海/成都/广州-赣州）</t>
    <phoneticPr fontId="3" type="noConversion"/>
  </si>
  <si>
    <t>3人往返，1人去程，详见人员名单</t>
    <phoneticPr fontId="3" type="noConversion"/>
  </si>
  <si>
    <t>往返机场高铁站出租车费用</t>
    <phoneticPr fontId="3" type="noConversion"/>
  </si>
  <si>
    <r>
      <t>13人，需垫付，按</t>
    </r>
    <r>
      <rPr>
        <sz val="11"/>
        <color rgb="FFFF0000"/>
        <rFont val="等线"/>
        <family val="3"/>
        <charset val="134"/>
        <scheme val="minor"/>
      </rPr>
      <t>人均300元</t>
    </r>
    <r>
      <rPr>
        <sz val="11"/>
        <rFont val="等线"/>
        <family val="3"/>
        <charset val="134"/>
        <scheme val="minor"/>
      </rPr>
      <t>计算</t>
    </r>
    <phoneticPr fontId="3" type="noConversion"/>
  </si>
  <si>
    <t>广州-于都大巴包车费用</t>
    <phoneticPr fontId="3" type="noConversion"/>
  </si>
  <si>
    <t>枫叶花园</t>
    <phoneticPr fontId="3" type="noConversion"/>
  </si>
  <si>
    <t>机场住宿费</t>
    <phoneticPr fontId="3" type="noConversion"/>
  </si>
  <si>
    <t>于都住宿费（嘉宾）</t>
    <phoneticPr fontId="3" type="noConversion"/>
  </si>
  <si>
    <r>
      <t>5月22日-5月27日，按</t>
    </r>
    <r>
      <rPr>
        <sz val="11"/>
        <color rgb="FFFF0000"/>
        <rFont val="等线"/>
        <family val="3"/>
        <charset val="134"/>
        <scheme val="minor"/>
      </rPr>
      <t>800元/天</t>
    </r>
    <r>
      <rPr>
        <sz val="11"/>
        <color theme="1"/>
        <rFont val="等线"/>
        <family val="3"/>
        <charset val="134"/>
        <scheme val="minor"/>
      </rPr>
      <t>核算</t>
    </r>
    <phoneticPr fontId="3" type="noConversion"/>
  </si>
  <si>
    <t>中巴</t>
    <phoneticPr fontId="3" type="noConversion"/>
  </si>
  <si>
    <t>出租车</t>
    <phoneticPr fontId="3" type="noConversion"/>
  </si>
  <si>
    <t>大巴</t>
    <phoneticPr fontId="3" type="noConversion"/>
  </si>
  <si>
    <t>赣州黄金机场-于都酒店、于都酒店-学校等包车费（13人接送）</t>
    <phoneticPr fontId="3" type="noConversion"/>
  </si>
  <si>
    <t>70人左右，25日去程+26日返程</t>
    <phoneticPr fontId="3" type="noConversion"/>
  </si>
  <si>
    <t>5月25日和26日，两天包车
学校地址：于都县岭背镇</t>
    <phoneticPr fontId="3" type="noConversion"/>
  </si>
  <si>
    <t>商洛丹凤-于都县</t>
    <phoneticPr fontId="3" type="noConversion"/>
  </si>
  <si>
    <t>高铁/火车（南昌/武汉/商洛丹凤-赣州）</t>
    <phoneticPr fontId="3" type="noConversion"/>
  </si>
  <si>
    <r>
      <t>9人往返，1人返程，详见人员名单
去程5月22日-25日
返程5月26/27日
往返机票请按照</t>
    </r>
    <r>
      <rPr>
        <sz val="11"/>
        <color rgb="FFFF0000"/>
        <rFont val="等线"/>
        <family val="3"/>
        <charset val="134"/>
        <scheme val="minor"/>
      </rPr>
      <t>1800元/人</t>
    </r>
    <r>
      <rPr>
        <sz val="11"/>
        <color theme="1"/>
        <rFont val="等线"/>
        <family val="3"/>
        <charset val="134"/>
        <scheme val="minor"/>
      </rPr>
      <t>核算</t>
    </r>
    <phoneticPr fontId="3" type="noConversion"/>
  </si>
  <si>
    <r>
      <t>预算200元/间，按</t>
    </r>
    <r>
      <rPr>
        <sz val="11"/>
        <color rgb="FFFF0000"/>
        <rFont val="等线"/>
        <family val="3"/>
        <charset val="134"/>
        <scheme val="minor"/>
      </rPr>
      <t>13间</t>
    </r>
    <r>
      <rPr>
        <sz val="11"/>
        <rFont val="等线"/>
        <family val="3"/>
        <charset val="134"/>
        <scheme val="minor"/>
      </rPr>
      <t>核算</t>
    </r>
    <phoneticPr fontId="3" type="noConversion"/>
  </si>
  <si>
    <r>
      <t>预算300元/间，25日晚入住，按</t>
    </r>
    <r>
      <rPr>
        <sz val="11"/>
        <color rgb="FFFF0000"/>
        <rFont val="等线"/>
        <family val="3"/>
        <charset val="134"/>
        <scheme val="minor"/>
      </rPr>
      <t>70间核算</t>
    </r>
    <r>
      <rPr>
        <sz val="11"/>
        <rFont val="等线"/>
        <family val="3"/>
        <charset val="134"/>
        <scheme val="minor"/>
      </rPr>
      <t>，请推荐</t>
    </r>
    <phoneticPr fontId="3" type="noConversion"/>
  </si>
  <si>
    <r>
      <t>25日晚于都枫叶花园15个房间已预定，350元/间
人员20-26日陆续到达，入住日期不定，故按</t>
    </r>
    <r>
      <rPr>
        <sz val="11"/>
        <color rgb="FFFF0000"/>
        <rFont val="等线"/>
        <family val="3"/>
        <charset val="134"/>
        <scheme val="minor"/>
      </rPr>
      <t>45间</t>
    </r>
    <r>
      <rPr>
        <sz val="11"/>
        <rFont val="等线"/>
        <family val="3"/>
        <charset val="134"/>
        <scheme val="minor"/>
      </rPr>
      <t>核算</t>
    </r>
    <phoneticPr fontId="3" type="noConversion"/>
  </si>
  <si>
    <t>次</t>
    <phoneticPr fontId="3" type="noConversion"/>
  </si>
  <si>
    <t>往返</t>
    <phoneticPr fontId="3" type="noConversion"/>
  </si>
  <si>
    <t>台</t>
    <phoneticPr fontId="3" type="noConversion"/>
  </si>
  <si>
    <t>天</t>
    <phoneticPr fontId="3" type="noConversion"/>
  </si>
  <si>
    <t>人</t>
    <phoneticPr fontId="3" type="noConversion"/>
  </si>
  <si>
    <t>间夜</t>
    <phoneticPr fontId="3" type="noConversion"/>
  </si>
  <si>
    <t>会务费，专票6%</t>
    <phoneticPr fontId="3" type="noConversion"/>
  </si>
  <si>
    <t>人</t>
    <phoneticPr fontId="3" type="noConversion"/>
  </si>
  <si>
    <t>天</t>
    <phoneticPr fontId="3" type="noConversion"/>
  </si>
  <si>
    <t>保险费用</t>
    <phoneticPr fontId="3" type="noConversion"/>
  </si>
  <si>
    <t>次</t>
    <phoneticPr fontId="3" type="noConversion"/>
  </si>
  <si>
    <t>5月22日-5月27日</t>
    <phoneticPr fontId="3" type="noConversion"/>
  </si>
  <si>
    <t>李亚飞，喻稚桐</t>
    <phoneticPr fontId="3" type="noConversion"/>
  </si>
  <si>
    <t>枫度酒店</t>
    <phoneticPr fontId="3" type="noConversion"/>
  </si>
  <si>
    <t>单程</t>
    <phoneticPr fontId="3" type="noConversion"/>
  </si>
  <si>
    <t>李亚飞</t>
    <phoneticPr fontId="3" type="noConversion"/>
  </si>
  <si>
    <t>5.22号成都-赣州</t>
    <phoneticPr fontId="3" type="noConversion"/>
  </si>
  <si>
    <t>13人，需垫付，按人均300元计算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</si>
</sst>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2">
    <cellStyle name="Normal 2" xfId="1" xr:uid="{B9A31448-8D59-42F8-9245-85486950B7D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2" sqref="A2"/>
    </sheetView>
  </sheetViews>
  <sheetFormatPr defaultColWidth="9" defaultRowHeight="14.15" x14ac:dyDescent="0.35"/>
  <cols>
    <col min="1" max="1" width="79.35546875" customWidth="1"/>
  </cols>
  <sheetData>
    <row r="1" spans="1:1" ht="33" customHeight="1" x14ac:dyDescent="0.35">
      <c r="A1" s="3" t="s">
        <v>19</v>
      </c>
    </row>
    <row r="2" spans="1:1" ht="168.75" customHeight="1" x14ac:dyDescent="0.35">
      <c r="A2" s="7" t="s">
        <v>20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1"/>
  <sheetViews>
    <sheetView showGridLines="0" zoomScale="70" zoomScaleNormal="70" workbookViewId="0">
      <selection activeCell="G12" sqref="G12"/>
    </sheetView>
  </sheetViews>
  <sheetFormatPr defaultColWidth="9" defaultRowHeight="14.15" x14ac:dyDescent="0.35"/>
  <cols>
    <col min="2" max="2" width="42.2109375" customWidth="1"/>
    <col min="3" max="6" width="5.2109375" bestFit="1" customWidth="1"/>
    <col min="7" max="7" width="9" bestFit="1" customWidth="1"/>
    <col min="8" max="8" width="13" bestFit="1" customWidth="1"/>
    <col min="9" max="9" width="9" bestFit="1" customWidth="1"/>
    <col min="10" max="10" width="10.85546875" customWidth="1"/>
    <col min="11" max="11" width="9.140625" bestFit="1" customWidth="1"/>
    <col min="12" max="12" width="41.5" customWidth="1"/>
    <col min="13" max="13" width="44.35546875" customWidth="1"/>
  </cols>
  <sheetData>
    <row r="2" spans="2:14" ht="18" x14ac:dyDescent="0.3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4" ht="14.25" customHeight="1" x14ac:dyDescent="0.35">
      <c r="B3" s="32" t="s">
        <v>9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4" x14ac:dyDescent="0.35">
      <c r="B4" s="3" t="s">
        <v>11</v>
      </c>
      <c r="C4" s="4" t="s">
        <v>7</v>
      </c>
      <c r="D4" s="4" t="s">
        <v>6</v>
      </c>
      <c r="E4" s="4" t="s">
        <v>7</v>
      </c>
      <c r="F4" s="4" t="s">
        <v>6</v>
      </c>
      <c r="G4" s="3" t="s">
        <v>0</v>
      </c>
      <c r="H4" s="3" t="s">
        <v>1</v>
      </c>
      <c r="I4" s="3" t="s">
        <v>2</v>
      </c>
      <c r="J4" s="3" t="s">
        <v>3</v>
      </c>
      <c r="K4" s="3" t="s">
        <v>4</v>
      </c>
      <c r="L4" s="3" t="s">
        <v>15</v>
      </c>
    </row>
    <row r="5" spans="2:14" ht="56.6" x14ac:dyDescent="0.35">
      <c r="B5" s="15" t="s">
        <v>34</v>
      </c>
      <c r="C5" s="6">
        <v>1</v>
      </c>
      <c r="D5" s="5" t="s">
        <v>55</v>
      </c>
      <c r="E5" s="6">
        <v>9.5</v>
      </c>
      <c r="F5" s="5" t="s">
        <v>56</v>
      </c>
      <c r="G5" s="6">
        <v>1800</v>
      </c>
      <c r="H5" s="6">
        <f>G5*0.166</f>
        <v>298.8</v>
      </c>
      <c r="I5" s="6">
        <f>H5+G5</f>
        <v>2098.8000000000002</v>
      </c>
      <c r="J5" s="6">
        <f>I5*E5</f>
        <v>19938.600000000002</v>
      </c>
      <c r="K5" s="6"/>
      <c r="L5" s="14" t="s">
        <v>51</v>
      </c>
      <c r="M5" s="18"/>
    </row>
    <row r="6" spans="2:14" x14ac:dyDescent="0.35">
      <c r="B6" s="15" t="s">
        <v>50</v>
      </c>
      <c r="C6" s="6">
        <v>1</v>
      </c>
      <c r="D6" s="5" t="s">
        <v>55</v>
      </c>
      <c r="E6" s="6">
        <v>3.5</v>
      </c>
      <c r="F6" s="5" t="s">
        <v>56</v>
      </c>
      <c r="G6" s="6">
        <v>800</v>
      </c>
      <c r="H6" s="6">
        <f>G6*0.166</f>
        <v>132.80000000000001</v>
      </c>
      <c r="I6" s="6">
        <f>H6+G6</f>
        <v>932.8</v>
      </c>
      <c r="J6" s="6">
        <f>I6*E6</f>
        <v>3264.7999999999997</v>
      </c>
      <c r="K6" s="6"/>
      <c r="L6" s="14" t="s">
        <v>35</v>
      </c>
      <c r="M6" s="18"/>
    </row>
    <row r="7" spans="2:14" x14ac:dyDescent="0.35">
      <c r="B7" s="30" t="s">
        <v>13</v>
      </c>
      <c r="C7" s="30"/>
      <c r="D7" s="30"/>
      <c r="E7" s="30"/>
      <c r="F7" s="30"/>
      <c r="G7" s="30"/>
      <c r="H7" s="30"/>
      <c r="I7" s="30"/>
      <c r="J7" s="3">
        <f>J5+J6</f>
        <v>23203.4</v>
      </c>
      <c r="K7" s="6"/>
      <c r="L7" s="11"/>
    </row>
    <row r="9" spans="2:14" ht="14.25" customHeight="1" x14ac:dyDescent="0.35">
      <c r="B9" s="32" t="s">
        <v>10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4" x14ac:dyDescent="0.35">
      <c r="B10" s="3" t="s">
        <v>11</v>
      </c>
      <c r="C10" s="4" t="s">
        <v>7</v>
      </c>
      <c r="D10" s="4" t="s">
        <v>6</v>
      </c>
      <c r="E10" s="4" t="s">
        <v>7</v>
      </c>
      <c r="F10" s="4" t="s">
        <v>6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4</v>
      </c>
      <c r="L10" s="3" t="s">
        <v>15</v>
      </c>
    </row>
    <row r="11" spans="2:14" ht="36.75" customHeight="1" x14ac:dyDescent="0.35">
      <c r="B11" s="25" t="s">
        <v>46</v>
      </c>
      <c r="C11" s="27">
        <v>1</v>
      </c>
      <c r="D11" s="5" t="s">
        <v>57</v>
      </c>
      <c r="E11" s="6">
        <v>2</v>
      </c>
      <c r="F11" s="5" t="s">
        <v>58</v>
      </c>
      <c r="G11" s="6">
        <v>2500</v>
      </c>
      <c r="H11" s="6">
        <f>G11*0.166</f>
        <v>415</v>
      </c>
      <c r="I11" s="6">
        <f>H11+G11</f>
        <v>2915</v>
      </c>
      <c r="J11" s="6">
        <f>I11*E11*C11</f>
        <v>5830</v>
      </c>
      <c r="K11" s="5" t="s">
        <v>43</v>
      </c>
      <c r="L11" s="22" t="s">
        <v>48</v>
      </c>
      <c r="M11" s="19"/>
      <c r="N11" s="20"/>
    </row>
    <row r="12" spans="2:14" x14ac:dyDescent="0.35">
      <c r="B12" s="12" t="s">
        <v>36</v>
      </c>
      <c r="C12" s="6">
        <v>1</v>
      </c>
      <c r="D12" s="5" t="s">
        <v>55</v>
      </c>
      <c r="E12" s="6">
        <v>13</v>
      </c>
      <c r="F12" s="5" t="s">
        <v>59</v>
      </c>
      <c r="G12" s="6">
        <v>300</v>
      </c>
      <c r="H12" s="6">
        <f>G12*0.166</f>
        <v>49.800000000000004</v>
      </c>
      <c r="I12" s="6">
        <f>H12+G12</f>
        <v>349.8</v>
      </c>
      <c r="J12" s="6">
        <f>I12*E12*C12</f>
        <v>4547.4000000000005</v>
      </c>
      <c r="K12" s="5" t="s">
        <v>44</v>
      </c>
      <c r="L12" s="22" t="s">
        <v>37</v>
      </c>
      <c r="M12" s="20"/>
      <c r="N12" s="20"/>
    </row>
    <row r="13" spans="2:14" x14ac:dyDescent="0.35">
      <c r="B13" s="12" t="s">
        <v>38</v>
      </c>
      <c r="C13" s="6">
        <v>2</v>
      </c>
      <c r="D13" s="5" t="s">
        <v>57</v>
      </c>
      <c r="E13" s="6">
        <v>2</v>
      </c>
      <c r="F13" s="5" t="s">
        <v>58</v>
      </c>
      <c r="G13" s="6">
        <v>2900</v>
      </c>
      <c r="H13" s="6">
        <f>G13*0.166</f>
        <v>481.40000000000003</v>
      </c>
      <c r="I13" s="6">
        <f>H13+G13</f>
        <v>3381.4</v>
      </c>
      <c r="J13" s="6">
        <f>I13*E13*C13</f>
        <v>13525.6</v>
      </c>
      <c r="K13" s="5" t="s">
        <v>45</v>
      </c>
      <c r="L13" s="23" t="s">
        <v>47</v>
      </c>
      <c r="M13" s="26"/>
      <c r="N13" s="20"/>
    </row>
    <row r="14" spans="2:14" x14ac:dyDescent="0.35">
      <c r="B14" s="12" t="s">
        <v>64</v>
      </c>
      <c r="C14" s="6">
        <v>1</v>
      </c>
      <c r="D14" s="5" t="s">
        <v>65</v>
      </c>
      <c r="E14" s="6">
        <v>13</v>
      </c>
      <c r="F14" s="5" t="s">
        <v>62</v>
      </c>
      <c r="G14" s="6">
        <v>60</v>
      </c>
      <c r="H14" s="6">
        <f>G14*0.166</f>
        <v>9.9600000000000009</v>
      </c>
      <c r="I14" s="6">
        <f>H14+G14</f>
        <v>69.960000000000008</v>
      </c>
      <c r="J14" s="6">
        <f>I14*E14*C14</f>
        <v>909.48000000000013</v>
      </c>
      <c r="K14" s="5"/>
      <c r="L14" s="23" t="s">
        <v>66</v>
      </c>
      <c r="M14" s="26"/>
      <c r="N14" s="20"/>
    </row>
    <row r="15" spans="2:14" x14ac:dyDescent="0.35">
      <c r="B15" s="30" t="s">
        <v>3</v>
      </c>
      <c r="C15" s="30"/>
      <c r="D15" s="30"/>
      <c r="E15" s="30"/>
      <c r="F15" s="30"/>
      <c r="G15" s="30"/>
      <c r="H15" s="30"/>
      <c r="I15" s="30"/>
      <c r="J15" s="3">
        <f>SUM(J11:J14)</f>
        <v>24812.48</v>
      </c>
      <c r="K15" s="6"/>
      <c r="L15" s="7"/>
    </row>
    <row r="17" spans="2:13" ht="14.25" customHeight="1" x14ac:dyDescent="0.35">
      <c r="B17" s="32" t="s">
        <v>17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13" ht="14.25" customHeight="1" x14ac:dyDescent="0.35">
      <c r="B18" s="3" t="s">
        <v>11</v>
      </c>
      <c r="C18" s="3" t="s">
        <v>7</v>
      </c>
      <c r="D18" s="3" t="s">
        <v>6</v>
      </c>
      <c r="E18" s="3" t="s">
        <v>7</v>
      </c>
      <c r="F18" s="3" t="s">
        <v>6</v>
      </c>
      <c r="G18" s="3" t="s">
        <v>0</v>
      </c>
      <c r="H18" s="3" t="s">
        <v>1</v>
      </c>
      <c r="I18" s="3" t="s">
        <v>2</v>
      </c>
      <c r="J18" s="3" t="s">
        <v>3</v>
      </c>
      <c r="K18" s="3" t="s">
        <v>4</v>
      </c>
      <c r="L18" s="4" t="s">
        <v>15</v>
      </c>
    </row>
    <row r="19" spans="2:13" ht="42.45" x14ac:dyDescent="0.35">
      <c r="B19" s="5" t="s">
        <v>39</v>
      </c>
      <c r="C19" s="3">
        <v>1</v>
      </c>
      <c r="D19" s="3" t="s">
        <v>55</v>
      </c>
      <c r="E19" s="3">
        <v>45</v>
      </c>
      <c r="F19" s="3" t="s">
        <v>60</v>
      </c>
      <c r="G19" s="3">
        <v>350</v>
      </c>
      <c r="H19" s="3">
        <f>G19*0.1</f>
        <v>35</v>
      </c>
      <c r="I19" s="3">
        <f>H19+G19</f>
        <v>385</v>
      </c>
      <c r="J19" s="3">
        <f>I19*E19</f>
        <v>17325</v>
      </c>
      <c r="K19" s="3"/>
      <c r="L19" s="9" t="s">
        <v>54</v>
      </c>
      <c r="M19" s="18"/>
    </row>
    <row r="20" spans="2:13" ht="28.3" x14ac:dyDescent="0.35">
      <c r="B20" s="5" t="s">
        <v>41</v>
      </c>
      <c r="C20" s="3">
        <v>1</v>
      </c>
      <c r="D20" s="3" t="s">
        <v>55</v>
      </c>
      <c r="E20" s="3">
        <v>70</v>
      </c>
      <c r="F20" s="3" t="s">
        <v>60</v>
      </c>
      <c r="G20" s="3">
        <v>300</v>
      </c>
      <c r="H20" s="3">
        <f>G20*0.1</f>
        <v>30</v>
      </c>
      <c r="I20" s="3">
        <f>H20+G20</f>
        <v>330</v>
      </c>
      <c r="J20" s="3">
        <f>I20*E20</f>
        <v>23100</v>
      </c>
      <c r="K20" s="3"/>
      <c r="L20" s="9" t="s">
        <v>53</v>
      </c>
      <c r="M20" s="18"/>
    </row>
    <row r="21" spans="2:13" x14ac:dyDescent="0.35">
      <c r="B21" s="5" t="s">
        <v>40</v>
      </c>
      <c r="C21" s="3">
        <v>1</v>
      </c>
      <c r="D21" s="3" t="s">
        <v>55</v>
      </c>
      <c r="E21" s="3">
        <v>13</v>
      </c>
      <c r="F21" s="3" t="s">
        <v>60</v>
      </c>
      <c r="G21" s="3">
        <v>200</v>
      </c>
      <c r="H21" s="3">
        <f>G21*0.1</f>
        <v>20</v>
      </c>
      <c r="I21" s="3">
        <f>H21+G21</f>
        <v>220</v>
      </c>
      <c r="J21" s="3">
        <f>I21*E21</f>
        <v>2860</v>
      </c>
      <c r="K21" s="6"/>
      <c r="L21" s="22" t="s">
        <v>52</v>
      </c>
      <c r="M21" s="18"/>
    </row>
    <row r="22" spans="2:13" x14ac:dyDescent="0.35">
      <c r="B22" s="30" t="s">
        <v>3</v>
      </c>
      <c r="C22" s="30"/>
      <c r="D22" s="30"/>
      <c r="E22" s="30"/>
      <c r="F22" s="30"/>
      <c r="G22" s="30"/>
      <c r="H22" s="30"/>
      <c r="I22" s="30"/>
      <c r="J22" s="3">
        <f>SUM(J19:J21)</f>
        <v>43285</v>
      </c>
      <c r="K22" s="6"/>
      <c r="L22" s="7"/>
    </row>
    <row r="23" spans="2:13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</row>
    <row r="24" spans="2:13" ht="14.25" customHeight="1" x14ac:dyDescent="0.35">
      <c r="B24" s="32" t="s">
        <v>18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ht="14.25" customHeight="1" x14ac:dyDescent="0.35">
      <c r="B25" s="4" t="s">
        <v>12</v>
      </c>
      <c r="C25" s="3" t="s">
        <v>7</v>
      </c>
      <c r="D25" s="3" t="s">
        <v>6</v>
      </c>
      <c r="E25" s="3" t="s">
        <v>7</v>
      </c>
      <c r="F25" s="3" t="s">
        <v>6</v>
      </c>
      <c r="G25" s="3" t="s">
        <v>0</v>
      </c>
      <c r="H25" s="3" t="s">
        <v>1</v>
      </c>
      <c r="I25" s="3" t="s">
        <v>2</v>
      </c>
      <c r="J25" s="3" t="s">
        <v>3</v>
      </c>
      <c r="K25" s="3" t="s">
        <v>4</v>
      </c>
      <c r="L25" s="4" t="s">
        <v>15</v>
      </c>
    </row>
    <row r="26" spans="2:13" x14ac:dyDescent="0.35">
      <c r="B26" s="10" t="s">
        <v>33</v>
      </c>
      <c r="C26" s="28">
        <v>1</v>
      </c>
      <c r="D26" s="29" t="s">
        <v>55</v>
      </c>
      <c r="E26" s="3">
        <v>6</v>
      </c>
      <c r="F26" s="3" t="s">
        <v>58</v>
      </c>
      <c r="G26" s="3">
        <v>800</v>
      </c>
      <c r="H26" s="3">
        <f>G26*0.166</f>
        <v>132.80000000000001</v>
      </c>
      <c r="I26" s="3">
        <f>H26+G26</f>
        <v>932.8</v>
      </c>
      <c r="J26" s="3">
        <f>I26*E26</f>
        <v>5596.7999999999993</v>
      </c>
      <c r="K26" s="7"/>
      <c r="L26" s="13" t="s">
        <v>42</v>
      </c>
      <c r="M26" s="21"/>
    </row>
    <row r="27" spans="2:13" x14ac:dyDescent="0.35">
      <c r="B27" s="10" t="s">
        <v>33</v>
      </c>
      <c r="C27" s="3">
        <v>70</v>
      </c>
      <c r="D27" s="3" t="s">
        <v>62</v>
      </c>
      <c r="E27" s="3">
        <v>1</v>
      </c>
      <c r="F27" s="3" t="s">
        <v>63</v>
      </c>
      <c r="G27" s="3">
        <v>100</v>
      </c>
      <c r="H27" s="3">
        <f>G27*0.166</f>
        <v>16.600000000000001</v>
      </c>
      <c r="I27" s="3">
        <f>H27+G27</f>
        <v>116.6</v>
      </c>
      <c r="J27" s="3">
        <f>I27*E27*C27</f>
        <v>8162</v>
      </c>
      <c r="K27" s="7"/>
      <c r="L27" s="13"/>
      <c r="M27" s="21"/>
    </row>
    <row r="28" spans="2:13" x14ac:dyDescent="0.35">
      <c r="B28" s="30" t="s">
        <v>13</v>
      </c>
      <c r="C28" s="30"/>
      <c r="D28" s="30"/>
      <c r="E28" s="30"/>
      <c r="F28" s="30"/>
      <c r="G28" s="30"/>
      <c r="H28" s="30"/>
      <c r="I28" s="30"/>
      <c r="J28" s="3">
        <f>J26+J27</f>
        <v>13758.8</v>
      </c>
      <c r="K28" s="6"/>
      <c r="L28" s="9"/>
    </row>
    <row r="29" spans="2:13" ht="41.25" customHeight="1" x14ac:dyDescent="0.35">
      <c r="B29" s="30" t="s">
        <v>14</v>
      </c>
      <c r="C29" s="30"/>
      <c r="D29" s="30"/>
      <c r="E29" s="30"/>
      <c r="F29" s="30"/>
      <c r="G29" s="30"/>
      <c r="H29" s="30"/>
      <c r="I29" s="30"/>
      <c r="J29" s="3">
        <f>J28+J22+J15+J7</f>
        <v>105059.68</v>
      </c>
      <c r="K29" s="6"/>
      <c r="L29" s="9" t="s">
        <v>61</v>
      </c>
    </row>
    <row r="31" spans="2:13" x14ac:dyDescent="0.35">
      <c r="B31" s="8" t="s">
        <v>5</v>
      </c>
    </row>
  </sheetData>
  <mergeCells count="10">
    <mergeCell ref="B29:I29"/>
    <mergeCell ref="B2:L2"/>
    <mergeCell ref="B22:I22"/>
    <mergeCell ref="B7:I7"/>
    <mergeCell ref="B3:L3"/>
    <mergeCell ref="B17:L17"/>
    <mergeCell ref="B24:L24"/>
    <mergeCell ref="B9:L9"/>
    <mergeCell ref="B15:I15"/>
    <mergeCell ref="B28:I2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AE15-C1DB-45C5-955B-B966EBF1BFA1}">
  <dimension ref="A1:C15"/>
  <sheetViews>
    <sheetView workbookViewId="0">
      <selection activeCell="F16" sqref="F16"/>
    </sheetView>
  </sheetViews>
  <sheetFormatPr defaultRowHeight="14.15" x14ac:dyDescent="0.35"/>
  <cols>
    <col min="2" max="2" width="18.35546875" bestFit="1" customWidth="1"/>
    <col min="3" max="3" width="19.2109375" bestFit="1" customWidth="1"/>
  </cols>
  <sheetData>
    <row r="1" spans="1:3" ht="15" x14ac:dyDescent="0.35">
      <c r="A1" s="16" t="s">
        <v>16</v>
      </c>
      <c r="B1" s="16" t="s">
        <v>21</v>
      </c>
      <c r="C1" s="24" t="s">
        <v>22</v>
      </c>
    </row>
    <row r="2" spans="1:3" ht="15" x14ac:dyDescent="0.35">
      <c r="A2" s="17">
        <v>1</v>
      </c>
      <c r="B2" s="17" t="s">
        <v>23</v>
      </c>
      <c r="C2" s="24" t="s">
        <v>24</v>
      </c>
    </row>
    <row r="3" spans="1:3" ht="15" x14ac:dyDescent="0.35">
      <c r="A3" s="17">
        <v>2</v>
      </c>
      <c r="B3" s="17" t="s">
        <v>23</v>
      </c>
      <c r="C3" s="24" t="s">
        <v>25</v>
      </c>
    </row>
    <row r="4" spans="1:3" ht="15" x14ac:dyDescent="0.35">
      <c r="A4" s="17">
        <v>3</v>
      </c>
      <c r="B4" s="17" t="s">
        <v>23</v>
      </c>
      <c r="C4" s="24" t="s">
        <v>25</v>
      </c>
    </row>
    <row r="5" spans="1:3" ht="15" x14ac:dyDescent="0.35">
      <c r="A5" s="17">
        <v>4</v>
      </c>
      <c r="B5" s="17" t="s">
        <v>26</v>
      </c>
      <c r="C5" s="24" t="s">
        <v>25</v>
      </c>
    </row>
    <row r="6" spans="1:3" ht="15" x14ac:dyDescent="0.35">
      <c r="A6" s="17">
        <v>5</v>
      </c>
      <c r="B6" s="17" t="s">
        <v>26</v>
      </c>
      <c r="C6" s="24" t="s">
        <v>25</v>
      </c>
    </row>
    <row r="7" spans="1:3" ht="15" x14ac:dyDescent="0.35">
      <c r="A7" s="17">
        <v>6</v>
      </c>
      <c r="B7" s="17" t="s">
        <v>27</v>
      </c>
      <c r="C7" s="24" t="s">
        <v>28</v>
      </c>
    </row>
    <row r="8" spans="1:3" ht="15" x14ac:dyDescent="0.35">
      <c r="A8" s="17">
        <v>7</v>
      </c>
      <c r="B8" s="17" t="s">
        <v>29</v>
      </c>
      <c r="C8" s="24" t="s">
        <v>28</v>
      </c>
    </row>
    <row r="9" spans="1:3" ht="15" x14ac:dyDescent="0.35">
      <c r="A9" s="17">
        <v>8</v>
      </c>
      <c r="B9" s="17" t="s">
        <v>30</v>
      </c>
      <c r="C9" s="24" t="s">
        <v>25</v>
      </c>
    </row>
    <row r="10" spans="1:3" ht="15" x14ac:dyDescent="0.35">
      <c r="A10" s="17">
        <v>9</v>
      </c>
      <c r="B10" s="17" t="s">
        <v>30</v>
      </c>
      <c r="C10" s="24" t="s">
        <v>25</v>
      </c>
    </row>
    <row r="11" spans="1:3" ht="15" x14ac:dyDescent="0.35">
      <c r="A11" s="17">
        <v>10</v>
      </c>
      <c r="B11" s="17" t="s">
        <v>49</v>
      </c>
      <c r="C11" s="24" t="s">
        <v>31</v>
      </c>
    </row>
    <row r="12" spans="1:3" ht="15" x14ac:dyDescent="0.35">
      <c r="A12" s="17">
        <v>11</v>
      </c>
      <c r="B12" s="17" t="s">
        <v>32</v>
      </c>
      <c r="C12" s="24" t="s">
        <v>25</v>
      </c>
    </row>
    <row r="13" spans="1:3" ht="15" x14ac:dyDescent="0.35">
      <c r="A13" s="17">
        <v>12</v>
      </c>
      <c r="B13" s="17" t="s">
        <v>30</v>
      </c>
      <c r="C13" s="24" t="s">
        <v>25</v>
      </c>
    </row>
    <row r="14" spans="1:3" ht="15" x14ac:dyDescent="0.35">
      <c r="A14" s="17">
        <v>13</v>
      </c>
      <c r="B14" s="17" t="s">
        <v>30</v>
      </c>
      <c r="C14" s="24" t="s">
        <v>25</v>
      </c>
    </row>
    <row r="15" spans="1:3" x14ac:dyDescent="0.35">
      <c r="A15" s="24"/>
      <c r="B15" s="24"/>
      <c r="C15" s="24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CBA4-F7E7-428A-B33B-6D6ECE90A571}">
  <dimension ref="B2:N33"/>
  <sheetViews>
    <sheetView showGridLines="0" tabSelected="1" zoomScale="70" zoomScaleNormal="70" workbookViewId="0">
      <selection activeCell="A16" sqref="A16:XFD16"/>
    </sheetView>
  </sheetViews>
  <sheetFormatPr defaultColWidth="9" defaultRowHeight="14.15" x14ac:dyDescent="0.35"/>
  <cols>
    <col min="2" max="2" width="42.2109375" customWidth="1"/>
    <col min="3" max="6" width="5.2109375" bestFit="1" customWidth="1"/>
    <col min="7" max="7" width="9" bestFit="1" customWidth="1"/>
    <col min="8" max="8" width="13" bestFit="1" customWidth="1"/>
    <col min="9" max="9" width="9" bestFit="1" customWidth="1"/>
    <col min="10" max="10" width="10.85546875" customWidth="1"/>
    <col min="11" max="11" width="9.140625" bestFit="1" customWidth="1"/>
    <col min="12" max="12" width="41.5" customWidth="1"/>
    <col min="13" max="13" width="44.35546875" customWidth="1"/>
  </cols>
  <sheetData>
    <row r="2" spans="2:14" ht="18" x14ac:dyDescent="0.3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4" ht="14.25" customHeight="1" x14ac:dyDescent="0.35">
      <c r="B3" s="32" t="s">
        <v>9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4" x14ac:dyDescent="0.35">
      <c r="B4" s="3" t="s">
        <v>11</v>
      </c>
      <c r="C4" s="4" t="s">
        <v>7</v>
      </c>
      <c r="D4" s="4" t="s">
        <v>6</v>
      </c>
      <c r="E4" s="4" t="s">
        <v>7</v>
      </c>
      <c r="F4" s="4" t="s">
        <v>6</v>
      </c>
      <c r="G4" s="3" t="s">
        <v>0</v>
      </c>
      <c r="H4" s="3" t="s">
        <v>1</v>
      </c>
      <c r="I4" s="3" t="s">
        <v>2</v>
      </c>
      <c r="J4" s="3" t="s">
        <v>3</v>
      </c>
      <c r="K4" s="3" t="s">
        <v>4</v>
      </c>
      <c r="L4" s="3" t="s">
        <v>15</v>
      </c>
    </row>
    <row r="5" spans="2:14" s="38" customFormat="1" x14ac:dyDescent="0.35">
      <c r="B5" s="33" t="s">
        <v>34</v>
      </c>
      <c r="C5" s="34">
        <v>1</v>
      </c>
      <c r="D5" s="35" t="s">
        <v>55</v>
      </c>
      <c r="E5" s="34">
        <v>2</v>
      </c>
      <c r="F5" s="35" t="s">
        <v>69</v>
      </c>
      <c r="G5" s="34">
        <v>1090</v>
      </c>
      <c r="H5" s="34">
        <f>G5*0.166</f>
        <v>180.94</v>
      </c>
      <c r="I5" s="34">
        <f>H5+G5</f>
        <v>1270.94</v>
      </c>
      <c r="J5" s="34">
        <f>I5*E5</f>
        <v>2541.88</v>
      </c>
      <c r="K5" s="34"/>
      <c r="L5" s="36" t="s">
        <v>67</v>
      </c>
      <c r="M5" s="37"/>
    </row>
    <row r="6" spans="2:14" s="38" customFormat="1" x14ac:dyDescent="0.35">
      <c r="B6" s="33" t="s">
        <v>71</v>
      </c>
      <c r="C6" s="34">
        <v>1</v>
      </c>
      <c r="D6" s="35" t="s">
        <v>55</v>
      </c>
      <c r="E6" s="34">
        <v>1</v>
      </c>
      <c r="F6" s="35" t="s">
        <v>69</v>
      </c>
      <c r="G6" s="34">
        <v>895</v>
      </c>
      <c r="H6" s="34">
        <f t="shared" ref="H6:H10" si="0">G6*0.166</f>
        <v>148.57000000000002</v>
      </c>
      <c r="I6" s="34">
        <f t="shared" ref="I6:I9" si="1">H6+G6</f>
        <v>1043.57</v>
      </c>
      <c r="J6" s="34">
        <f t="shared" ref="J6:J9" si="2">I6*E6</f>
        <v>1043.57</v>
      </c>
      <c r="K6" s="34"/>
      <c r="L6" s="36" t="s">
        <v>70</v>
      </c>
      <c r="M6" s="37"/>
    </row>
    <row r="7" spans="2:14" s="38" customFormat="1" x14ac:dyDescent="0.35">
      <c r="B7" s="33"/>
      <c r="C7" s="34">
        <v>1</v>
      </c>
      <c r="D7" s="35" t="s">
        <v>55</v>
      </c>
      <c r="E7" s="34">
        <v>1</v>
      </c>
      <c r="F7" s="35" t="s">
        <v>69</v>
      </c>
      <c r="G7" s="34">
        <v>858</v>
      </c>
      <c r="H7" s="34">
        <f t="shared" si="0"/>
        <v>142.428</v>
      </c>
      <c r="I7" s="34">
        <f t="shared" si="1"/>
        <v>1000.428</v>
      </c>
      <c r="J7" s="34">
        <f t="shared" si="2"/>
        <v>1000.428</v>
      </c>
      <c r="K7" s="34"/>
      <c r="L7" s="36"/>
      <c r="M7" s="37"/>
    </row>
    <row r="8" spans="2:14" s="38" customFormat="1" x14ac:dyDescent="0.35">
      <c r="B8" s="33"/>
      <c r="C8" s="34">
        <v>1</v>
      </c>
      <c r="D8" s="35" t="s">
        <v>55</v>
      </c>
      <c r="E8" s="34">
        <v>1</v>
      </c>
      <c r="F8" s="35" t="s">
        <v>69</v>
      </c>
      <c r="G8" s="34">
        <v>404</v>
      </c>
      <c r="H8" s="34">
        <f t="shared" si="0"/>
        <v>67.064000000000007</v>
      </c>
      <c r="I8" s="34">
        <f t="shared" si="1"/>
        <v>471.06400000000002</v>
      </c>
      <c r="J8" s="34">
        <f t="shared" si="2"/>
        <v>471.06400000000002</v>
      </c>
      <c r="K8" s="34"/>
      <c r="L8" s="36"/>
      <c r="M8" s="37"/>
    </row>
    <row r="9" spans="2:14" s="38" customFormat="1" x14ac:dyDescent="0.35">
      <c r="B9" s="33"/>
      <c r="C9" s="34">
        <v>1</v>
      </c>
      <c r="D9" s="35" t="s">
        <v>55</v>
      </c>
      <c r="E9" s="34">
        <v>1</v>
      </c>
      <c r="F9" s="35" t="s">
        <v>69</v>
      </c>
      <c r="G9" s="34">
        <v>129</v>
      </c>
      <c r="H9" s="34">
        <f t="shared" si="0"/>
        <v>21.414000000000001</v>
      </c>
      <c r="I9" s="34">
        <f t="shared" si="1"/>
        <v>150.41399999999999</v>
      </c>
      <c r="J9" s="34">
        <f t="shared" si="2"/>
        <v>150.41399999999999</v>
      </c>
      <c r="K9" s="34"/>
      <c r="L9" s="36"/>
      <c r="M9" s="37"/>
    </row>
    <row r="10" spans="2:14" s="55" customFormat="1" x14ac:dyDescent="0.35">
      <c r="B10" s="53" t="s">
        <v>50</v>
      </c>
      <c r="C10" s="27">
        <v>1</v>
      </c>
      <c r="D10" s="27" t="s">
        <v>55</v>
      </c>
      <c r="E10" s="27">
        <v>10</v>
      </c>
      <c r="F10" s="27" t="s">
        <v>56</v>
      </c>
      <c r="G10" s="27">
        <v>505.45</v>
      </c>
      <c r="H10" s="40">
        <f t="shared" si="0"/>
        <v>83.904700000000005</v>
      </c>
      <c r="I10" s="27">
        <f>H10+G10</f>
        <v>589.35469999999998</v>
      </c>
      <c r="J10" s="27">
        <f>I10*E10</f>
        <v>5893.5469999999996</v>
      </c>
      <c r="K10" s="27"/>
      <c r="L10" s="54" t="s">
        <v>35</v>
      </c>
    </row>
    <row r="11" spans="2:14" x14ac:dyDescent="0.35">
      <c r="B11" s="30" t="s">
        <v>13</v>
      </c>
      <c r="C11" s="30"/>
      <c r="D11" s="30"/>
      <c r="E11" s="30"/>
      <c r="F11" s="30"/>
      <c r="G11" s="30"/>
      <c r="H11" s="30"/>
      <c r="I11" s="30"/>
      <c r="J11" s="3">
        <f>J5+J10</f>
        <v>8435.4269999999997</v>
      </c>
      <c r="K11" s="6"/>
      <c r="L11" s="11"/>
    </row>
    <row r="13" spans="2:14" ht="14.25" customHeight="1" x14ac:dyDescent="0.35"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4" x14ac:dyDescent="0.35">
      <c r="B14" s="3" t="s">
        <v>11</v>
      </c>
      <c r="C14" s="4" t="s">
        <v>7</v>
      </c>
      <c r="D14" s="4" t="s">
        <v>6</v>
      </c>
      <c r="E14" s="4" t="s">
        <v>7</v>
      </c>
      <c r="F14" s="4" t="s">
        <v>6</v>
      </c>
      <c r="G14" s="3" t="s">
        <v>0</v>
      </c>
      <c r="H14" s="3" t="s">
        <v>1</v>
      </c>
      <c r="I14" s="3" t="s">
        <v>2</v>
      </c>
      <c r="J14" s="3" t="s">
        <v>3</v>
      </c>
      <c r="K14" s="3" t="s">
        <v>4</v>
      </c>
      <c r="L14" s="3" t="s">
        <v>15</v>
      </c>
    </row>
    <row r="15" spans="2:14" s="38" customFormat="1" ht="36.75" customHeight="1" x14ac:dyDescent="0.35">
      <c r="B15" s="39" t="s">
        <v>46</v>
      </c>
      <c r="C15" s="40">
        <v>1</v>
      </c>
      <c r="D15" s="35" t="s">
        <v>57</v>
      </c>
      <c r="E15" s="34">
        <v>1</v>
      </c>
      <c r="F15" s="35" t="s">
        <v>58</v>
      </c>
      <c r="G15" s="34">
        <v>2500</v>
      </c>
      <c r="H15" s="34">
        <f>G15*0.166</f>
        <v>415</v>
      </c>
      <c r="I15" s="34">
        <f>H15+G15</f>
        <v>2915</v>
      </c>
      <c r="J15" s="34">
        <f>I15*E15*C15</f>
        <v>2915</v>
      </c>
      <c r="K15" s="35" t="s">
        <v>43</v>
      </c>
      <c r="L15" s="41" t="s">
        <v>48</v>
      </c>
      <c r="M15" s="42"/>
      <c r="N15" s="43"/>
    </row>
    <row r="16" spans="2:14" s="55" customFormat="1" x14ac:dyDescent="0.35">
      <c r="B16" s="56" t="s">
        <v>36</v>
      </c>
      <c r="C16" s="27">
        <v>1</v>
      </c>
      <c r="D16" s="27" t="s">
        <v>55</v>
      </c>
      <c r="E16" s="27">
        <v>13</v>
      </c>
      <c r="F16" s="27" t="s">
        <v>59</v>
      </c>
      <c r="G16" s="27">
        <v>300</v>
      </c>
      <c r="H16" s="27">
        <f>G16*0.166</f>
        <v>49.800000000000004</v>
      </c>
      <c r="I16" s="27">
        <f>H16+G16</f>
        <v>349.8</v>
      </c>
      <c r="J16" s="27">
        <f>I16*E16*C16</f>
        <v>4547.4000000000005</v>
      </c>
      <c r="K16" s="27" t="s">
        <v>44</v>
      </c>
      <c r="L16" s="57" t="s">
        <v>72</v>
      </c>
      <c r="M16" s="58"/>
      <c r="N16" s="58"/>
    </row>
    <row r="17" spans="2:13" x14ac:dyDescent="0.35">
      <c r="B17" s="30" t="s">
        <v>3</v>
      </c>
      <c r="C17" s="30"/>
      <c r="D17" s="30"/>
      <c r="E17" s="30"/>
      <c r="F17" s="30"/>
      <c r="G17" s="30"/>
      <c r="H17" s="30"/>
      <c r="I17" s="30"/>
      <c r="J17" s="3">
        <f>SUM(J15:J16)</f>
        <v>7462.4000000000005</v>
      </c>
      <c r="K17" s="6"/>
      <c r="L17" s="7"/>
    </row>
    <row r="19" spans="2:13" ht="14.25" customHeight="1" x14ac:dyDescent="0.35">
      <c r="B19" s="32" t="s">
        <v>17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2:13" ht="14.25" customHeight="1" x14ac:dyDescent="0.35">
      <c r="B20" s="3" t="s">
        <v>11</v>
      </c>
      <c r="C20" s="3" t="s">
        <v>7</v>
      </c>
      <c r="D20" s="3" t="s">
        <v>6</v>
      </c>
      <c r="E20" s="3" t="s">
        <v>7</v>
      </c>
      <c r="F20" s="3" t="s">
        <v>6</v>
      </c>
      <c r="G20" s="3" t="s">
        <v>0</v>
      </c>
      <c r="H20" s="3" t="s">
        <v>1</v>
      </c>
      <c r="I20" s="3" t="s">
        <v>2</v>
      </c>
      <c r="J20" s="3" t="s">
        <v>3</v>
      </c>
      <c r="K20" s="3" t="s">
        <v>4</v>
      </c>
      <c r="L20" s="4" t="s">
        <v>15</v>
      </c>
    </row>
    <row r="21" spans="2:13" ht="14.25" customHeight="1" x14ac:dyDescent="0.35">
      <c r="B21" s="5" t="s">
        <v>39</v>
      </c>
      <c r="C21" s="3">
        <v>1</v>
      </c>
      <c r="D21" s="3" t="s">
        <v>55</v>
      </c>
      <c r="E21" s="3">
        <v>14</v>
      </c>
      <c r="F21" s="3" t="s">
        <v>60</v>
      </c>
      <c r="G21" s="3">
        <v>288</v>
      </c>
      <c r="H21" s="3">
        <f>G21*0.1</f>
        <v>28.8</v>
      </c>
      <c r="I21" s="3">
        <f>H21+G21</f>
        <v>316.8</v>
      </c>
      <c r="J21" s="3">
        <f>I21*E21</f>
        <v>4435.2</v>
      </c>
      <c r="K21" s="3"/>
      <c r="L21" s="9" t="s">
        <v>54</v>
      </c>
    </row>
    <row r="22" spans="2:13" ht="42.45" x14ac:dyDescent="0.35">
      <c r="B22" s="5" t="s">
        <v>39</v>
      </c>
      <c r="C22" s="3">
        <v>1</v>
      </c>
      <c r="D22" s="3" t="s">
        <v>55</v>
      </c>
      <c r="E22" s="3">
        <v>15</v>
      </c>
      <c r="F22" s="3" t="s">
        <v>60</v>
      </c>
      <c r="G22" s="3">
        <v>308</v>
      </c>
      <c r="H22" s="3">
        <f>G22*0.1</f>
        <v>30.8</v>
      </c>
      <c r="I22" s="3">
        <f>H22+G22</f>
        <v>338.8</v>
      </c>
      <c r="J22" s="3">
        <f>I22*E22</f>
        <v>5082</v>
      </c>
      <c r="K22" s="3"/>
      <c r="L22" s="9" t="s">
        <v>54</v>
      </c>
      <c r="M22" s="18"/>
    </row>
    <row r="23" spans="2:13" x14ac:dyDescent="0.35">
      <c r="B23" s="5" t="s">
        <v>68</v>
      </c>
      <c r="C23" s="3">
        <v>1</v>
      </c>
      <c r="D23" s="3" t="s">
        <v>55</v>
      </c>
      <c r="E23" s="3">
        <v>1</v>
      </c>
      <c r="F23" s="3" t="s">
        <v>60</v>
      </c>
      <c r="G23" s="3">
        <v>301</v>
      </c>
      <c r="H23" s="3">
        <f>G23*0.166</f>
        <v>49.966000000000001</v>
      </c>
      <c r="I23" s="3">
        <f>H23+G23</f>
        <v>350.96600000000001</v>
      </c>
      <c r="J23" s="49">
        <f>I23*E23</f>
        <v>350.96600000000001</v>
      </c>
      <c r="K23" s="3"/>
      <c r="L23" s="9"/>
      <c r="M23" s="18"/>
    </row>
    <row r="24" spans="2:13" x14ac:dyDescent="0.35">
      <c r="B24" s="30" t="s">
        <v>3</v>
      </c>
      <c r="C24" s="30"/>
      <c r="D24" s="30"/>
      <c r="E24" s="30"/>
      <c r="F24" s="30"/>
      <c r="G24" s="30"/>
      <c r="H24" s="30"/>
      <c r="I24" s="30"/>
      <c r="J24" s="49">
        <f>SUM(J21:J23)</f>
        <v>9868.1660000000011</v>
      </c>
      <c r="K24" s="6"/>
      <c r="L24" s="7"/>
    </row>
    <row r="25" spans="2:13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</row>
    <row r="26" spans="2:13" ht="14.25" customHeight="1" x14ac:dyDescent="0.35">
      <c r="B26" s="32" t="s">
        <v>18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ht="14.25" customHeight="1" x14ac:dyDescent="0.35">
      <c r="B27" s="4" t="s">
        <v>11</v>
      </c>
      <c r="C27" s="3" t="s">
        <v>7</v>
      </c>
      <c r="D27" s="3" t="s">
        <v>6</v>
      </c>
      <c r="E27" s="3" t="s">
        <v>7</v>
      </c>
      <c r="F27" s="3" t="s">
        <v>6</v>
      </c>
      <c r="G27" s="3" t="s">
        <v>0</v>
      </c>
      <c r="H27" s="3" t="s">
        <v>1</v>
      </c>
      <c r="I27" s="3" t="s">
        <v>2</v>
      </c>
      <c r="J27" s="3" t="s">
        <v>3</v>
      </c>
      <c r="K27" s="3" t="s">
        <v>4</v>
      </c>
      <c r="L27" s="4" t="s">
        <v>15</v>
      </c>
    </row>
    <row r="28" spans="2:13" s="38" customFormat="1" x14ac:dyDescent="0.35">
      <c r="B28" s="44" t="s">
        <v>33</v>
      </c>
      <c r="C28" s="51">
        <v>1</v>
      </c>
      <c r="D28" s="52" t="s">
        <v>55</v>
      </c>
      <c r="E28" s="45">
        <v>6</v>
      </c>
      <c r="F28" s="45" t="s">
        <v>58</v>
      </c>
      <c r="G28" s="45">
        <v>589</v>
      </c>
      <c r="H28" s="45">
        <f>G28*0.166</f>
        <v>97.774000000000001</v>
      </c>
      <c r="I28" s="45">
        <f>H28+G28</f>
        <v>686.774</v>
      </c>
      <c r="J28" s="50">
        <f>I28*E28</f>
        <v>4120.6440000000002</v>
      </c>
      <c r="K28" s="46"/>
      <c r="L28" s="47" t="s">
        <v>66</v>
      </c>
      <c r="M28" s="48"/>
    </row>
    <row r="29" spans="2:13" s="38" customFormat="1" x14ac:dyDescent="0.35">
      <c r="B29" s="44" t="s">
        <v>33</v>
      </c>
      <c r="C29" s="45">
        <v>34</v>
      </c>
      <c r="D29" s="45" t="s">
        <v>59</v>
      </c>
      <c r="E29" s="45">
        <v>1</v>
      </c>
      <c r="F29" s="45" t="s">
        <v>58</v>
      </c>
      <c r="G29" s="45">
        <v>100</v>
      </c>
      <c r="H29" s="45">
        <f>G29*0.166</f>
        <v>16.600000000000001</v>
      </c>
      <c r="I29" s="45">
        <f>H29+G29</f>
        <v>116.6</v>
      </c>
      <c r="J29" s="50">
        <f>I29*E29*C29</f>
        <v>3964.3999999999996</v>
      </c>
      <c r="K29" s="46"/>
      <c r="L29" s="47"/>
      <c r="M29" s="48"/>
    </row>
    <row r="30" spans="2:13" x14ac:dyDescent="0.35">
      <c r="B30" s="30" t="s">
        <v>13</v>
      </c>
      <c r="C30" s="30"/>
      <c r="D30" s="30"/>
      <c r="E30" s="30"/>
      <c r="F30" s="30"/>
      <c r="G30" s="30"/>
      <c r="H30" s="30"/>
      <c r="I30" s="30"/>
      <c r="J30" s="49">
        <f>J28+J29</f>
        <v>8085.0439999999999</v>
      </c>
      <c r="K30" s="6"/>
      <c r="L30" s="9"/>
    </row>
    <row r="31" spans="2:13" ht="41.25" customHeight="1" x14ac:dyDescent="0.35">
      <c r="B31" s="30" t="s">
        <v>14</v>
      </c>
      <c r="C31" s="30"/>
      <c r="D31" s="30"/>
      <c r="E31" s="30"/>
      <c r="F31" s="30"/>
      <c r="G31" s="30"/>
      <c r="H31" s="30"/>
      <c r="I31" s="30"/>
      <c r="J31" s="49">
        <f>J30+J24+J17+J11</f>
        <v>33851.036999999997</v>
      </c>
      <c r="K31" s="6"/>
      <c r="L31" s="9" t="s">
        <v>61</v>
      </c>
    </row>
    <row r="33" spans="2:2" x14ac:dyDescent="0.35">
      <c r="B33" s="8" t="s">
        <v>5</v>
      </c>
    </row>
  </sheetData>
  <mergeCells count="10">
    <mergeCell ref="B24:I24"/>
    <mergeCell ref="B26:L26"/>
    <mergeCell ref="B30:I30"/>
    <mergeCell ref="B31:I31"/>
    <mergeCell ref="B2:L2"/>
    <mergeCell ref="B3:L3"/>
    <mergeCell ref="B11:I11"/>
    <mergeCell ref="B13:L13"/>
    <mergeCell ref="B17:I17"/>
    <mergeCell ref="B19:L19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项目说明</vt:lpstr>
      <vt:lpstr>报价明细</vt:lpstr>
      <vt:lpstr>人员名单</vt:lpstr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86139</cp:lastModifiedBy>
  <dcterms:created xsi:type="dcterms:W3CDTF">2022-11-02T10:56:00Z</dcterms:created>
  <dcterms:modified xsi:type="dcterms:W3CDTF">2023-06-07T10:41:54Z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32DF845368204D42A69F86398DA30C61</vt:lpwstr>
  </property>
  <property fmtid="{D5CDD505-2E9C-101B-9397-08002B2CF9AE}" pid="3" name="KSOProductBuildVer">
    <vt:lpwstr>2052-11.1.0.12598</vt:lpwstr>
  </property>
</Properties>
</file>