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ate1904="1"/>
  <mc:AlternateContent xmlns:mc="http://schemas.openxmlformats.org/markup-compatibility/2006">
    <mc:Choice Requires="x15">
      <x15ac:absPath xmlns:x15ac="http://schemas.microsoft.com/office/spreadsheetml/2010/11/ac" url="E:\康辉文件\2022项目档案\项目\宝马MINI研讨会3.15\"/>
    </mc:Choice>
  </mc:AlternateContent>
  <xr:revisionPtr revIDLastSave="0" documentId="13_ncr:1_{A36AC9EB-5209-4366-863A-CF6DBFA347A1}" xr6:coauthVersionLast="47" xr6:coauthVersionMax="47" xr10:uidLastSave="{00000000-0000-0000-0000-000000000000}"/>
  <bookViews>
    <workbookView xWindow="-108" yWindow="-108" windowWidth="23256" windowHeight="12576" tabRatio="924" xr2:uid="{00000000-000D-0000-FFFF-FFFF00000000}"/>
  </bookViews>
  <sheets>
    <sheet name="Cover Page-Local" sheetId="46" r:id="rId1"/>
    <sheet name="6月28日+茶歇3次" sheetId="55" r:id="rId2"/>
  </sheets>
  <definedNames>
    <definedName name="_xlnm.Print_Area" localSheetId="0">'Cover Page-Local'!$B$1:$N$62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55" i="55" l="1"/>
  <c r="H56" i="55"/>
  <c r="H12" i="55"/>
  <c r="H30" i="55"/>
  <c r="H31" i="55"/>
  <c r="H53" i="55"/>
  <c r="H54" i="55"/>
  <c r="H11" i="55"/>
  <c r="H29" i="55"/>
  <c r="H42" i="55"/>
  <c r="H43" i="55"/>
  <c r="B70" i="55"/>
  <c r="H69" i="55"/>
  <c r="H70" i="55" s="1"/>
  <c r="H71" i="55" s="1"/>
  <c r="H62" i="55"/>
  <c r="H63" i="55" s="1"/>
  <c r="H64" i="55" s="1"/>
  <c r="H52" i="55"/>
  <c r="H57" i="55" s="1"/>
  <c r="H46" i="55"/>
  <c r="H45" i="55"/>
  <c r="H44" i="55"/>
  <c r="H41" i="55"/>
  <c r="H40" i="55"/>
  <c r="H34" i="55"/>
  <c r="H33" i="55"/>
  <c r="H32" i="55"/>
  <c r="H26" i="55"/>
  <c r="H27" i="55" s="1"/>
  <c r="H19" i="55"/>
  <c r="H20" i="55" s="1"/>
  <c r="H21" i="55" s="1"/>
  <c r="H10" i="55"/>
  <c r="H7" i="55"/>
  <c r="H6" i="55"/>
  <c r="L31" i="46"/>
  <c r="H13" i="55" l="1"/>
  <c r="H8" i="55"/>
  <c r="H14" i="55" s="1"/>
  <c r="H58" i="55"/>
  <c r="H35" i="55"/>
  <c r="H36" i="55" s="1"/>
  <c r="H47" i="55"/>
  <c r="H48" i="55" s="1"/>
  <c r="H2" i="55" l="1"/>
  <c r="L17" i="46" s="1"/>
  <c r="L24" i="46" s="1"/>
  <c r="L29" i="46" s="1"/>
  <c r="L30" i="46" s="1"/>
  <c r="L32" i="46" s="1"/>
</calcChain>
</file>

<file path=xl/sharedStrings.xml><?xml version="1.0" encoding="utf-8"?>
<sst xmlns="http://schemas.openxmlformats.org/spreadsheetml/2006/main" count="274" uniqueCount="187">
  <si>
    <t>Comfort International M.I. C.E. Service Co.,Ltd.
康辉集团北京国际会议展览有限公司
RM1510-002, Ruichen Int'l Center, No.13, Nongzhanguan 100125 Beijing China
北京市朝阳区农展馆南路13号12层1510内002，邮编100125</t>
  </si>
  <si>
    <t>Company Information and Offer Summary(English Only)</t>
  </si>
  <si>
    <t xml:space="preserve">Project Name: </t>
  </si>
  <si>
    <t>2022 MINI WORKSHOP</t>
  </si>
  <si>
    <t>Quotation Date:</t>
  </si>
  <si>
    <t>Quotation Version Nr.:</t>
  </si>
  <si>
    <t xml:space="preserve">Supplier Company Information  </t>
  </si>
  <si>
    <t>Company Name</t>
  </si>
  <si>
    <t>Comfort International M.I.C.E. Service CO.,LTD.</t>
  </si>
  <si>
    <t>Contact Person</t>
  </si>
  <si>
    <t>Name</t>
  </si>
  <si>
    <t xml:space="preserve">Emily </t>
  </si>
  <si>
    <t>Surname</t>
  </si>
  <si>
    <t>HE</t>
  </si>
  <si>
    <t>Position</t>
  </si>
  <si>
    <t>Account Manager</t>
  </si>
  <si>
    <t>Phone</t>
  </si>
  <si>
    <t>Fax</t>
  </si>
  <si>
    <t>E-mail</t>
  </si>
  <si>
    <t>hefangyu@cct.cn</t>
  </si>
  <si>
    <t>Offer Summary</t>
  </si>
  <si>
    <t>新荣记</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</si>
  <si>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</si>
  <si>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</si>
  <si>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</si>
  <si>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</si>
  <si>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</si>
  <si>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</si>
  <si>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</si>
  <si>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</si>
  <si>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</si>
  <si>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</si>
  <si>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</si>
  <si>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</si>
  <si>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</si>
  <si>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Business Tax (3%/5%)营业税</t>
  </si>
  <si>
    <t>NA</t>
  </si>
  <si>
    <t>Total Price (&gt;=Invoice Amount)含税总金额</t>
  </si>
  <si>
    <r>
      <rPr>
        <b/>
        <u/>
        <sz val="12"/>
        <color indexed="10"/>
        <rFont val="BMWTypeRegular"/>
        <family val="1"/>
      </rPr>
      <t>Instruction</t>
    </r>
    <r>
      <rPr>
        <b/>
        <sz val="12"/>
        <color rgb="FFFF0000"/>
        <rFont val="BMWTypeRegular"/>
        <family val="1"/>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</si>
  <si>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</si>
  <si>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</si>
  <si>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</si>
  <si>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</si>
  <si>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</si>
  <si>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</si>
  <si>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</si>
  <si>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</si>
  <si>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</si>
  <si>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</si>
  <si>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</si>
  <si>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</si>
  <si>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</si>
  <si>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</si>
  <si>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</si>
  <si>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</si>
  <si>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</si>
  <si>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</si>
  <si>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</si>
  <si>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</si>
  <si>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</si>
  <si>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</si>
  <si>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</si>
  <si>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</si>
  <si>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</si>
  <si>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</si>
  <si>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 xml:space="preserve">Venue </t>
  </si>
  <si>
    <t>Total</t>
  </si>
  <si>
    <t>No.</t>
  </si>
  <si>
    <t>Item</t>
  </si>
  <si>
    <t>Unit</t>
  </si>
  <si>
    <t>Number of time</t>
  </si>
  <si>
    <t>Quantity/Time</t>
  </si>
  <si>
    <t>Days</t>
  </si>
  <si>
    <t>Unit price</t>
  </si>
  <si>
    <t>Sum</t>
  </si>
  <si>
    <t>Detailed Work load/ Comments / Deliverables</t>
  </si>
  <si>
    <t>Agency Fees</t>
  </si>
  <si>
    <t>Agency Fees (Preparation)</t>
  </si>
  <si>
    <t>I A 2</t>
  </si>
  <si>
    <t>Creative Director</t>
  </si>
  <si>
    <t>pax/day</t>
  </si>
  <si>
    <t>I A 3</t>
  </si>
  <si>
    <t>DTP / 2 D / 3 D Designer</t>
  </si>
  <si>
    <t>I A</t>
  </si>
  <si>
    <t>Sub-Total Agency Fees (Preparation)</t>
  </si>
  <si>
    <t>Agency Fees (On site)</t>
  </si>
  <si>
    <t>I B 1</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</si>
  <si>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</si>
  <si>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</si>
  <si>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</si>
  <si>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</si>
  <si>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</si>
  <si>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</si>
  <si>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</si>
  <si>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</si>
  <si>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A5</t>
  </si>
  <si>
    <t>Agency Staff working on site traffic</t>
  </si>
  <si>
    <t>unit</t>
  </si>
  <si>
    <t>II A</t>
  </si>
  <si>
    <t>Sub-Total Onsite Event</t>
  </si>
  <si>
    <t>II</t>
  </si>
  <si>
    <t>Total Travel &amp; Accomodation</t>
  </si>
  <si>
    <t>Logistics &amp; Operations</t>
  </si>
  <si>
    <t xml:space="preserve">Details / Comments </t>
  </si>
  <si>
    <t>Logistics</t>
  </si>
  <si>
    <t>III A 1</t>
  </si>
  <si>
    <t>Shuttle bus for dealer arrival and leave</t>
  </si>
  <si>
    <t>III A</t>
  </si>
  <si>
    <t>Sub-Total Logistics</t>
  </si>
  <si>
    <t>Materials</t>
  </si>
  <si>
    <t>III B 1</t>
  </si>
  <si>
    <t>Flower</t>
  </si>
  <si>
    <t>III B 2</t>
  </si>
  <si>
    <t>Office supply</t>
  </si>
  <si>
    <t>package</t>
  </si>
  <si>
    <t>III B 3</t>
  </si>
  <si>
    <t>Mic cover</t>
  </si>
  <si>
    <t>III B 4</t>
  </si>
  <si>
    <t>RSVP</t>
  </si>
  <si>
    <t>Person</t>
  </si>
  <si>
    <t>III B</t>
  </si>
  <si>
    <t>Sub-Total Materials</t>
  </si>
  <si>
    <t>III</t>
  </si>
  <si>
    <t>Total Logistics &amp; Operation</t>
  </si>
  <si>
    <t>Hospitality</t>
  </si>
  <si>
    <t>IV A 1</t>
  </si>
  <si>
    <t>Venue rental event date(s)</t>
  </si>
  <si>
    <t>pax</t>
  </si>
  <si>
    <t>IV A 2</t>
  </si>
  <si>
    <t>Tea Break</t>
  </si>
  <si>
    <t>IV A 3</t>
  </si>
  <si>
    <t>Lunch</t>
  </si>
  <si>
    <t>IV A 4</t>
  </si>
  <si>
    <t>Dinner</t>
  </si>
  <si>
    <t>IV A</t>
  </si>
  <si>
    <t>Subtotal</t>
  </si>
  <si>
    <t>IV</t>
  </si>
  <si>
    <t>Total Hospitality</t>
  </si>
  <si>
    <t>Setup / Construction</t>
  </si>
  <si>
    <t>Setup Vendor</t>
  </si>
  <si>
    <r>
      <rPr>
        <b/>
        <sz val="14"/>
        <color theme="1"/>
        <rFont val="MINI Serif"/>
        <family val="1"/>
      </rPr>
      <t xml:space="preserve">Details / Comments
</t>
    </r>
    <r>
      <rPr>
        <sz val="14"/>
        <color theme="1"/>
        <rFont val="MINI Serif"/>
        <family val="1"/>
      </rPr>
      <t>All descriptions shall be written in EN and CN</t>
    </r>
  </si>
  <si>
    <t>V A 1</t>
  </si>
  <si>
    <t>Direction Board指示牌</t>
  </si>
  <si>
    <t>V A</t>
  </si>
  <si>
    <t>Subtotal Setup/ Construction</t>
  </si>
  <si>
    <t>V</t>
  </si>
  <si>
    <t>Total Setup / Construction</t>
  </si>
  <si>
    <t>VI</t>
  </si>
  <si>
    <t>AV</t>
  </si>
  <si>
    <t>VI 1</t>
  </si>
  <si>
    <t>VI A</t>
  </si>
  <si>
    <t>Subtotal AV</t>
  </si>
  <si>
    <t>Total AV</t>
  </si>
  <si>
    <t>Photo &amp; Video</t>
  </si>
  <si>
    <t>Photo &amp;Video crew</t>
  </si>
  <si>
    <t>VII  1</t>
  </si>
  <si>
    <t>Nucleic Acid Test</t>
  </si>
  <si>
    <t>day/person</t>
  </si>
  <si>
    <t>VII A</t>
  </si>
  <si>
    <t>VII</t>
  </si>
  <si>
    <t>Total Photo &amp; Video</t>
  </si>
  <si>
    <t>画架，60*90cm</t>
    <phoneticPr fontId="24" type="noConversion"/>
  </si>
  <si>
    <t>桌牌大</t>
    <phoneticPr fontId="24" type="noConversion"/>
  </si>
  <si>
    <t>桌牌小</t>
    <phoneticPr fontId="24" type="noConversion"/>
  </si>
  <si>
    <t>茶歇服务员</t>
    <phoneticPr fontId="24" type="noConversion"/>
  </si>
  <si>
    <t>28日</t>
    <phoneticPr fontId="24" type="noConversion"/>
  </si>
  <si>
    <r>
      <rPr>
        <sz val="14"/>
        <color theme="1"/>
        <rFont val="宋体"/>
        <family val="3"/>
        <charset val="134"/>
      </rPr>
      <t>会议桌花</t>
    </r>
    <r>
      <rPr>
        <sz val="14"/>
        <color theme="1"/>
        <rFont val="Times New Roman"/>
        <family val="1"/>
      </rPr>
      <t>*1</t>
    </r>
    <r>
      <rPr>
        <sz val="14"/>
        <color theme="1"/>
        <rFont val="宋体"/>
        <family val="1"/>
        <charset val="134"/>
      </rPr>
      <t>，</t>
    </r>
    <r>
      <rPr>
        <sz val="14"/>
        <color theme="1"/>
        <rFont val="宋体"/>
        <family val="3"/>
        <charset val="134"/>
      </rPr>
      <t>晚宴桌花*2</t>
    </r>
    <phoneticPr fontId="24" type="noConversion"/>
  </si>
  <si>
    <r>
      <rPr>
        <sz val="14"/>
        <color theme="1"/>
        <rFont val="宋体"/>
        <family val="3"/>
        <charset val="134"/>
      </rPr>
      <t>茶歇桌花大*</t>
    </r>
    <r>
      <rPr>
        <sz val="14"/>
        <color theme="1"/>
        <rFont val="Times New Roman"/>
        <family val="1"/>
      </rPr>
      <t>1</t>
    </r>
    <phoneticPr fontId="24" type="noConversion"/>
  </si>
  <si>
    <t>茶歇桌花小*5</t>
    <phoneticPr fontId="24" type="noConversion"/>
  </si>
  <si>
    <t>beverages</t>
    <phoneticPr fontId="24" type="noConversion"/>
  </si>
  <si>
    <t>6月28日酒水，红酒2288*5箱+无醇啤酒239*1箱+精酿啤酒268*3箱，共12483元</t>
    <phoneticPr fontId="24" type="noConversion"/>
  </si>
  <si>
    <r>
      <rPr>
        <sz val="14"/>
        <color theme="1"/>
        <rFont val="宋体"/>
        <family val="3"/>
        <charset val="134"/>
      </rPr>
      <t>考斯特包天</t>
    </r>
    <r>
      <rPr>
        <sz val="14"/>
        <color theme="1"/>
        <rFont val="Times New Roman"/>
        <family val="1"/>
      </rPr>
      <t>28</t>
    </r>
    <r>
      <rPr>
        <sz val="14"/>
        <color theme="1"/>
        <rFont val="宋体"/>
        <family val="3"/>
        <charset val="134"/>
      </rPr>
      <t>日</t>
    </r>
    <r>
      <rPr>
        <sz val="14"/>
        <color theme="1"/>
        <rFont val="Times New Roman"/>
        <family val="1"/>
      </rPr>
      <t xml:space="preserve"> </t>
    </r>
    <r>
      <rPr>
        <sz val="14"/>
        <color theme="1"/>
        <rFont val="宋体"/>
        <family val="3"/>
        <charset val="134"/>
      </rPr>
      <t>佳程</t>
    </r>
    <r>
      <rPr>
        <sz val="14"/>
        <color theme="1"/>
        <rFont val="Times New Roman"/>
        <family val="1"/>
      </rPr>
      <t>-</t>
    </r>
    <r>
      <rPr>
        <sz val="14"/>
        <color theme="1"/>
        <rFont val="宋体"/>
        <family val="3"/>
        <charset val="134"/>
      </rPr>
      <t>新荣记</t>
    </r>
    <r>
      <rPr>
        <sz val="14"/>
        <color theme="1"/>
        <rFont val="MINI Serif"/>
        <family val="3"/>
        <charset val="134"/>
      </rPr>
      <t>，取消</t>
    </r>
    <phoneticPr fontId="24" type="noConversion"/>
  </si>
  <si>
    <t>会议桌椅租赁，3张高桌+8把高脚椅+1小圆桌+定制桌布，含运费及运输人员</t>
    <phoneticPr fontId="24" type="noConversion"/>
  </si>
  <si>
    <t>化妆师</t>
    <phoneticPr fontId="24" type="noConversion"/>
  </si>
  <si>
    <t>2022/6/28，5种甜品+7种饮品+摆台（含运输费）</t>
    <phoneticPr fontId="24" type="noConversion"/>
  </si>
  <si>
    <t>6月6日（20份）+8日（15份）咖啡+3切水果</t>
    <phoneticPr fontId="24" type="noConversion"/>
  </si>
  <si>
    <t>6月28日晚餐，新荣记，取消</t>
    <phoneticPr fontId="24" type="noConversion"/>
  </si>
  <si>
    <r>
      <t>3</t>
    </r>
    <r>
      <rPr>
        <sz val="14"/>
        <color theme="1"/>
        <rFont val="宋体"/>
        <family val="3"/>
        <charset val="134"/>
      </rPr>
      <t>月</t>
    </r>
    <r>
      <rPr>
        <sz val="14"/>
        <color theme="1"/>
        <rFont val="Times New Roman"/>
        <family val="1"/>
      </rPr>
      <t>-6</t>
    </r>
    <r>
      <rPr>
        <sz val="14"/>
        <color theme="1"/>
        <rFont val="宋体"/>
        <family val="3"/>
        <charset val="134"/>
      </rPr>
      <t>月（踩点+开会+现场执行）</t>
    </r>
    <phoneticPr fontId="24" type="noConversion"/>
  </si>
  <si>
    <t>2022/5/19，咖啡+2种果汁+2种甜品+4切水果</t>
    <phoneticPr fontId="24" type="noConversion"/>
  </si>
  <si>
    <r>
      <t>28</t>
    </r>
    <r>
      <rPr>
        <sz val="14"/>
        <color theme="1"/>
        <rFont val="宋体"/>
        <family val="3"/>
        <charset val="134"/>
      </rPr>
      <t>日会议</t>
    </r>
    <r>
      <rPr>
        <sz val="14"/>
        <color theme="1"/>
        <rFont val="Times New Roman"/>
        <family val="1"/>
      </rPr>
      <t>+27</t>
    </r>
    <r>
      <rPr>
        <sz val="14"/>
        <color theme="1"/>
        <rFont val="宋体"/>
        <family val="1"/>
        <charset val="134"/>
      </rPr>
      <t>日set up</t>
    </r>
    <phoneticPr fontId="24" type="noConversion"/>
  </si>
  <si>
    <t>LOGO车贴</t>
    <phoneticPr fontId="24" type="noConversion"/>
  </si>
  <si>
    <t>无痕胶</t>
    <phoneticPr fontId="24" type="noConversion"/>
  </si>
  <si>
    <t>麦标套</t>
    <phoneticPr fontId="24" type="noConversion"/>
  </si>
  <si>
    <t>亚克力</t>
    <phoneticPr fontId="24" type="noConversion"/>
  </si>
  <si>
    <t>亚克力异形定制，21*13cm</t>
    <phoneticPr fontId="24" type="noConversion"/>
  </si>
  <si>
    <t>亚克力异形定制，15*9.2cm</t>
    <phoneticPr fontId="24" type="noConversion"/>
  </si>
  <si>
    <t>2022.06.30</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</si>
</sst>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804]#,##0.00;[Red][$￥-804]\-#,##0.00"/>
    <numFmt numFmtId="177" formatCode="[$¥-804]#,##0"/>
    <numFmt numFmtId="178" formatCode="_-* #,##0.00\ _€_-;\-* #,##0.00\ _€_-;_-* &quot;-&quot;??\ _€_-;_-@_-"/>
    <numFmt numFmtId="179" formatCode="_-* #,##0.00\ [$€-1]_-;\-* #,##0.00\ [$€-1]_-;_-* &quot;-&quot;??\ [$€-1]_-"/>
    <numFmt numFmtId="180" formatCode="[$¥-804]#,##0.00"/>
    <numFmt numFmtId="181" formatCode="_-* #,##0.00\ [$€]_-;\-* #,##0.00\ [$€]_-;_-* &quot;-&quot;??\ [$€]_-;_-@_-"/>
    <numFmt numFmtId="182" formatCode="_(* #,##0.00_);_(* \(#,##0.00\);_(* &quot;-&quot;??_);_(@_)"/>
    <numFmt numFmtId="183" formatCode="[$¥-411]#,##0"/>
    <numFmt numFmtId="184" formatCode="[$-409]mmmm\ d\,\ yyyy;@"/>
    <numFmt numFmtId="185" formatCode="_(* #,##0_);_(* \(#,##0\);_(* &quot;-&quot;??_);_(@_)"/>
    <numFmt numFmtId="186" formatCode="0_);[Red]\(0\)"/>
    <numFmt numFmtId="187" formatCode="#,##0.000;[Red]\-#,##0.000"/>
  </numFmts>
  <fonts count="30">
    <font>
      <sz val="10"/>
      <name val="Verdana"/>
      <charset val="134"/>
    </font>
    <font>
      <sz val="14"/>
      <color theme="1"/>
      <name val="MINI Serif"/>
      <family val="1"/>
    </font>
    <font>
      <b/>
      <sz val="14"/>
      <color theme="1"/>
      <name val="MINI Serif"/>
      <family val="1"/>
    </font>
    <font>
      <sz val="14"/>
      <name val="MINI Serif"/>
      <family val="1"/>
    </font>
    <font>
      <sz val="14"/>
      <color theme="1"/>
      <name val="宋体"/>
      <family val="3"/>
      <charset val="134"/>
    </font>
    <font>
      <i/>
      <sz val="12"/>
      <name val="BMWTypeRegular"/>
      <family val="1"/>
    </font>
    <font>
      <sz val="12"/>
      <name val="BMWTypeRegular"/>
      <family val="1"/>
    </font>
    <font>
      <b/>
      <sz val="12"/>
      <name val="BMWTypeRegular"/>
      <family val="1"/>
    </font>
    <font>
      <sz val="12"/>
      <name val="宋体"/>
      <family val="3"/>
      <charset val="134"/>
    </font>
    <font>
      <b/>
      <sz val="12"/>
      <color indexed="10"/>
      <name val="BMWTypeRegular"/>
      <family val="1"/>
    </font>
    <font>
      <b/>
      <i/>
      <sz val="12"/>
      <color indexed="10"/>
      <name val="BMWTypeRegular"/>
      <family val="1"/>
    </font>
    <font>
      <sz val="12"/>
      <color indexed="10"/>
      <name val="BMWTypeRegular"/>
      <family val="1"/>
    </font>
    <font>
      <u/>
      <sz val="10"/>
      <color theme="10"/>
      <name val="Verdana"/>
      <family val="2"/>
    </font>
    <font>
      <sz val="12"/>
      <color theme="1"/>
      <name val="BMWTypeRegular"/>
      <family val="1"/>
    </font>
    <font>
      <sz val="11"/>
      <color indexed="8"/>
      <name val="宋体"/>
      <family val="3"/>
      <charset val="134"/>
    </font>
    <font>
      <sz val="10"/>
      <name val="Arial"/>
      <family val="2"/>
    </font>
    <font>
      <sz val="11"/>
      <color theme="1"/>
      <name val="宋体"/>
      <family val="3"/>
      <charset val="134"/>
      <scheme val="minor"/>
    </font>
    <font>
      <u/>
      <sz val="10"/>
      <color indexed="36"/>
      <name val="Arial"/>
      <family val="2"/>
    </font>
    <font>
      <sz val="12"/>
      <name val="Times New Roman"/>
      <family val="1"/>
    </font>
    <font>
      <sz val="10"/>
      <name val="Geneva"/>
      <family val="1"/>
    </font>
    <font>
      <u/>
      <sz val="12"/>
      <color indexed="12"/>
      <name val="宋体"/>
      <family val="3"/>
      <charset val="134"/>
    </font>
    <font>
      <b/>
      <u/>
      <sz val="12"/>
      <color indexed="10"/>
      <name val="BMWTypeRegular"/>
      <family val="1"/>
    </font>
    <font>
      <b/>
      <sz val="12"/>
      <color rgb="FFFF0000"/>
      <name val="BMWTypeRegular"/>
      <family val="1"/>
    </font>
    <font>
      <sz val="10"/>
      <name val="Verdana"/>
      <family val="2"/>
    </font>
    <font>
      <sz val="9"/>
      <name val="Verdana"/>
      <family val="2"/>
    </font>
    <font>
      <sz val="12"/>
      <color rgb="FFFF0000"/>
      <name val="BMWTypeRegular"/>
      <family val="1"/>
    </font>
    <font>
      <sz val="12"/>
      <color rgb="FFFF0000"/>
      <name val="宋体"/>
      <family val="3"/>
      <charset val="134"/>
    </font>
    <font>
      <sz val="14"/>
      <color theme="1"/>
      <name val="Times New Roman"/>
      <family val="1"/>
    </font>
    <font>
      <sz val="14"/>
      <color theme="1"/>
      <name val="MINI Serif"/>
      <family val="3"/>
      <charset val="134"/>
    </font>
    <font>
      <sz val="14"/>
      <color theme="1"/>
      <name val="宋体"/>
      <family val="1"/>
      <charset val="134"/>
    </font>
  </fonts>
  <fills count="1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35">
    <xf numFmtId="0" fontId="0" fillId="0" borderId="0"/>
    <xf numFmtId="177" fontId="15" fillId="0" borderId="0"/>
    <xf numFmtId="178" fontId="14" fillId="0" borderId="0" applyFont="0" applyFill="0" applyBorder="0" applyAlignment="0" applyProtection="0"/>
    <xf numFmtId="180" fontId="23" fillId="0" borderId="0"/>
    <xf numFmtId="0" fontId="12" fillId="0" borderId="0" applyNumberFormat="0" applyFill="0" applyBorder="0" applyAlignment="0" applyProtection="0"/>
    <xf numFmtId="9" fontId="23" fillId="0" borderId="0" applyFont="0" applyFill="0" applyBorder="0" applyAlignment="0" applyProtection="0"/>
    <xf numFmtId="181" fontId="15" fillId="0" borderId="0" applyFont="0" applyFill="0" applyBorder="0" applyAlignment="0" applyProtection="0"/>
    <xf numFmtId="182" fontId="16" fillId="0" borderId="0" applyFont="0" applyFill="0" applyBorder="0" applyAlignment="0" applyProtection="0"/>
    <xf numFmtId="183" fontId="23" fillId="0" borderId="0"/>
    <xf numFmtId="180" fontId="23" fillId="0" borderId="0"/>
    <xf numFmtId="177" fontId="16" fillId="0" borderId="0"/>
    <xf numFmtId="0" fontId="15" fillId="0" borderId="0"/>
    <xf numFmtId="177" fontId="16" fillId="0" borderId="0"/>
    <xf numFmtId="0" fontId="23" fillId="0" borderId="0"/>
    <xf numFmtId="0" fontId="17" fillId="0" borderId="0" applyNumberFormat="0" applyFill="0" applyBorder="0" applyAlignment="0" applyProtection="0">
      <alignment vertical="top"/>
      <protection locked="0"/>
    </xf>
    <xf numFmtId="0" fontId="8" fillId="0" borderId="0">
      <alignment vertical="center"/>
    </xf>
    <xf numFmtId="0" fontId="16" fillId="0" borderId="0"/>
    <xf numFmtId="177" fontId="23" fillId="0" borderId="0"/>
    <xf numFmtId="177" fontId="16" fillId="0" borderId="0"/>
    <xf numFmtId="177" fontId="16" fillId="0" borderId="0"/>
    <xf numFmtId="0" fontId="15" fillId="0" borderId="0"/>
    <xf numFmtId="179" fontId="15" fillId="0" borderId="0"/>
    <xf numFmtId="183" fontId="18" fillId="0" borderId="0">
      <alignment vertical="center"/>
    </xf>
    <xf numFmtId="0" fontId="15" fillId="0" borderId="0"/>
    <xf numFmtId="0" fontId="19" fillId="0" borderId="0"/>
    <xf numFmtId="0" fontId="8" fillId="0" borderId="0"/>
    <xf numFmtId="0" fontId="16" fillId="0" borderId="0"/>
    <xf numFmtId="0" fontId="8" fillId="0" borderId="0">
      <alignment vertical="center"/>
    </xf>
    <xf numFmtId="180" fontId="16" fillId="0" borderId="0"/>
    <xf numFmtId="180" fontId="16" fillId="0" borderId="0"/>
    <xf numFmtId="0" fontId="20" fillId="0" borderId="0" applyNumberFormat="0" applyFill="0" applyBorder="0" applyAlignment="0" applyProtection="0">
      <alignment vertical="top"/>
      <protection locked="0"/>
    </xf>
    <xf numFmtId="182" fontId="16" fillId="0" borderId="0" applyFont="0" applyFill="0" applyBorder="0" applyAlignment="0" applyProtection="0"/>
    <xf numFmtId="0" fontId="18" fillId="0" borderId="0"/>
    <xf numFmtId="183" fontId="18" fillId="0" borderId="0"/>
    <xf numFmtId="180" fontId="18" fillId="0" borderId="0"/>
  </cellStyleXfs>
  <cellXfs count="159">
    <xf numFmtId="0" fontId="0" fillId="0" borderId="0" xfId="0"/>
    <xf numFmtId="177" fontId="1" fillId="0" borderId="0" xfId="18" applyFont="1" applyAlignment="1">
      <alignment horizontal="left" vertical="center"/>
    </xf>
    <xf numFmtId="49" fontId="1" fillId="0" borderId="0" xfId="19" applyNumberFormat="1" applyFont="1" applyAlignment="1">
      <alignment horizontal="left" vertical="center"/>
    </xf>
    <xf numFmtId="177" fontId="1" fillId="0" borderId="0" xfId="19" applyFont="1" applyAlignment="1">
      <alignment horizontal="left" vertical="center"/>
    </xf>
    <xf numFmtId="185" fontId="1" fillId="0" borderId="0" xfId="31" applyNumberFormat="1" applyFont="1" applyAlignment="1">
      <alignment horizontal="left" vertical="center"/>
    </xf>
    <xf numFmtId="180" fontId="1" fillId="0" borderId="0" xfId="19" applyNumberFormat="1" applyFont="1" applyAlignment="1">
      <alignment horizontal="left" vertical="center"/>
    </xf>
    <xf numFmtId="49" fontId="2" fillId="3" borderId="2" xfId="26" applyNumberFormat="1" applyFont="1" applyFill="1" applyBorder="1" applyAlignment="1">
      <alignment horizontal="left" vertical="center"/>
    </xf>
    <xf numFmtId="0" fontId="2" fillId="3" borderId="2" xfId="26" applyFont="1" applyFill="1" applyBorder="1" applyAlignment="1">
      <alignment horizontal="left" vertical="center"/>
    </xf>
    <xf numFmtId="185" fontId="2" fillId="3" borderId="2" xfId="31" applyNumberFormat="1" applyFont="1" applyFill="1" applyBorder="1" applyAlignment="1">
      <alignment horizontal="left" vertical="center"/>
    </xf>
    <xf numFmtId="177" fontId="2" fillId="3" borderId="2" xfId="26" applyNumberFormat="1" applyFont="1" applyFill="1" applyBorder="1" applyAlignment="1">
      <alignment horizontal="left" vertical="center"/>
    </xf>
    <xf numFmtId="180" fontId="2" fillId="3" borderId="2" xfId="26" applyNumberFormat="1" applyFont="1" applyFill="1" applyBorder="1" applyAlignment="1">
      <alignment horizontal="left" vertical="center"/>
    </xf>
    <xf numFmtId="180" fontId="2" fillId="4" borderId="2" xfId="3" applyFont="1" applyFill="1" applyBorder="1" applyAlignment="1">
      <alignment horizontal="left" vertical="center"/>
    </xf>
    <xf numFmtId="185" fontId="2" fillId="4" borderId="2" xfId="31" applyNumberFormat="1" applyFont="1" applyFill="1" applyBorder="1" applyAlignment="1">
      <alignment horizontal="left" vertical="center"/>
    </xf>
    <xf numFmtId="180" fontId="2" fillId="4" borderId="2" xfId="3" applyFont="1" applyFill="1" applyBorder="1" applyAlignment="1">
      <alignment horizontal="left" vertical="center" wrapText="1"/>
    </xf>
    <xf numFmtId="49" fontId="2" fillId="5" borderId="2" xfId="26" applyNumberFormat="1" applyFont="1" applyFill="1" applyBorder="1" applyAlignment="1">
      <alignment horizontal="left" vertical="center"/>
    </xf>
    <xf numFmtId="0" fontId="2" fillId="5" borderId="2" xfId="26" applyFont="1" applyFill="1" applyBorder="1" applyAlignment="1">
      <alignment horizontal="left" vertical="center"/>
    </xf>
    <xf numFmtId="185" fontId="2" fillId="5" borderId="2" xfId="31" applyNumberFormat="1" applyFont="1" applyFill="1" applyBorder="1" applyAlignment="1">
      <alignment horizontal="left" vertical="center"/>
    </xf>
    <xf numFmtId="177" fontId="2" fillId="5" borderId="2" xfId="26" applyNumberFormat="1" applyFont="1" applyFill="1" applyBorder="1" applyAlignment="1">
      <alignment horizontal="left" vertical="center"/>
    </xf>
    <xf numFmtId="180" fontId="2" fillId="5" borderId="2" xfId="26" applyNumberFormat="1" applyFont="1" applyFill="1" applyBorder="1" applyAlignment="1">
      <alignment horizontal="left" vertical="center"/>
    </xf>
    <xf numFmtId="49" fontId="2" fillId="6" borderId="3" xfId="29" applyNumberFormat="1" applyFont="1" applyFill="1" applyBorder="1" applyAlignment="1">
      <alignment horizontal="left" vertical="center"/>
    </xf>
    <xf numFmtId="180" fontId="2" fillId="6" borderId="2" xfId="34" applyFont="1" applyFill="1" applyBorder="1" applyAlignment="1">
      <alignment horizontal="left" vertical="center"/>
    </xf>
    <xf numFmtId="185" fontId="2" fillId="6" borderId="2" xfId="31" applyNumberFormat="1" applyFont="1" applyFill="1" applyBorder="1" applyAlignment="1">
      <alignment horizontal="left" vertical="center"/>
    </xf>
    <xf numFmtId="185" fontId="2" fillId="6" borderId="2" xfId="31" applyNumberFormat="1" applyFont="1" applyFill="1" applyBorder="1" applyAlignment="1">
      <alignment horizontal="left" vertical="center" wrapText="1"/>
    </xf>
    <xf numFmtId="180" fontId="2" fillId="6" borderId="2" xfId="9" applyFont="1" applyFill="1" applyBorder="1" applyAlignment="1">
      <alignment horizontal="left" vertical="center" wrapText="1"/>
    </xf>
    <xf numFmtId="0" fontId="1" fillId="0" borderId="2" xfId="17" applyNumberFormat="1" applyFont="1" applyBorder="1" applyAlignment="1">
      <alignment horizontal="left" vertical="center"/>
    </xf>
    <xf numFmtId="177" fontId="1" fillId="0" borderId="2" xfId="10" applyFont="1" applyBorder="1" applyAlignment="1">
      <alignment horizontal="left" vertical="center" wrapText="1"/>
    </xf>
    <xf numFmtId="185" fontId="1" fillId="0" borderId="2" xfId="7" applyNumberFormat="1" applyFont="1" applyFill="1" applyBorder="1" applyAlignment="1">
      <alignment horizontal="left" vertical="center" wrapText="1"/>
    </xf>
    <xf numFmtId="177" fontId="1" fillId="7" borderId="2" xfId="10" applyFont="1" applyFill="1" applyBorder="1" applyAlignment="1">
      <alignment horizontal="right" vertical="center"/>
    </xf>
    <xf numFmtId="177" fontId="1" fillId="7" borderId="2" xfId="18" applyFont="1" applyFill="1" applyBorder="1" applyAlignment="1">
      <alignment horizontal="left" vertical="center"/>
    </xf>
    <xf numFmtId="177" fontId="1" fillId="0" borderId="2" xfId="12" applyFont="1" applyBorder="1" applyAlignment="1">
      <alignment horizontal="left" vertical="center" wrapText="1"/>
    </xf>
    <xf numFmtId="185" fontId="1" fillId="0" borderId="2" xfId="31" applyNumberFormat="1" applyFont="1" applyFill="1" applyBorder="1" applyAlignment="1">
      <alignment horizontal="left" vertical="center" wrapText="1"/>
    </xf>
    <xf numFmtId="177" fontId="1" fillId="7" borderId="2" xfId="19" applyFont="1" applyFill="1" applyBorder="1" applyAlignment="1">
      <alignment horizontal="left" vertical="center"/>
    </xf>
    <xf numFmtId="177" fontId="2" fillId="4" borderId="4" xfId="17" applyFont="1" applyFill="1" applyBorder="1" applyAlignment="1">
      <alignment horizontal="left" vertical="center"/>
    </xf>
    <xf numFmtId="177" fontId="2" fillId="4" borderId="5" xfId="17" applyFont="1" applyFill="1" applyBorder="1" applyAlignment="1">
      <alignment horizontal="left" vertical="center"/>
    </xf>
    <xf numFmtId="185" fontId="2" fillId="4" borderId="5" xfId="31" applyNumberFormat="1" applyFont="1" applyFill="1" applyBorder="1" applyAlignment="1">
      <alignment horizontal="left" vertical="center"/>
    </xf>
    <xf numFmtId="185" fontId="2" fillId="4" borderId="5" xfId="31" applyNumberFormat="1" applyFont="1" applyFill="1" applyBorder="1" applyAlignment="1">
      <alignment horizontal="left" vertical="center" wrapText="1"/>
    </xf>
    <xf numFmtId="180" fontId="2" fillId="4" borderId="5" xfId="17" applyNumberFormat="1" applyFont="1" applyFill="1" applyBorder="1" applyAlignment="1">
      <alignment vertical="center" wrapText="1"/>
    </xf>
    <xf numFmtId="180" fontId="2" fillId="4" borderId="5" xfId="17" applyNumberFormat="1" applyFont="1" applyFill="1" applyBorder="1" applyAlignment="1">
      <alignment horizontal="left" vertical="center" wrapText="1"/>
    </xf>
    <xf numFmtId="180" fontId="2" fillId="6" borderId="2" xfId="34" applyFont="1" applyFill="1" applyBorder="1" applyAlignment="1">
      <alignment vertical="center"/>
    </xf>
    <xf numFmtId="0" fontId="1" fillId="0" borderId="2" xfId="1" applyNumberFormat="1" applyFont="1" applyBorder="1" applyAlignment="1">
      <alignment horizontal="left" vertical="center"/>
    </xf>
    <xf numFmtId="177" fontId="3" fillId="7" borderId="2" xfId="12" applyFont="1" applyFill="1" applyBorder="1" applyAlignment="1">
      <alignment vertical="center"/>
    </xf>
    <xf numFmtId="180" fontId="1" fillId="7" borderId="2" xfId="1" applyNumberFormat="1" applyFont="1" applyFill="1" applyBorder="1" applyAlignment="1">
      <alignment horizontal="left" vertical="center" wrapText="1"/>
    </xf>
    <xf numFmtId="177" fontId="2" fillId="5" borderId="2" xfId="26" applyNumberFormat="1" applyFont="1" applyFill="1" applyBorder="1" applyAlignment="1">
      <alignment vertical="center"/>
    </xf>
    <xf numFmtId="177" fontId="1" fillId="0" borderId="0" xfId="19" applyFont="1" applyAlignment="1">
      <alignment vertical="center"/>
    </xf>
    <xf numFmtId="180" fontId="2" fillId="4" borderId="2" xfId="3" applyFont="1" applyFill="1" applyBorder="1" applyAlignment="1">
      <alignment vertical="center" wrapText="1"/>
    </xf>
    <xf numFmtId="185" fontId="1" fillId="7" borderId="2" xfId="31" applyNumberFormat="1" applyFont="1" applyFill="1" applyBorder="1" applyAlignment="1">
      <alignment horizontal="left" vertical="center" wrapText="1"/>
    </xf>
    <xf numFmtId="177" fontId="1" fillId="0" borderId="2" xfId="12" applyFont="1" applyBorder="1" applyAlignment="1">
      <alignment vertical="center"/>
    </xf>
    <xf numFmtId="180" fontId="1" fillId="0" borderId="2" xfId="1" applyNumberFormat="1" applyFont="1" applyBorder="1" applyAlignment="1">
      <alignment horizontal="left" vertical="center" wrapText="1"/>
    </xf>
    <xf numFmtId="185" fontId="3" fillId="0" borderId="2" xfId="31" applyNumberFormat="1" applyFont="1" applyFill="1" applyBorder="1" applyAlignment="1">
      <alignment vertical="center" wrapText="1"/>
    </xf>
    <xf numFmtId="185" fontId="1" fillId="0" borderId="2" xfId="31" applyNumberFormat="1" applyFont="1" applyFill="1" applyBorder="1" applyAlignment="1">
      <alignment horizontal="center" vertical="center" wrapText="1"/>
    </xf>
    <xf numFmtId="177" fontId="3" fillId="0" borderId="2" xfId="12" applyFont="1" applyBorder="1" applyAlignment="1">
      <alignment vertical="center"/>
    </xf>
    <xf numFmtId="177" fontId="1" fillId="0" borderId="2" xfId="10" applyFont="1" applyBorder="1" applyAlignment="1">
      <alignment horizontal="right" vertical="center"/>
    </xf>
    <xf numFmtId="177" fontId="4" fillId="0" borderId="2" xfId="1" applyFont="1" applyBorder="1" applyAlignment="1">
      <alignment horizontal="left" vertical="center" wrapText="1"/>
    </xf>
    <xf numFmtId="177" fontId="1" fillId="0" borderId="2" xfId="31" applyNumberFormat="1" applyFont="1" applyFill="1" applyBorder="1" applyAlignment="1">
      <alignment horizontal="left" vertical="center" wrapText="1"/>
    </xf>
    <xf numFmtId="49" fontId="1" fillId="0" borderId="2" xfId="19" applyNumberFormat="1" applyFont="1" applyBorder="1" applyAlignment="1">
      <alignment horizontal="left" vertical="center"/>
    </xf>
    <xf numFmtId="183" fontId="1" fillId="0" borderId="2" xfId="22" applyFont="1" applyBorder="1" applyAlignment="1">
      <alignment horizontal="left" vertical="center" wrapText="1"/>
    </xf>
    <xf numFmtId="49" fontId="2" fillId="5" borderId="6" xfId="26" applyNumberFormat="1" applyFont="1" applyFill="1" applyBorder="1" applyAlignment="1">
      <alignment horizontal="left" vertical="center"/>
    </xf>
    <xf numFmtId="0" fontId="2" fillId="5" borderId="6" xfId="26" applyFont="1" applyFill="1" applyBorder="1" applyAlignment="1">
      <alignment horizontal="left" vertical="center"/>
    </xf>
    <xf numFmtId="185" fontId="2" fillId="5" borderId="6" xfId="31" applyNumberFormat="1" applyFont="1" applyFill="1" applyBorder="1" applyAlignment="1">
      <alignment horizontal="left" vertical="center"/>
    </xf>
    <xf numFmtId="177" fontId="2" fillId="5" borderId="6" xfId="26" applyNumberFormat="1" applyFont="1" applyFill="1" applyBorder="1" applyAlignment="1">
      <alignment vertical="center"/>
    </xf>
    <xf numFmtId="177" fontId="2" fillId="5" borderId="6" xfId="26" applyNumberFormat="1" applyFont="1" applyFill="1" applyBorder="1" applyAlignment="1">
      <alignment horizontal="left" vertical="center"/>
    </xf>
    <xf numFmtId="49" fontId="2" fillId="0" borderId="7" xfId="26" applyNumberFormat="1" applyFont="1" applyBorder="1" applyAlignment="1">
      <alignment horizontal="left" vertical="center"/>
    </xf>
    <xf numFmtId="0" fontId="2" fillId="0" borderId="7" xfId="26" applyFont="1" applyBorder="1" applyAlignment="1">
      <alignment horizontal="left" vertical="center"/>
    </xf>
    <xf numFmtId="185" fontId="2" fillId="0" borderId="7" xfId="31" applyNumberFormat="1" applyFont="1" applyFill="1" applyBorder="1" applyAlignment="1">
      <alignment horizontal="left" vertical="center"/>
    </xf>
    <xf numFmtId="177" fontId="2" fillId="0" borderId="7" xfId="26" applyNumberFormat="1" applyFont="1" applyBorder="1" applyAlignment="1">
      <alignment vertical="center"/>
    </xf>
    <xf numFmtId="177" fontId="2" fillId="0" borderId="7" xfId="26" applyNumberFormat="1" applyFont="1" applyBorder="1" applyAlignment="1">
      <alignment horizontal="left" vertical="center"/>
    </xf>
    <xf numFmtId="49" fontId="2" fillId="5" borderId="8" xfId="26" applyNumberFormat="1" applyFont="1" applyFill="1" applyBorder="1" applyAlignment="1">
      <alignment horizontal="left" vertical="center"/>
    </xf>
    <xf numFmtId="0" fontId="2" fillId="5" borderId="8" xfId="26" applyFont="1" applyFill="1" applyBorder="1" applyAlignment="1">
      <alignment horizontal="left" vertical="center"/>
    </xf>
    <xf numFmtId="185" fontId="2" fillId="5" borderId="8" xfId="31" applyNumberFormat="1" applyFont="1" applyFill="1" applyBorder="1" applyAlignment="1">
      <alignment horizontal="left" vertical="center"/>
    </xf>
    <xf numFmtId="177" fontId="2" fillId="5" borderId="8" xfId="26" applyNumberFormat="1" applyFont="1" applyFill="1" applyBorder="1" applyAlignment="1">
      <alignment vertical="center"/>
    </xf>
    <xf numFmtId="180" fontId="2" fillId="5" borderId="8" xfId="26" applyNumberFormat="1" applyFont="1" applyFill="1" applyBorder="1" applyAlignment="1">
      <alignment horizontal="left" vertical="center"/>
    </xf>
    <xf numFmtId="186" fontId="1" fillId="0" borderId="2" xfId="31" applyNumberFormat="1" applyFont="1" applyFill="1" applyBorder="1" applyAlignment="1">
      <alignment horizontal="right" vertical="center" wrapText="1"/>
    </xf>
    <xf numFmtId="177" fontId="2" fillId="3" borderId="2" xfId="17" applyFont="1" applyFill="1" applyBorder="1" applyAlignment="1">
      <alignment horizontal="left" vertical="center" wrapText="1"/>
    </xf>
    <xf numFmtId="177" fontId="2" fillId="5" borderId="2" xfId="17" applyFont="1" applyFill="1" applyBorder="1" applyAlignment="1">
      <alignment horizontal="left" vertical="center" wrapText="1"/>
    </xf>
    <xf numFmtId="49" fontId="2" fillId="6" borderId="9" xfId="29" applyNumberFormat="1" applyFont="1" applyFill="1" applyBorder="1" applyAlignment="1">
      <alignment horizontal="left" vertical="center"/>
    </xf>
    <xf numFmtId="177" fontId="1" fillId="0" borderId="2" xfId="10" applyFont="1" applyBorder="1" applyAlignment="1">
      <alignment vertical="center" wrapText="1"/>
    </xf>
    <xf numFmtId="177" fontId="1" fillId="0" borderId="2" xfId="12" applyFont="1" applyBorder="1" applyAlignment="1">
      <alignment vertical="center" wrapText="1"/>
    </xf>
    <xf numFmtId="177" fontId="2" fillId="4" borderId="10" xfId="17" applyFont="1" applyFill="1" applyBorder="1" applyAlignment="1">
      <alignment horizontal="left" vertical="center" wrapText="1"/>
    </xf>
    <xf numFmtId="49" fontId="2" fillId="6" borderId="9" xfId="29" applyNumberFormat="1" applyFont="1" applyFill="1" applyBorder="1" applyAlignment="1">
      <alignment horizontal="left" vertical="center" wrapText="1"/>
    </xf>
    <xf numFmtId="177" fontId="1" fillId="0" borderId="2" xfId="1" applyFont="1" applyBorder="1" applyAlignment="1">
      <alignment horizontal="left" vertical="center" wrapText="1"/>
    </xf>
    <xf numFmtId="177" fontId="4" fillId="0" borderId="9" xfId="1" applyFont="1" applyBorder="1" applyAlignment="1">
      <alignment horizontal="left" vertical="center" wrapText="1"/>
    </xf>
    <xf numFmtId="177" fontId="1" fillId="0" borderId="7" xfId="1" applyFont="1" applyBorder="1" applyAlignment="1">
      <alignment horizontal="left" vertical="center" wrapText="1"/>
    </xf>
    <xf numFmtId="0" fontId="5" fillId="0" borderId="0" xfId="15" applyFont="1" applyProtection="1">
      <alignment vertical="center"/>
      <protection locked="0"/>
    </xf>
    <xf numFmtId="0" fontId="6" fillId="0" borderId="0" xfId="15" applyFont="1" applyProtection="1">
      <alignment vertical="center"/>
      <protection locked="0"/>
    </xf>
    <xf numFmtId="0" fontId="6" fillId="0" borderId="0" xfId="15" applyFont="1" applyAlignment="1" applyProtection="1">
      <alignment horizontal="left" vertical="center"/>
      <protection locked="0"/>
    </xf>
    <xf numFmtId="0" fontId="7" fillId="8" borderId="11" xfId="15" applyFont="1" applyFill="1" applyBorder="1" applyProtection="1">
      <alignment vertical="center"/>
      <protection locked="0"/>
    </xf>
    <xf numFmtId="0" fontId="6" fillId="8" borderId="0" xfId="15" applyFont="1" applyFill="1" applyProtection="1">
      <alignment vertical="center"/>
      <protection locked="0"/>
    </xf>
    <xf numFmtId="0" fontId="7" fillId="8" borderId="12" xfId="15" applyFont="1" applyFill="1" applyBorder="1" applyProtection="1">
      <alignment vertical="center"/>
      <protection locked="0"/>
    </xf>
    <xf numFmtId="0" fontId="6" fillId="8" borderId="7" xfId="15" applyFont="1" applyFill="1" applyBorder="1" applyProtection="1">
      <alignment vertical="center"/>
      <protection locked="0"/>
    </xf>
    <xf numFmtId="0" fontId="7" fillId="8" borderId="13" xfId="15" applyFont="1" applyFill="1" applyBorder="1" applyProtection="1">
      <alignment vertical="center"/>
      <protection locked="0"/>
    </xf>
    <xf numFmtId="0" fontId="6" fillId="8" borderId="14" xfId="15" applyFont="1" applyFill="1" applyBorder="1" applyProtection="1">
      <alignment vertical="center"/>
      <protection locked="0"/>
    </xf>
    <xf numFmtId="0" fontId="6" fillId="8" borderId="11" xfId="15" applyFont="1" applyFill="1" applyBorder="1" applyProtection="1">
      <alignment vertical="center"/>
      <protection locked="0"/>
    </xf>
    <xf numFmtId="0" fontId="6" fillId="8" borderId="15" xfId="15" applyFont="1" applyFill="1" applyBorder="1" applyProtection="1">
      <alignment vertical="center"/>
      <protection locked="0"/>
    </xf>
    <xf numFmtId="0" fontId="6" fillId="8" borderId="1" xfId="15" applyFont="1" applyFill="1" applyBorder="1" applyProtection="1">
      <alignment vertical="center"/>
      <protection locked="0"/>
    </xf>
    <xf numFmtId="0" fontId="6" fillId="8" borderId="7" xfId="15" applyFont="1" applyFill="1" applyBorder="1" applyAlignment="1" applyProtection="1">
      <alignment horizontal="left" vertical="center"/>
      <protection locked="0"/>
    </xf>
    <xf numFmtId="0" fontId="6" fillId="8" borderId="12" xfId="15" applyFont="1" applyFill="1" applyBorder="1" applyAlignment="1" applyProtection="1">
      <alignment horizontal="left" vertical="center"/>
      <protection locked="0"/>
    </xf>
    <xf numFmtId="0" fontId="7" fillId="8" borderId="7" xfId="15" applyFont="1" applyFill="1" applyBorder="1" applyAlignment="1" applyProtection="1">
      <alignment horizontal="left" vertical="center"/>
      <protection locked="0"/>
    </xf>
    <xf numFmtId="0" fontId="7" fillId="0" borderId="0" xfId="15" applyFont="1" applyProtection="1">
      <alignment vertical="center"/>
      <protection locked="0"/>
    </xf>
    <xf numFmtId="0" fontId="6" fillId="8" borderId="16" xfId="15" applyFont="1" applyFill="1" applyBorder="1" applyProtection="1">
      <alignment vertical="center"/>
      <protection locked="0"/>
    </xf>
    <xf numFmtId="0" fontId="6" fillId="8" borderId="9" xfId="15" applyFont="1" applyFill="1" applyBorder="1" applyProtection="1">
      <alignment vertical="center"/>
      <protection locked="0"/>
    </xf>
    <xf numFmtId="0" fontId="6" fillId="8" borderId="17" xfId="15" applyFont="1" applyFill="1" applyBorder="1" applyProtection="1">
      <alignment vertical="center"/>
      <protection locked="0"/>
    </xf>
    <xf numFmtId="0" fontId="6" fillId="8" borderId="9" xfId="15" applyFont="1" applyFill="1" applyBorder="1" applyAlignment="1" applyProtection="1">
      <alignment horizontal="left" vertical="center"/>
      <protection locked="0"/>
    </xf>
    <xf numFmtId="176" fontId="6" fillId="9" borderId="12" xfId="15" applyNumberFormat="1" applyFont="1" applyFill="1" applyBorder="1" applyAlignment="1" applyProtection="1">
      <alignment horizontal="center" vertical="center"/>
      <protection locked="0"/>
    </xf>
    <xf numFmtId="176" fontId="6" fillId="9" borderId="7" xfId="15" applyNumberFormat="1" applyFont="1" applyFill="1" applyBorder="1" applyAlignment="1" applyProtection="1">
      <alignment horizontal="center" vertical="center"/>
      <protection locked="0"/>
    </xf>
    <xf numFmtId="176" fontId="6" fillId="9" borderId="9" xfId="15" applyNumberFormat="1" applyFont="1" applyFill="1" applyBorder="1" applyAlignment="1" applyProtection="1">
      <alignment horizontal="center" vertical="center"/>
      <protection locked="0"/>
    </xf>
    <xf numFmtId="0" fontId="7" fillId="8" borderId="9" xfId="15" applyFont="1" applyFill="1" applyBorder="1" applyAlignment="1" applyProtection="1">
      <alignment horizontal="left" vertical="center"/>
      <protection locked="0"/>
    </xf>
    <xf numFmtId="187" fontId="6" fillId="0" borderId="0" xfId="15" applyNumberFormat="1" applyFont="1" applyProtection="1">
      <alignment vertical="center"/>
      <protection locked="0"/>
    </xf>
    <xf numFmtId="9" fontId="13" fillId="10" borderId="7" xfId="15" applyNumberFormat="1" applyFont="1" applyFill="1" applyBorder="1" applyAlignment="1" applyProtection="1">
      <alignment horizontal="left" vertical="center"/>
      <protection locked="0"/>
    </xf>
    <xf numFmtId="9" fontId="6" fillId="0" borderId="0" xfId="5" applyFont="1" applyAlignment="1" applyProtection="1">
      <alignment vertical="center"/>
      <protection locked="0"/>
    </xf>
    <xf numFmtId="9" fontId="6" fillId="10" borderId="7" xfId="15" applyNumberFormat="1" applyFont="1" applyFill="1" applyBorder="1" applyAlignment="1" applyProtection="1">
      <alignment horizontal="left" vertical="center"/>
      <protection locked="0"/>
    </xf>
    <xf numFmtId="9" fontId="5" fillId="0" borderId="0" xfId="5" applyFont="1" applyAlignment="1" applyProtection="1">
      <alignment vertical="center"/>
      <protection locked="0"/>
    </xf>
    <xf numFmtId="0" fontId="4" fillId="0" borderId="2" xfId="1" applyNumberFormat="1" applyFont="1" applyBorder="1" applyAlignment="1">
      <alignment horizontal="left" vertical="center" wrapText="1"/>
    </xf>
    <xf numFmtId="58" fontId="4" fillId="0" borderId="2" xfId="1" applyNumberFormat="1" applyFont="1" applyBorder="1" applyAlignment="1">
      <alignment horizontal="left" vertical="center" wrapText="1"/>
    </xf>
    <xf numFmtId="187" fontId="25" fillId="0" borderId="0" xfId="15" applyNumberFormat="1" applyFont="1" applyProtection="1">
      <alignment vertical="center"/>
      <protection locked="0"/>
    </xf>
    <xf numFmtId="0" fontId="1" fillId="0" borderId="0" xfId="17" applyNumberFormat="1" applyFont="1" applyAlignment="1">
      <alignment horizontal="left" vertical="center"/>
    </xf>
    <xf numFmtId="177" fontId="28" fillId="0" borderId="2" xfId="1" applyFont="1" applyBorder="1" applyAlignment="1">
      <alignment horizontal="left" vertical="center" wrapText="1"/>
    </xf>
    <xf numFmtId="0" fontId="1" fillId="0" borderId="0" xfId="1" applyNumberFormat="1" applyFont="1" applyAlignment="1">
      <alignment horizontal="left" vertical="center"/>
    </xf>
    <xf numFmtId="0" fontId="26" fillId="0" borderId="0" xfId="15" applyFont="1" applyProtection="1">
      <alignment vertical="center"/>
      <protection locked="0"/>
    </xf>
    <xf numFmtId="0" fontId="6" fillId="0" borderId="0" xfId="15" applyFont="1" applyAlignment="1" applyProtection="1">
      <alignment horizontal="left" vertical="center"/>
      <protection locked="0"/>
    </xf>
    <xf numFmtId="0" fontId="6" fillId="2" borderId="1" xfId="15" applyFont="1" applyFill="1" applyBorder="1" applyAlignment="1" applyProtection="1">
      <alignment horizontal="left" vertical="center" wrapText="1"/>
      <protection locked="0"/>
    </xf>
    <xf numFmtId="0" fontId="6" fillId="2" borderId="1" xfId="15" applyFont="1" applyFill="1" applyBorder="1" applyAlignment="1" applyProtection="1">
      <alignment horizontal="left" vertical="center"/>
      <protection locked="0"/>
    </xf>
    <xf numFmtId="14" fontId="6" fillId="9" borderId="2" xfId="15" applyNumberFormat="1" applyFont="1" applyFill="1" applyBorder="1" applyAlignment="1" applyProtection="1">
      <alignment horizontal="center" vertical="center"/>
      <protection locked="0"/>
    </xf>
    <xf numFmtId="184" fontId="6" fillId="9" borderId="12" xfId="15" applyNumberFormat="1" applyFont="1" applyFill="1" applyBorder="1" applyAlignment="1" applyProtection="1">
      <alignment horizontal="center" vertical="center"/>
      <protection locked="0"/>
    </xf>
    <xf numFmtId="184" fontId="6" fillId="9" borderId="7" xfId="15" applyNumberFormat="1" applyFont="1" applyFill="1" applyBorder="1" applyAlignment="1" applyProtection="1">
      <alignment horizontal="center" vertical="center"/>
      <protection locked="0"/>
    </xf>
    <xf numFmtId="184" fontId="6" fillId="9" borderId="9" xfId="15" applyNumberFormat="1" applyFont="1" applyFill="1" applyBorder="1" applyAlignment="1" applyProtection="1">
      <alignment horizontal="center" vertical="center"/>
      <protection locked="0"/>
    </xf>
    <xf numFmtId="1" fontId="6" fillId="9" borderId="2" xfId="15" applyNumberFormat="1" applyFont="1" applyFill="1" applyBorder="1" applyAlignment="1" applyProtection="1">
      <alignment horizontal="center" vertical="center"/>
      <protection locked="0"/>
    </xf>
    <xf numFmtId="0" fontId="6" fillId="9" borderId="2" xfId="15" applyFont="1" applyFill="1" applyBorder="1" applyAlignment="1" applyProtection="1">
      <alignment horizontal="left" vertical="center"/>
      <protection locked="0"/>
    </xf>
    <xf numFmtId="0" fontId="6" fillId="9" borderId="2" xfId="15" applyFont="1" applyFill="1" applyBorder="1" applyAlignment="1" applyProtection="1">
      <alignment horizontal="center" vertical="center"/>
      <protection locked="0"/>
    </xf>
    <xf numFmtId="0" fontId="12" fillId="9" borderId="2" xfId="4" applyFill="1" applyBorder="1" applyAlignment="1" applyProtection="1">
      <alignment horizontal="center" vertical="center"/>
      <protection locked="0"/>
    </xf>
    <xf numFmtId="0" fontId="8" fillId="8" borderId="12" xfId="15" applyFill="1" applyBorder="1" applyAlignment="1" applyProtection="1">
      <alignment horizontal="left" vertical="center"/>
      <protection locked="0"/>
    </xf>
    <xf numFmtId="0" fontId="6" fillId="8" borderId="7" xfId="15" applyFont="1" applyFill="1" applyBorder="1" applyAlignment="1" applyProtection="1">
      <alignment horizontal="left" vertical="center"/>
      <protection locked="0"/>
    </xf>
    <xf numFmtId="0" fontId="6" fillId="8" borderId="9" xfId="15" applyFont="1" applyFill="1" applyBorder="1" applyAlignment="1" applyProtection="1">
      <alignment horizontal="left" vertical="center"/>
      <protection locked="0"/>
    </xf>
    <xf numFmtId="176" fontId="6" fillId="2" borderId="12" xfId="15" applyNumberFormat="1" applyFont="1" applyFill="1" applyBorder="1" applyAlignment="1">
      <alignment horizontal="center" vertical="center"/>
    </xf>
    <xf numFmtId="176" fontId="6" fillId="2" borderId="7" xfId="15" applyNumberFormat="1" applyFont="1" applyFill="1" applyBorder="1" applyAlignment="1">
      <alignment horizontal="center" vertical="center"/>
    </xf>
    <xf numFmtId="176" fontId="6" fillId="2" borderId="9" xfId="15" applyNumberFormat="1" applyFont="1" applyFill="1" applyBorder="1" applyAlignment="1">
      <alignment horizontal="center" vertical="center"/>
    </xf>
    <xf numFmtId="0" fontId="6" fillId="8" borderId="12" xfId="15" applyFont="1" applyFill="1" applyBorder="1" applyAlignment="1" applyProtection="1">
      <alignment horizontal="left" vertical="center"/>
      <protection locked="0"/>
    </xf>
    <xf numFmtId="176" fontId="6" fillId="9" borderId="12" xfId="15" applyNumberFormat="1" applyFont="1" applyFill="1" applyBorder="1" applyAlignment="1" applyProtection="1">
      <alignment horizontal="center" vertical="center"/>
      <protection locked="0"/>
    </xf>
    <xf numFmtId="176" fontId="6" fillId="9" borderId="7" xfId="15" applyNumberFormat="1" applyFont="1" applyFill="1" applyBorder="1" applyAlignment="1" applyProtection="1">
      <alignment horizontal="center" vertical="center"/>
      <protection locked="0"/>
    </xf>
    <xf numFmtId="176" fontId="6" fillId="9" borderId="9" xfId="15" applyNumberFormat="1" applyFont="1" applyFill="1" applyBorder="1" applyAlignment="1" applyProtection="1">
      <alignment horizontal="center" vertical="center"/>
      <protection locked="0"/>
    </xf>
    <xf numFmtId="0" fontId="7" fillId="8" borderId="12" xfId="15" applyFont="1" applyFill="1" applyBorder="1" applyAlignment="1" applyProtection="1">
      <alignment horizontal="left" vertical="center"/>
      <protection locked="0"/>
    </xf>
    <xf numFmtId="0" fontId="7" fillId="8" borderId="7" xfId="15" applyFont="1" applyFill="1" applyBorder="1" applyAlignment="1" applyProtection="1">
      <alignment horizontal="left" vertical="center"/>
      <protection locked="0"/>
    </xf>
    <xf numFmtId="0" fontId="7" fillId="8" borderId="9" xfId="15" applyFont="1" applyFill="1" applyBorder="1" applyAlignment="1" applyProtection="1">
      <alignment horizontal="left" vertical="center"/>
      <protection locked="0"/>
    </xf>
    <xf numFmtId="176" fontId="6" fillId="9" borderId="12" xfId="15" applyNumberFormat="1" applyFont="1" applyFill="1" applyBorder="1" applyAlignment="1">
      <alignment horizontal="center" vertical="center"/>
    </xf>
    <xf numFmtId="176" fontId="6" fillId="9" borderId="7" xfId="15" applyNumberFormat="1" applyFont="1" applyFill="1" applyBorder="1" applyAlignment="1">
      <alignment horizontal="center" vertical="center"/>
    </xf>
    <xf numFmtId="176" fontId="6" fillId="9" borderId="9" xfId="15" applyNumberFormat="1" applyFont="1" applyFill="1" applyBorder="1" applyAlignment="1">
      <alignment horizontal="center" vertical="center"/>
    </xf>
    <xf numFmtId="0" fontId="7" fillId="9" borderId="12" xfId="15" applyFont="1" applyFill="1" applyBorder="1" applyAlignment="1" applyProtection="1">
      <alignment horizontal="left" vertical="center"/>
      <protection locked="0"/>
    </xf>
    <xf numFmtId="0" fontId="7" fillId="9" borderId="7" xfId="15" applyFont="1" applyFill="1" applyBorder="1" applyAlignment="1" applyProtection="1">
      <alignment horizontal="left" vertical="center"/>
      <protection locked="0"/>
    </xf>
    <xf numFmtId="0" fontId="7" fillId="9" borderId="9" xfId="15" applyFont="1" applyFill="1" applyBorder="1" applyAlignment="1" applyProtection="1">
      <alignment horizontal="left" vertical="center"/>
      <protection locked="0"/>
    </xf>
    <xf numFmtId="176" fontId="7" fillId="11" borderId="12" xfId="15" applyNumberFormat="1" applyFont="1" applyFill="1" applyBorder="1" applyAlignment="1">
      <alignment horizontal="center" vertical="center"/>
    </xf>
    <xf numFmtId="176" fontId="7" fillId="11" borderId="7" xfId="15" applyNumberFormat="1" applyFont="1" applyFill="1" applyBorder="1" applyAlignment="1">
      <alignment horizontal="center" vertical="center"/>
    </xf>
    <xf numFmtId="176" fontId="7" fillId="11" borderId="9" xfId="15" applyNumberFormat="1" applyFont="1" applyFill="1" applyBorder="1" applyAlignment="1">
      <alignment horizontal="center" vertical="center"/>
    </xf>
    <xf numFmtId="0" fontId="6" fillId="8" borderId="0" xfId="15" applyFont="1" applyFill="1" applyAlignment="1" applyProtection="1">
      <alignment horizontal="center" vertical="center"/>
      <protection locked="0"/>
    </xf>
    <xf numFmtId="0" fontId="9" fillId="8" borderId="0" xfId="15" applyFont="1" applyFill="1" applyAlignment="1" applyProtection="1">
      <alignment horizontal="left" vertical="center" wrapText="1"/>
      <protection locked="0"/>
    </xf>
    <xf numFmtId="0" fontId="10" fillId="8" borderId="0" xfId="15" applyFont="1" applyFill="1" applyAlignment="1" applyProtection="1">
      <alignment horizontal="left" vertical="center"/>
      <protection locked="0"/>
    </xf>
    <xf numFmtId="0" fontId="11" fillId="8" borderId="0" xfId="15" applyFont="1" applyFill="1" applyAlignment="1" applyProtection="1">
      <alignment horizontal="left" vertical="center" wrapText="1"/>
      <protection locked="0"/>
    </xf>
    <xf numFmtId="0" fontId="11" fillId="8" borderId="0" xfId="15" applyFont="1" applyFill="1" applyAlignment="1" applyProtection="1">
      <alignment horizontal="left" vertical="center"/>
      <protection locked="0"/>
    </xf>
    <xf numFmtId="0" fontId="6" fillId="0" borderId="0" xfId="15" applyFont="1" applyAlignment="1" applyProtection="1">
      <alignment horizontal="left" vertical="center" wrapText="1"/>
      <protection locked="0"/>
    </xf>
    <xf numFmtId="0" fontId="6" fillId="0" borderId="0" xfId="15" applyFont="1" applyAlignment="1" applyProtection="1">
      <alignment horizontal="left" vertical="justify"/>
      <protection locked="0"/>
    </xf>
    <xf numFmtId="49" fontId="2" fillId="2" borderId="1" xfId="19" applyNumberFormat="1" applyFont="1" applyFill="1" applyBorder="1" applyAlignment="1">
      <alignment horizontal="left" vertical="center"/>
    </xf>
  </cellXfs>
  <cellStyles count="35">
    <cellStyle name="Besuchter Hyperlink_budget BMW Deal…ng 20070530.xls" xfId="14" xr:uid="{00000000-0005-0000-0000-000036000000}"/>
    <cellStyle name="Comma 2" xfId="7" xr:uid="{00000000-0005-0000-0000-000013000000}"/>
    <cellStyle name="Dezimal 2" xfId="2" xr:uid="{00000000-0005-0000-0000-000004000000}"/>
    <cellStyle name="Euro" xfId="6" xr:uid="{00000000-0005-0000-0000-00000F000000}"/>
    <cellStyle name="Normal 2" xfId="13" xr:uid="{00000000-0005-0000-0000-000034000000}"/>
    <cellStyle name="Normal 2 2" xfId="8" xr:uid="{00000000-0005-0000-0000-00001F000000}"/>
    <cellStyle name="Normal 2 2 2" xfId="17" xr:uid="{00000000-0005-0000-0000-00003F000000}"/>
    <cellStyle name="Normal 2 2 2 3" xfId="3" xr:uid="{00000000-0005-0000-0000-000008000000}"/>
    <cellStyle name="Normal 2 2 3 2" xfId="9" xr:uid="{00000000-0005-0000-0000-000027000000}"/>
    <cellStyle name="Normal 2 3" xfId="18" xr:uid="{00000000-0005-0000-0000-000040000000}"/>
    <cellStyle name="Normal 2 4" xfId="19" xr:uid="{00000000-0005-0000-0000-000041000000}"/>
    <cellStyle name="Normal 3" xfId="15" xr:uid="{00000000-0005-0000-0000-000038000000}"/>
    <cellStyle name="Normal 3 2" xfId="10" xr:uid="{00000000-0005-0000-0000-00002A000000}"/>
    <cellStyle name="Normal 3 3" xfId="12" xr:uid="{00000000-0005-0000-0000-00002E000000}"/>
    <cellStyle name="Normal 4" xfId="16" xr:uid="{00000000-0005-0000-0000-00003C000000}"/>
    <cellStyle name="Normal_mck_ceocircle_20060228" xfId="20" xr:uid="{00000000-0005-0000-0000-000042000000}"/>
    <cellStyle name="Normal_mck_ceocircle_20060228 2" xfId="1" xr:uid="{00000000-0005-0000-0000-000003000000}"/>
    <cellStyle name="Standard 2" xfId="11" xr:uid="{00000000-0005-0000-0000-00002D000000}"/>
    <cellStyle name="Standard 4" xfId="21" xr:uid="{00000000-0005-0000-0000-000043000000}"/>
    <cellStyle name="Standard_080529_FB_Verkaufsstundensätze gkk" xfId="23" xr:uid="{00000000-0005-0000-0000-000045000000}"/>
    <cellStyle name="Style 1" xfId="24" xr:uid="{00000000-0005-0000-0000-000046000000}"/>
    <cellStyle name="百分比" xfId="5" builtinId="5"/>
    <cellStyle name="常规" xfId="0" builtinId="0"/>
    <cellStyle name="常规 2" xfId="25" xr:uid="{00000000-0005-0000-0000-000047000000}"/>
    <cellStyle name="常规 3" xfId="26" xr:uid="{00000000-0005-0000-0000-000048000000}"/>
    <cellStyle name="常规 4" xfId="27" xr:uid="{00000000-0005-0000-0000-000049000000}"/>
    <cellStyle name="常规 5 2 2 3" xfId="28" xr:uid="{00000000-0005-0000-0000-00004A000000}"/>
    <cellStyle name="常规 5 2 2 3 2" xfId="29" xr:uid="{00000000-0005-0000-0000-00004B000000}"/>
    <cellStyle name="超链接" xfId="4" builtinId="8"/>
    <cellStyle name="超链接 2" xfId="30" xr:uid="{00000000-0005-0000-0000-00004C000000}"/>
    <cellStyle name="千位分隔 2" xfId="31" xr:uid="{00000000-0005-0000-0000-00004D000000}"/>
    <cellStyle name="样式 1" xfId="32" xr:uid="{00000000-0005-0000-0000-00004E000000}"/>
    <cellStyle name="样式 1 2" xfId="33" xr:uid="{00000000-0005-0000-0000-00004F000000}"/>
    <cellStyle name="样式 1 2 2 2" xfId="34" xr:uid="{00000000-0005-0000-0000-000050000000}"/>
    <cellStyle name="样式 1 2 2 2 2 2" xfId="22" xr:uid="{00000000-0005-0000-0000-000044000000}"/>
  </cellStyles>
  <dxfs count="1">
    <dxf>
      <font>
        <color rgb="FF9C0006"/>
      </font>
      <fill>
        <patternFill patternType="solid">
          <bgColor rgb="FFFFC7CE"/>
        </patternFill>
      </fill>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efangyu@cct.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2"/>
  <sheetViews>
    <sheetView tabSelected="1" view="pageBreakPreview" topLeftCell="A4" zoomScale="70" zoomScaleNormal="100" workbookViewId="0">
      <selection activeCell="P29" sqref="P29"/>
    </sheetView>
  </sheetViews>
  <sheetFormatPr defaultColWidth="9" defaultRowHeight="15.6"/>
  <cols>
    <col min="1" max="1" width="3" style="83" customWidth="1"/>
    <col min="2" max="2" width="5.26953125" style="83" customWidth="1"/>
    <col min="3" max="3" width="4.7265625" style="83" customWidth="1"/>
    <col min="4" max="4" width="9.90625" style="83" customWidth="1"/>
    <col min="5" max="7" width="9" style="83"/>
    <col min="8" max="8" width="7.26953125" style="83" customWidth="1"/>
    <col min="9" max="9" width="6.7265625" style="83" customWidth="1"/>
    <col min="10" max="10" width="10" style="83" customWidth="1"/>
    <col min="11" max="11" width="27.08984375" style="83" customWidth="1"/>
    <col min="12" max="12" width="9.36328125" style="83" customWidth="1"/>
    <col min="13" max="13" width="8.453125" style="83" customWidth="1"/>
    <col min="14" max="14" width="12.26953125" style="83" customWidth="1"/>
    <col min="15" max="15" width="17.08984375" style="83" customWidth="1"/>
    <col min="16" max="16384" width="9" style="83"/>
  </cols>
  <sheetData>
    <row r="1" spans="2:14">
      <c r="B1" s="118"/>
      <c r="C1" s="118"/>
      <c r="D1" s="118"/>
      <c r="E1" s="118"/>
      <c r="F1" s="118"/>
      <c r="G1" s="118"/>
      <c r="H1" s="118"/>
      <c r="I1" s="118"/>
      <c r="J1" s="118"/>
      <c r="K1" s="118"/>
      <c r="L1" s="118"/>
      <c r="M1" s="118"/>
      <c r="N1" s="118"/>
    </row>
    <row r="2" spans="2:14">
      <c r="B2" s="118"/>
      <c r="C2" s="118"/>
      <c r="D2" s="118"/>
      <c r="E2" s="118"/>
      <c r="F2" s="118"/>
      <c r="G2" s="118"/>
      <c r="H2" s="118"/>
      <c r="I2" s="118"/>
      <c r="J2" s="118"/>
      <c r="K2" s="118"/>
      <c r="L2" s="118"/>
      <c r="M2" s="118"/>
      <c r="N2" s="118"/>
    </row>
    <row r="3" spans="2:14" ht="102.75" customHeight="1">
      <c r="B3" s="119" t="s">
        <v>0</v>
      </c>
      <c r="C3" s="120"/>
      <c r="D3" s="120"/>
      <c r="E3" s="120"/>
      <c r="F3" s="120"/>
      <c r="G3" s="120"/>
      <c r="H3" s="120"/>
      <c r="I3" s="120"/>
      <c r="J3" s="120"/>
      <c r="K3" s="120"/>
      <c r="L3" s="120"/>
      <c r="M3" s="120"/>
      <c r="N3" s="120"/>
    </row>
    <row r="4" spans="2:14" ht="31.5" customHeight="1">
      <c r="B4" s="85" t="s">
        <v>1</v>
      </c>
      <c r="C4" s="86"/>
      <c r="D4" s="86"/>
      <c r="E4" s="86"/>
      <c r="F4" s="86"/>
      <c r="G4" s="86"/>
      <c r="H4" s="86"/>
      <c r="I4" s="86"/>
      <c r="J4" s="86"/>
      <c r="K4" s="86"/>
      <c r="L4" s="86"/>
      <c r="M4" s="86"/>
      <c r="N4" s="98"/>
    </row>
    <row r="5" spans="2:14">
      <c r="B5" s="87" t="s">
        <v>2</v>
      </c>
      <c r="C5" s="88"/>
      <c r="D5" s="88"/>
      <c r="E5" s="88"/>
      <c r="F5" s="88"/>
      <c r="G5" s="88"/>
      <c r="H5" s="88"/>
      <c r="I5" s="88"/>
      <c r="J5" s="99"/>
      <c r="K5" s="99"/>
      <c r="L5" s="121" t="s">
        <v>3</v>
      </c>
      <c r="M5" s="121"/>
      <c r="N5" s="121"/>
    </row>
    <row r="6" spans="2:14">
      <c r="B6" s="87" t="s">
        <v>4</v>
      </c>
      <c r="C6" s="88"/>
      <c r="D6" s="88"/>
      <c r="E6" s="88"/>
      <c r="F6" s="88"/>
      <c r="G6" s="88"/>
      <c r="H6" s="88"/>
      <c r="I6" s="88"/>
      <c r="J6" s="99"/>
      <c r="K6" s="88"/>
      <c r="L6" s="122" t="s">
        <v>186</v>
      </c>
      <c r="M6" s="123"/>
      <c r="N6" s="124"/>
    </row>
    <row r="7" spans="2:14">
      <c r="B7" s="85" t="s">
        <v>5</v>
      </c>
      <c r="C7" s="86"/>
      <c r="D7" s="86"/>
      <c r="E7" s="86"/>
      <c r="F7" s="86"/>
      <c r="G7" s="86"/>
      <c r="H7" s="86"/>
      <c r="I7" s="86"/>
      <c r="J7" s="86"/>
      <c r="K7" s="86"/>
      <c r="L7" s="125">
        <v>1</v>
      </c>
      <c r="M7" s="125"/>
      <c r="N7" s="125"/>
    </row>
    <row r="8" spans="2:14">
      <c r="B8" s="89" t="s">
        <v>6</v>
      </c>
      <c r="C8" s="90"/>
      <c r="D8" s="90"/>
      <c r="E8" s="90"/>
      <c r="F8" s="90"/>
      <c r="G8" s="90"/>
      <c r="H8" s="90"/>
      <c r="I8" s="90"/>
      <c r="J8" s="90"/>
      <c r="K8" s="90"/>
      <c r="L8" s="90"/>
      <c r="M8" s="90"/>
      <c r="N8" s="100"/>
    </row>
    <row r="9" spans="2:14">
      <c r="B9" s="91"/>
      <c r="C9" s="86" t="s">
        <v>7</v>
      </c>
      <c r="D9" s="86"/>
      <c r="E9" s="86"/>
      <c r="F9" s="86"/>
      <c r="G9" s="86"/>
      <c r="H9" s="86"/>
      <c r="I9" s="86"/>
      <c r="J9" s="98"/>
      <c r="K9" s="98"/>
      <c r="L9" s="126" t="s">
        <v>8</v>
      </c>
      <c r="M9" s="126"/>
      <c r="N9" s="126"/>
    </row>
    <row r="10" spans="2:14">
      <c r="B10" s="91"/>
      <c r="C10" s="86" t="s">
        <v>9</v>
      </c>
      <c r="D10" s="86"/>
      <c r="E10" s="86" t="s">
        <v>10</v>
      </c>
      <c r="F10" s="86"/>
      <c r="G10" s="86"/>
      <c r="H10" s="86"/>
      <c r="I10" s="86"/>
      <c r="J10" s="86"/>
      <c r="K10" s="86"/>
      <c r="L10" s="127" t="s">
        <v>11</v>
      </c>
      <c r="M10" s="127"/>
      <c r="N10" s="127"/>
    </row>
    <row r="11" spans="2:14">
      <c r="B11" s="91"/>
      <c r="C11" s="86"/>
      <c r="D11" s="86"/>
      <c r="E11" s="86" t="s">
        <v>12</v>
      </c>
      <c r="F11" s="86"/>
      <c r="G11" s="86"/>
      <c r="H11" s="86"/>
      <c r="I11" s="86"/>
      <c r="J11" s="86"/>
      <c r="K11" s="86"/>
      <c r="L11" s="127" t="s">
        <v>13</v>
      </c>
      <c r="M11" s="127"/>
      <c r="N11" s="127"/>
    </row>
    <row r="12" spans="2:14">
      <c r="B12" s="91"/>
      <c r="C12" s="86"/>
      <c r="D12" s="86"/>
      <c r="E12" s="86" t="s">
        <v>14</v>
      </c>
      <c r="F12" s="86"/>
      <c r="G12" s="86"/>
      <c r="H12" s="86"/>
      <c r="I12" s="86"/>
      <c r="J12" s="86"/>
      <c r="K12" s="86"/>
      <c r="L12" s="127" t="s">
        <v>15</v>
      </c>
      <c r="M12" s="127"/>
      <c r="N12" s="127"/>
    </row>
    <row r="13" spans="2:14">
      <c r="B13" s="91"/>
      <c r="C13" s="86"/>
      <c r="D13" s="86"/>
      <c r="E13" s="86" t="s">
        <v>16</v>
      </c>
      <c r="F13" s="86"/>
      <c r="G13" s="86"/>
      <c r="H13" s="86"/>
      <c r="I13" s="86"/>
      <c r="J13" s="86"/>
      <c r="K13" s="86"/>
      <c r="L13" s="127">
        <v>13439154252</v>
      </c>
      <c r="M13" s="127"/>
      <c r="N13" s="127"/>
    </row>
    <row r="14" spans="2:14">
      <c r="B14" s="91"/>
      <c r="C14" s="86"/>
      <c r="D14" s="86"/>
      <c r="E14" s="86" t="s">
        <v>17</v>
      </c>
      <c r="F14" s="86"/>
      <c r="G14" s="86"/>
      <c r="H14" s="86"/>
      <c r="I14" s="86"/>
      <c r="J14" s="86"/>
      <c r="K14" s="86"/>
      <c r="L14" s="127"/>
      <c r="M14" s="127"/>
      <c r="N14" s="127"/>
    </row>
    <row r="15" spans="2:14">
      <c r="B15" s="92"/>
      <c r="C15" s="93"/>
      <c r="D15" s="93"/>
      <c r="E15" s="93" t="s">
        <v>18</v>
      </c>
      <c r="F15" s="93"/>
      <c r="G15" s="93"/>
      <c r="H15" s="93"/>
      <c r="I15" s="93"/>
      <c r="J15" s="93"/>
      <c r="K15" s="93"/>
      <c r="L15" s="128" t="s">
        <v>19</v>
      </c>
      <c r="M15" s="127"/>
      <c r="N15" s="127"/>
    </row>
    <row r="16" spans="2:14">
      <c r="B16" s="89" t="s">
        <v>20</v>
      </c>
      <c r="C16" s="90"/>
      <c r="D16" s="90"/>
      <c r="E16" s="90"/>
      <c r="F16" s="90"/>
      <c r="G16" s="90"/>
      <c r="H16" s="90"/>
      <c r="I16" s="90"/>
      <c r="J16" s="90"/>
      <c r="K16" s="90"/>
      <c r="L16" s="90"/>
      <c r="M16" s="90"/>
      <c r="N16" s="100"/>
    </row>
    <row r="17" spans="2:18">
      <c r="B17" s="91"/>
      <c r="C17" s="86"/>
      <c r="D17" s="86"/>
      <c r="E17" s="129" t="s">
        <v>21</v>
      </c>
      <c r="F17" s="130"/>
      <c r="G17" s="130"/>
      <c r="H17" s="130"/>
      <c r="I17" s="130"/>
      <c r="J17" s="131"/>
      <c r="K17" s="94"/>
      <c r="L17" s="132">
        <f>'6月28日+茶歇3次'!H2</f>
        <v>37244</v>
      </c>
      <c r="M17" s="133"/>
      <c r="N17" s="134"/>
    </row>
    <row r="18" spans="2:18">
      <c r="B18" s="91"/>
      <c r="C18" s="86"/>
      <c r="D18" s="86"/>
      <c r="E18" s="135"/>
      <c r="F18" s="130"/>
      <c r="G18" s="130"/>
      <c r="H18" s="130"/>
      <c r="I18" s="130"/>
      <c r="J18" s="131"/>
      <c r="K18" s="94"/>
      <c r="L18" s="136"/>
      <c r="M18" s="137"/>
      <c r="N18" s="138"/>
    </row>
    <row r="19" spans="2:18">
      <c r="B19" s="91"/>
      <c r="C19" s="86"/>
      <c r="D19" s="86"/>
      <c r="E19" s="135"/>
      <c r="F19" s="130"/>
      <c r="G19" s="130"/>
      <c r="H19" s="130"/>
      <c r="I19" s="130"/>
      <c r="J19" s="131"/>
      <c r="K19" s="94"/>
      <c r="L19" s="136"/>
      <c r="M19" s="137"/>
      <c r="N19" s="138"/>
    </row>
    <row r="20" spans="2:18">
      <c r="B20" s="91"/>
      <c r="C20" s="86"/>
      <c r="D20" s="86"/>
      <c r="E20" s="135"/>
      <c r="F20" s="130"/>
      <c r="G20" s="130"/>
      <c r="H20" s="130"/>
      <c r="I20" s="130"/>
      <c r="J20" s="131"/>
      <c r="K20" s="94"/>
      <c r="L20" s="102"/>
      <c r="M20" s="103"/>
      <c r="N20" s="104"/>
    </row>
    <row r="21" spans="2:18">
      <c r="B21" s="91"/>
      <c r="C21" s="86"/>
      <c r="D21" s="86"/>
      <c r="E21" s="135"/>
      <c r="F21" s="130"/>
      <c r="G21" s="130"/>
      <c r="H21" s="130"/>
      <c r="I21" s="130"/>
      <c r="J21" s="131"/>
      <c r="K21" s="94"/>
      <c r="L21" s="102"/>
      <c r="M21" s="103"/>
      <c r="N21" s="104"/>
    </row>
    <row r="22" spans="2:18">
      <c r="B22" s="91"/>
      <c r="C22" s="86"/>
      <c r="D22" s="86"/>
      <c r="E22" s="135"/>
      <c r="F22" s="130"/>
      <c r="G22" s="130"/>
      <c r="H22" s="130"/>
      <c r="I22" s="130"/>
      <c r="J22" s="131"/>
      <c r="K22" s="94"/>
      <c r="L22" s="136"/>
      <c r="M22" s="137"/>
      <c r="N22" s="138"/>
    </row>
    <row r="23" spans="2:18">
      <c r="B23" s="91"/>
      <c r="C23" s="86"/>
      <c r="D23" s="86"/>
      <c r="E23" s="135"/>
      <c r="F23" s="130"/>
      <c r="G23" s="130"/>
      <c r="H23" s="130"/>
      <c r="I23" s="130"/>
      <c r="J23" s="131"/>
      <c r="K23" s="94"/>
      <c r="L23" s="136"/>
      <c r="M23" s="137"/>
      <c r="N23" s="138"/>
    </row>
    <row r="24" spans="2:18">
      <c r="B24" s="91"/>
      <c r="C24" s="86"/>
      <c r="D24" s="86"/>
      <c r="E24" s="139" t="s">
        <v>22</v>
      </c>
      <c r="F24" s="140"/>
      <c r="G24" s="140"/>
      <c r="H24" s="140"/>
      <c r="I24" s="140"/>
      <c r="J24" s="141"/>
      <c r="K24" s="96" t="s">
        <v>23</v>
      </c>
      <c r="L24" s="142">
        <f>SUM(L17:N17)</f>
        <v>37244</v>
      </c>
      <c r="M24" s="143"/>
      <c r="N24" s="144"/>
    </row>
    <row r="25" spans="2:18">
      <c r="B25" s="91"/>
      <c r="C25" s="86"/>
      <c r="D25" s="86"/>
      <c r="E25" s="95" t="s">
        <v>24</v>
      </c>
      <c r="F25" s="96"/>
      <c r="G25" s="96"/>
      <c r="H25" s="96"/>
      <c r="I25" s="96"/>
      <c r="J25" s="105"/>
      <c r="K25" s="94" t="s">
        <v>25</v>
      </c>
      <c r="L25" s="136"/>
      <c r="M25" s="137"/>
      <c r="N25" s="138"/>
    </row>
    <row r="26" spans="2:18">
      <c r="B26" s="91"/>
      <c r="C26" s="86"/>
      <c r="D26" s="86"/>
      <c r="E26" s="95" t="s">
        <v>26</v>
      </c>
      <c r="F26" s="96"/>
      <c r="G26" s="96"/>
      <c r="H26" s="96"/>
      <c r="I26" s="96"/>
      <c r="J26" s="105"/>
      <c r="K26" s="94" t="s">
        <v>27</v>
      </c>
      <c r="L26" s="136"/>
      <c r="M26" s="137"/>
      <c r="N26" s="138"/>
    </row>
    <row r="27" spans="2:18">
      <c r="B27" s="91"/>
      <c r="C27" s="86"/>
      <c r="D27" s="86"/>
      <c r="E27" s="95" t="s">
        <v>28</v>
      </c>
      <c r="F27" s="96"/>
      <c r="G27" s="96"/>
      <c r="H27" s="96"/>
      <c r="I27" s="96"/>
      <c r="J27" s="105"/>
      <c r="K27" s="94" t="s">
        <v>29</v>
      </c>
      <c r="L27" s="136"/>
      <c r="M27" s="137"/>
      <c r="N27" s="138"/>
    </row>
    <row r="28" spans="2:18">
      <c r="B28" s="91"/>
      <c r="C28" s="86"/>
      <c r="D28" s="86"/>
      <c r="E28" s="95" t="s">
        <v>30</v>
      </c>
      <c r="F28" s="96"/>
      <c r="G28" s="96"/>
      <c r="H28" s="96"/>
      <c r="I28" s="96"/>
      <c r="J28" s="105"/>
      <c r="K28" s="94" t="s">
        <v>31</v>
      </c>
      <c r="L28" s="136"/>
      <c r="M28" s="137"/>
      <c r="N28" s="138"/>
    </row>
    <row r="29" spans="2:18">
      <c r="B29" s="91"/>
      <c r="C29" s="86"/>
      <c r="D29" s="86"/>
      <c r="E29" s="139" t="s">
        <v>32</v>
      </c>
      <c r="F29" s="140"/>
      <c r="G29" s="140"/>
      <c r="H29" s="140"/>
      <c r="I29" s="140"/>
      <c r="J29" s="141"/>
      <c r="K29" s="96" t="s">
        <v>33</v>
      </c>
      <c r="L29" s="142">
        <f>SUM(L24:N28)</f>
        <v>37244</v>
      </c>
      <c r="M29" s="143"/>
      <c r="N29" s="144"/>
      <c r="O29" s="106"/>
    </row>
    <row r="30" spans="2:18">
      <c r="B30" s="91"/>
      <c r="C30" s="86"/>
      <c r="D30" s="86"/>
      <c r="E30" s="145" t="s">
        <v>34</v>
      </c>
      <c r="F30" s="146"/>
      <c r="G30" s="146"/>
      <c r="H30" s="146"/>
      <c r="I30" s="146"/>
      <c r="J30" s="147"/>
      <c r="K30" s="107">
        <v>0.06</v>
      </c>
      <c r="L30" s="142">
        <f>L29*K30</f>
        <v>2234.64</v>
      </c>
      <c r="M30" s="143"/>
      <c r="N30" s="144"/>
      <c r="P30" s="108"/>
      <c r="R30" s="108"/>
    </row>
    <row r="31" spans="2:18">
      <c r="B31" s="91"/>
      <c r="C31" s="86"/>
      <c r="D31" s="86"/>
      <c r="E31" s="145" t="s">
        <v>35</v>
      </c>
      <c r="F31" s="146"/>
      <c r="G31" s="146"/>
      <c r="H31" s="146"/>
      <c r="I31" s="146"/>
      <c r="J31" s="147"/>
      <c r="K31" s="109" t="s">
        <v>36</v>
      </c>
      <c r="L31" s="142">
        <f>IF($K$31="NA",0,IF($K$31=3%,ROUND($L$32*3%,2),IF($K$31=5%,ROUND(L32*5%,2))))</f>
        <v>0</v>
      </c>
      <c r="M31" s="143"/>
      <c r="N31" s="144"/>
      <c r="P31" s="108"/>
      <c r="R31" s="108"/>
    </row>
    <row r="32" spans="2:18" ht="31.5" customHeight="1">
      <c r="B32" s="92"/>
      <c r="C32" s="93"/>
      <c r="D32" s="93"/>
      <c r="E32" s="139" t="s">
        <v>37</v>
      </c>
      <c r="F32" s="140"/>
      <c r="G32" s="140"/>
      <c r="H32" s="140"/>
      <c r="I32" s="140"/>
      <c r="J32" s="141"/>
      <c r="K32" s="101"/>
      <c r="L32" s="148">
        <f>L29+L30</f>
        <v>39478.639999999999</v>
      </c>
      <c r="M32" s="149"/>
      <c r="N32" s="150"/>
      <c r="O32" s="113"/>
      <c r="P32" s="108"/>
    </row>
    <row r="33" spans="2:16" ht="30" customHeight="1">
      <c r="B33" s="86"/>
      <c r="C33" s="86"/>
      <c r="D33" s="86"/>
      <c r="E33" s="86"/>
      <c r="F33" s="86"/>
      <c r="G33" s="86"/>
      <c r="H33" s="86"/>
      <c r="I33" s="86"/>
      <c r="J33" s="86"/>
      <c r="K33" s="86"/>
      <c r="L33" s="151"/>
      <c r="M33" s="151"/>
      <c r="N33" s="151"/>
      <c r="O33" s="117"/>
      <c r="P33" s="108"/>
    </row>
    <row r="34" spans="2:16" s="82" customFormat="1" ht="16.2">
      <c r="B34" s="152" t="s">
        <v>38</v>
      </c>
      <c r="C34" s="153"/>
      <c r="D34" s="153"/>
      <c r="E34" s="153"/>
      <c r="F34" s="153"/>
      <c r="G34" s="153"/>
      <c r="H34" s="153"/>
      <c r="I34" s="153"/>
      <c r="J34" s="153"/>
      <c r="K34" s="153"/>
      <c r="L34" s="153"/>
      <c r="M34" s="153"/>
      <c r="N34" s="153"/>
      <c r="P34" s="108"/>
    </row>
    <row r="35" spans="2:16">
      <c r="B35" s="154" t="s">
        <v>39</v>
      </c>
      <c r="C35" s="155"/>
      <c r="D35" s="155"/>
      <c r="E35" s="155"/>
      <c r="F35" s="155"/>
      <c r="G35" s="155"/>
      <c r="H35" s="155"/>
      <c r="I35" s="155"/>
      <c r="J35" s="155"/>
      <c r="K35" s="155"/>
      <c r="L35" s="155"/>
      <c r="M35" s="155"/>
      <c r="N35" s="155"/>
      <c r="P35" s="110"/>
    </row>
    <row r="36" spans="2:16">
      <c r="B36" s="154" t="s">
        <v>40</v>
      </c>
      <c r="C36" s="154"/>
      <c r="D36" s="154"/>
      <c r="E36" s="154"/>
      <c r="F36" s="154"/>
      <c r="G36" s="154"/>
      <c r="H36" s="154"/>
      <c r="I36" s="154"/>
      <c r="J36" s="154"/>
      <c r="K36" s="154"/>
      <c r="L36" s="154"/>
      <c r="M36" s="154"/>
      <c r="N36" s="154"/>
    </row>
    <row r="37" spans="2:16" ht="15" customHeight="1">
      <c r="B37" s="154" t="s">
        <v>41</v>
      </c>
      <c r="C37" s="154"/>
      <c r="D37" s="154"/>
      <c r="E37" s="154"/>
      <c r="F37" s="154"/>
      <c r="G37" s="154"/>
      <c r="H37" s="154"/>
      <c r="I37" s="154"/>
      <c r="J37" s="154"/>
      <c r="K37" s="154"/>
      <c r="L37" s="154"/>
      <c r="M37" s="154"/>
      <c r="N37" s="154"/>
    </row>
    <row r="38" spans="2:16" ht="15" customHeight="1">
      <c r="B38" s="154" t="s">
        <v>42</v>
      </c>
      <c r="C38" s="154"/>
      <c r="D38" s="154"/>
      <c r="E38" s="154"/>
      <c r="F38" s="154"/>
      <c r="G38" s="154"/>
      <c r="H38" s="154"/>
      <c r="I38" s="154"/>
      <c r="J38" s="154"/>
      <c r="K38" s="154"/>
      <c r="L38" s="154"/>
      <c r="M38" s="154"/>
      <c r="N38" s="154"/>
    </row>
    <row r="39" spans="2:16" ht="15" customHeight="1">
      <c r="B39" s="154" t="s">
        <v>43</v>
      </c>
      <c r="C39" s="155"/>
      <c r="D39" s="155"/>
      <c r="E39" s="155"/>
      <c r="F39" s="155"/>
      <c r="G39" s="155"/>
      <c r="H39" s="155"/>
      <c r="I39" s="155"/>
      <c r="J39" s="155"/>
      <c r="K39" s="155"/>
      <c r="L39" s="155"/>
      <c r="M39" s="155"/>
      <c r="N39" s="155"/>
    </row>
    <row r="42" spans="2:16">
      <c r="B42" s="83" t="s">
        <v>44</v>
      </c>
      <c r="G42" s="83" t="s">
        <v>45</v>
      </c>
      <c r="H42" s="83" t="s">
        <v>46</v>
      </c>
    </row>
    <row r="45" spans="2:16">
      <c r="B45" s="97" t="s">
        <v>47</v>
      </c>
    </row>
    <row r="46" spans="2:16">
      <c r="B46" s="84">
        <v>1</v>
      </c>
      <c r="C46" s="83" t="s">
        <v>48</v>
      </c>
    </row>
    <row r="47" spans="2:16" ht="15" customHeight="1">
      <c r="B47" s="84"/>
      <c r="C47" s="83" t="s">
        <v>49</v>
      </c>
    </row>
    <row r="48" spans="2:16">
      <c r="B48" s="84"/>
      <c r="C48" s="83" t="s">
        <v>50</v>
      </c>
    </row>
    <row r="49" spans="2:14">
      <c r="B49" s="84">
        <v>2</v>
      </c>
      <c r="C49" s="156" t="s">
        <v>51</v>
      </c>
      <c r="D49" s="156"/>
      <c r="E49" s="156"/>
      <c r="F49" s="156"/>
      <c r="G49" s="156"/>
      <c r="H49" s="156"/>
      <c r="I49" s="156"/>
      <c r="J49" s="156"/>
      <c r="K49" s="156"/>
      <c r="L49" s="156"/>
      <c r="M49" s="156"/>
      <c r="N49" s="156"/>
    </row>
    <row r="50" spans="2:14">
      <c r="C50" s="83" t="s">
        <v>52</v>
      </c>
    </row>
    <row r="51" spans="2:14">
      <c r="B51" s="84">
        <v>3</v>
      </c>
      <c r="C51" s="83" t="s">
        <v>53</v>
      </c>
    </row>
    <row r="52" spans="2:14">
      <c r="C52" s="83" t="s">
        <v>54</v>
      </c>
    </row>
    <row r="53" spans="2:14">
      <c r="B53" s="84">
        <v>4</v>
      </c>
      <c r="C53" s="83" t="s">
        <v>55</v>
      </c>
    </row>
    <row r="54" spans="2:14">
      <c r="B54" s="97" t="s">
        <v>56</v>
      </c>
    </row>
    <row r="55" spans="2:14" ht="33" customHeight="1">
      <c r="B55" s="84">
        <v>1</v>
      </c>
      <c r="C55" s="157" t="s">
        <v>57</v>
      </c>
      <c r="D55" s="157"/>
      <c r="E55" s="157"/>
      <c r="F55" s="157"/>
      <c r="G55" s="157"/>
      <c r="H55" s="157"/>
      <c r="I55" s="157"/>
      <c r="J55" s="157"/>
      <c r="K55" s="157"/>
      <c r="L55" s="157"/>
      <c r="M55" s="157"/>
      <c r="N55" s="157"/>
    </row>
    <row r="56" spans="2:14" ht="33.75" customHeight="1">
      <c r="B56" s="84"/>
      <c r="C56" s="157" t="s">
        <v>58</v>
      </c>
      <c r="D56" s="157"/>
      <c r="E56" s="157"/>
      <c r="F56" s="157"/>
      <c r="G56" s="157"/>
      <c r="H56" s="157"/>
      <c r="I56" s="157"/>
      <c r="J56" s="157"/>
      <c r="K56" s="157"/>
      <c r="L56" s="157"/>
      <c r="M56" s="157"/>
      <c r="N56" s="157"/>
    </row>
    <row r="57" spans="2:14">
      <c r="B57" s="84">
        <v>2</v>
      </c>
      <c r="C57" s="83" t="s">
        <v>59</v>
      </c>
    </row>
    <row r="58" spans="2:14">
      <c r="B58" s="84"/>
      <c r="C58" s="83" t="s">
        <v>60</v>
      </c>
    </row>
    <row r="59" spans="2:14" ht="31.5" customHeight="1">
      <c r="B59" s="84"/>
      <c r="C59" s="157" t="s">
        <v>61</v>
      </c>
      <c r="D59" s="157"/>
      <c r="E59" s="157"/>
      <c r="F59" s="157"/>
      <c r="G59" s="157"/>
      <c r="H59" s="157"/>
      <c r="I59" s="157"/>
      <c r="J59" s="157"/>
      <c r="K59" s="157"/>
      <c r="L59" s="157"/>
      <c r="M59" s="157"/>
      <c r="N59" s="157"/>
    </row>
    <row r="60" spans="2:14">
      <c r="B60" s="84">
        <v>3</v>
      </c>
      <c r="C60" s="83" t="s">
        <v>62</v>
      </c>
    </row>
    <row r="61" spans="2:14">
      <c r="C61" s="83" t="s">
        <v>63</v>
      </c>
    </row>
    <row r="62" spans="2:14">
      <c r="B62" s="84">
        <v>4</v>
      </c>
      <c r="C62" s="83" t="s">
        <v>64</v>
      </c>
    </row>
  </sheetData>
  <mergeCells count="50">
    <mergeCell ref="B39:N39"/>
    <mergeCell ref="C49:N49"/>
    <mergeCell ref="C55:N55"/>
    <mergeCell ref="C56:N56"/>
    <mergeCell ref="C59:N59"/>
    <mergeCell ref="B34:N34"/>
    <mergeCell ref="B35:N35"/>
    <mergeCell ref="B36:N36"/>
    <mergeCell ref="B37:N37"/>
    <mergeCell ref="B38:N38"/>
    <mergeCell ref="E31:J31"/>
    <mergeCell ref="L31:N31"/>
    <mergeCell ref="E32:J32"/>
    <mergeCell ref="L32:N32"/>
    <mergeCell ref="L33:N33"/>
    <mergeCell ref="L28:N28"/>
    <mergeCell ref="E29:J29"/>
    <mergeCell ref="L29:N29"/>
    <mergeCell ref="E30:J30"/>
    <mergeCell ref="L30:N30"/>
    <mergeCell ref="E24:J24"/>
    <mergeCell ref="L24:N24"/>
    <mergeCell ref="L25:N25"/>
    <mergeCell ref="L26:N26"/>
    <mergeCell ref="L27:N27"/>
    <mergeCell ref="E21:J21"/>
    <mergeCell ref="E22:J22"/>
    <mergeCell ref="L22:N22"/>
    <mergeCell ref="E23:J23"/>
    <mergeCell ref="L23:N23"/>
    <mergeCell ref="E18:J18"/>
    <mergeCell ref="L18:N18"/>
    <mergeCell ref="E19:J19"/>
    <mergeCell ref="L19:N19"/>
    <mergeCell ref="E20:J20"/>
    <mergeCell ref="L13:N13"/>
    <mergeCell ref="L14:N14"/>
    <mergeCell ref="L15:N15"/>
    <mergeCell ref="E17:J17"/>
    <mergeCell ref="L17:N17"/>
    <mergeCell ref="L7:N7"/>
    <mergeCell ref="L9:N9"/>
    <mergeCell ref="L10:N10"/>
    <mergeCell ref="L11:N11"/>
    <mergeCell ref="L12:N12"/>
    <mergeCell ref="B1:N1"/>
    <mergeCell ref="B2:N2"/>
    <mergeCell ref="B3:N3"/>
    <mergeCell ref="L5:N5"/>
    <mergeCell ref="L6:N6"/>
  </mergeCells>
  <phoneticPr fontId="24" type="noConversion"/>
  <conditionalFormatting sqref="L26:N26">
    <cfRule type="cellIs" dxfId="0" priority="1" operator="greaterThan">
      <formula>($L$30+$L$31)*0.12</formula>
    </cfRule>
  </conditionalFormatting>
  <conditionalFormatting sqref="P27">
    <cfRule type="expression" priority="9">
      <formula>"&gt;=($L$31+$L$32)*0.12"</formula>
    </cfRule>
  </conditionalFormatting>
  <dataValidations count="2">
    <dataValidation type="list" showInputMessage="1" showErrorMessage="1" sqref="K30" xr:uid="{00000000-0002-0000-0000-000000000000}">
      <formula1>"NA,0%,2%,3%,4%,6%,11%,13%,17%"</formula1>
    </dataValidation>
    <dataValidation type="list" allowBlank="1" showInputMessage="1" showErrorMessage="1" sqref="K31" xr:uid="{00000000-0002-0000-0000-000001000000}">
      <formula1>"NA,3%,5%"</formula1>
    </dataValidation>
  </dataValidations>
  <hyperlinks>
    <hyperlink ref="L15" r:id="rId1" xr:uid="{00000000-0004-0000-0000-000000000000}"/>
  </hyperlinks>
  <pageMargins left="0.7" right="0.7" top="0.75" bottom="0.75" header="0.3" footer="0.3"/>
  <pageSetup paperSize="9" scale="6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I123"/>
  <sheetViews>
    <sheetView view="pageBreakPreview" topLeftCell="B1" zoomScale="60" zoomScaleNormal="50" zoomScalePageLayoutView="60" workbookViewId="0">
      <pane ySplit="3" topLeftCell="A4" activePane="bottomLeft" state="frozen"/>
      <selection pane="bottomLeft" activeCell="I7" sqref="I7"/>
    </sheetView>
  </sheetViews>
  <sheetFormatPr defaultColWidth="40.6328125" defaultRowHeight="18" outlineLevelRow="2"/>
  <cols>
    <col min="1" max="1" width="16" style="2" customWidth="1"/>
    <col min="2" max="2" width="44.08984375" style="3" customWidth="1"/>
    <col min="3" max="3" width="16.36328125" style="4" customWidth="1"/>
    <col min="4" max="4" width="18.36328125" style="4" customWidth="1"/>
    <col min="5" max="5" width="17.453125" style="4" customWidth="1"/>
    <col min="6" max="6" width="7.36328125" style="4" customWidth="1"/>
    <col min="7" max="7" width="14.7265625" style="3" customWidth="1"/>
    <col min="8" max="8" width="17.7265625" style="5" customWidth="1"/>
    <col min="9" max="9" width="79.26953125" style="3" customWidth="1"/>
    <col min="10" max="32" width="8.08984375" style="3" customWidth="1"/>
    <col min="33" max="16384" width="40.6328125" style="3"/>
  </cols>
  <sheetData>
    <row r="1" spans="1:9" ht="31.5" customHeight="1">
      <c r="A1" s="158" t="s">
        <v>65</v>
      </c>
      <c r="B1" s="158"/>
      <c r="C1" s="158"/>
      <c r="D1" s="158"/>
      <c r="E1" s="158"/>
      <c r="F1" s="158"/>
      <c r="G1" s="158"/>
      <c r="H1" s="158"/>
      <c r="I1" s="158"/>
    </row>
    <row r="2" spans="1:9" ht="31.5" customHeight="1">
      <c r="A2" s="6"/>
      <c r="B2" s="7" t="s">
        <v>66</v>
      </c>
      <c r="C2" s="8"/>
      <c r="D2" s="8"/>
      <c r="E2" s="8"/>
      <c r="F2" s="8"/>
      <c r="G2" s="9"/>
      <c r="H2" s="10">
        <f>H14+H21+H36+H48+H58+H64+H71</f>
        <v>37244</v>
      </c>
      <c r="I2" s="72"/>
    </row>
    <row r="3" spans="1:9" ht="37.049999999999997" customHeight="1">
      <c r="A3" s="11" t="s">
        <v>67</v>
      </c>
      <c r="B3" s="11" t="s">
        <v>68</v>
      </c>
      <c r="C3" s="12" t="s">
        <v>69</v>
      </c>
      <c r="D3" s="12" t="s">
        <v>70</v>
      </c>
      <c r="E3" s="12" t="s">
        <v>71</v>
      </c>
      <c r="F3" s="12" t="s">
        <v>72</v>
      </c>
      <c r="G3" s="11" t="s">
        <v>73</v>
      </c>
      <c r="H3" s="13" t="s">
        <v>74</v>
      </c>
      <c r="I3" s="13" t="s">
        <v>75</v>
      </c>
    </row>
    <row r="4" spans="1:9" ht="37.049999999999997" customHeight="1" outlineLevel="1">
      <c r="A4" s="14"/>
      <c r="B4" s="15" t="s">
        <v>76</v>
      </c>
      <c r="C4" s="16"/>
      <c r="D4" s="16"/>
      <c r="E4" s="16"/>
      <c r="F4" s="16"/>
      <c r="G4" s="17"/>
      <c r="H4" s="18"/>
      <c r="I4" s="73"/>
    </row>
    <row r="5" spans="1:9" ht="37.049999999999997" customHeight="1" outlineLevel="2">
      <c r="A5" s="19"/>
      <c r="B5" s="20" t="s">
        <v>77</v>
      </c>
      <c r="C5" s="21"/>
      <c r="D5" s="21"/>
      <c r="E5" s="22"/>
      <c r="F5" s="21"/>
      <c r="G5" s="20"/>
      <c r="H5" s="23"/>
      <c r="I5" s="74"/>
    </row>
    <row r="6" spans="1:9" s="1" customFormat="1" ht="37.049999999999997" customHeight="1" outlineLevel="2">
      <c r="A6" s="24" t="s">
        <v>78</v>
      </c>
      <c r="B6" s="25" t="s">
        <v>79</v>
      </c>
      <c r="C6" s="26" t="s">
        <v>80</v>
      </c>
      <c r="D6" s="26">
        <v>1</v>
      </c>
      <c r="E6" s="26">
        <v>3</v>
      </c>
      <c r="F6" s="26">
        <v>1</v>
      </c>
      <c r="G6" s="27">
        <v>1200</v>
      </c>
      <c r="H6" s="28">
        <f>D6*E6*F6*G6</f>
        <v>3600</v>
      </c>
      <c r="I6" s="75"/>
    </row>
    <row r="7" spans="1:9" ht="37.049999999999997" customHeight="1" outlineLevel="2">
      <c r="A7" s="24" t="s">
        <v>81</v>
      </c>
      <c r="B7" s="29" t="s">
        <v>82</v>
      </c>
      <c r="C7" s="30" t="s">
        <v>80</v>
      </c>
      <c r="D7" s="30">
        <v>1</v>
      </c>
      <c r="E7" s="30">
        <v>1</v>
      </c>
      <c r="F7" s="30">
        <v>1</v>
      </c>
      <c r="G7" s="27">
        <v>214</v>
      </c>
      <c r="H7" s="31">
        <f>D7*E7*F7*G7</f>
        <v>214</v>
      </c>
      <c r="I7" s="76"/>
    </row>
    <row r="8" spans="1:9" ht="37.049999999999997" customHeight="1" outlineLevel="1">
      <c r="A8" s="32" t="s">
        <v>83</v>
      </c>
      <c r="B8" s="33" t="s">
        <v>84</v>
      </c>
      <c r="C8" s="34"/>
      <c r="D8" s="34"/>
      <c r="E8" s="35"/>
      <c r="F8" s="35"/>
      <c r="G8" s="36"/>
      <c r="H8" s="37">
        <f>SUM(H6:H7)</f>
        <v>3814</v>
      </c>
      <c r="I8" s="77"/>
    </row>
    <row r="9" spans="1:9" ht="37.049999999999997" customHeight="1" outlineLevel="2">
      <c r="A9" s="19"/>
      <c r="B9" s="20" t="s">
        <v>85</v>
      </c>
      <c r="C9" s="21"/>
      <c r="D9" s="21"/>
      <c r="E9" s="22"/>
      <c r="F9" s="21"/>
      <c r="G9" s="38"/>
      <c r="H9" s="23"/>
      <c r="I9" s="23"/>
    </row>
    <row r="10" spans="1:9" ht="37.049999999999997" customHeight="1" outlineLevel="2">
      <c r="A10" s="39" t="s">
        <v>86</v>
      </c>
      <c r="B10" s="29" t="s">
        <v>15</v>
      </c>
      <c r="C10" s="30" t="s">
        <v>80</v>
      </c>
      <c r="D10" s="30">
        <v>1</v>
      </c>
      <c r="E10" s="30">
        <v>2</v>
      </c>
      <c r="F10" s="30">
        <v>2</v>
      </c>
      <c r="G10" s="40">
        <v>600</v>
      </c>
      <c r="H10" s="41">
        <f>D10*E10*F10*G10</f>
        <v>2400</v>
      </c>
      <c r="I10" s="76" t="s">
        <v>179</v>
      </c>
    </row>
    <row r="11" spans="1:9" ht="37.049999999999997" customHeight="1" outlineLevel="2">
      <c r="A11" s="116"/>
      <c r="B11" s="29" t="s">
        <v>164</v>
      </c>
      <c r="C11" s="30" t="s">
        <v>80</v>
      </c>
      <c r="D11" s="30">
        <v>1</v>
      </c>
      <c r="E11" s="30">
        <v>1</v>
      </c>
      <c r="F11" s="30">
        <v>2</v>
      </c>
      <c r="G11" s="40">
        <v>400</v>
      </c>
      <c r="H11" s="41">
        <f>D11*E11*F11*G11</f>
        <v>800</v>
      </c>
      <c r="I11" s="76" t="s">
        <v>165</v>
      </c>
    </row>
    <row r="12" spans="1:9" ht="37.049999999999997" customHeight="1" outlineLevel="2">
      <c r="A12" s="116"/>
      <c r="B12" s="29" t="s">
        <v>173</v>
      </c>
      <c r="C12" s="30" t="s">
        <v>80</v>
      </c>
      <c r="D12" s="30">
        <v>1</v>
      </c>
      <c r="E12" s="30">
        <v>1</v>
      </c>
      <c r="F12" s="30">
        <v>1</v>
      </c>
      <c r="G12" s="40">
        <v>1272</v>
      </c>
      <c r="H12" s="41">
        <f>D12*E12*F12*G12</f>
        <v>1272</v>
      </c>
      <c r="I12" s="76" t="s">
        <v>165</v>
      </c>
    </row>
    <row r="13" spans="1:9" ht="37.049999999999997" customHeight="1" outlineLevel="1">
      <c r="A13" s="32" t="s">
        <v>87</v>
      </c>
      <c r="B13" s="33" t="s">
        <v>88</v>
      </c>
      <c r="C13" s="34"/>
      <c r="D13" s="34"/>
      <c r="E13" s="35"/>
      <c r="F13" s="35"/>
      <c r="G13" s="36"/>
      <c r="H13" s="37">
        <f>SUM(H10:H12)</f>
        <v>4472</v>
      </c>
      <c r="I13" s="77"/>
    </row>
    <row r="14" spans="1:9" ht="37.049999999999997" customHeight="1">
      <c r="A14" s="14" t="s">
        <v>89</v>
      </c>
      <c r="B14" s="15" t="s">
        <v>90</v>
      </c>
      <c r="C14" s="16"/>
      <c r="D14" s="16"/>
      <c r="E14" s="16"/>
      <c r="F14" s="16"/>
      <c r="G14" s="42"/>
      <c r="H14" s="18">
        <f>H8+H13</f>
        <v>8286</v>
      </c>
      <c r="I14" s="73"/>
    </row>
    <row r="15" spans="1:9" ht="37.049999999999997" customHeight="1">
      <c r="G15" s="43"/>
    </row>
    <row r="16" spans="1:9" ht="37.049999999999997" customHeight="1" outlineLevel="1">
      <c r="A16" s="14"/>
      <c r="B16" s="15" t="s">
        <v>91</v>
      </c>
      <c r="C16" s="16"/>
      <c r="D16" s="16"/>
      <c r="E16" s="16"/>
      <c r="F16" s="16"/>
      <c r="G16" s="42"/>
      <c r="H16" s="18"/>
      <c r="I16" s="73"/>
    </row>
    <row r="17" spans="1:9" ht="37.049999999999997" customHeight="1" outlineLevel="1">
      <c r="A17" s="11" t="s">
        <v>67</v>
      </c>
      <c r="B17" s="11" t="s">
        <v>68</v>
      </c>
      <c r="C17" s="12" t="s">
        <v>69</v>
      </c>
      <c r="D17" s="12" t="s">
        <v>70</v>
      </c>
      <c r="E17" s="12" t="s">
        <v>71</v>
      </c>
      <c r="F17" s="12" t="s">
        <v>72</v>
      </c>
      <c r="G17" s="44" t="s">
        <v>73</v>
      </c>
      <c r="H17" s="13" t="s">
        <v>74</v>
      </c>
      <c r="I17" s="13" t="s">
        <v>92</v>
      </c>
    </row>
    <row r="18" spans="1:9" ht="37.049999999999997" customHeight="1" outlineLevel="2">
      <c r="A18" s="19"/>
      <c r="B18" s="20" t="s">
        <v>93</v>
      </c>
      <c r="C18" s="21"/>
      <c r="D18" s="21"/>
      <c r="E18" s="22"/>
      <c r="F18" s="21"/>
      <c r="G18" s="38"/>
      <c r="H18" s="23"/>
      <c r="I18" s="78" t="s">
        <v>94</v>
      </c>
    </row>
    <row r="19" spans="1:9" ht="37.049999999999997" customHeight="1" outlineLevel="2">
      <c r="A19" s="24" t="s">
        <v>95</v>
      </c>
      <c r="B19" s="29" t="s">
        <v>96</v>
      </c>
      <c r="C19" s="30" t="s">
        <v>97</v>
      </c>
      <c r="D19" s="45">
        <v>1</v>
      </c>
      <c r="E19" s="30">
        <v>2</v>
      </c>
      <c r="F19" s="30">
        <v>1</v>
      </c>
      <c r="G19" s="46">
        <v>162.5</v>
      </c>
      <c r="H19" s="47">
        <f t="shared" ref="H19" si="0">D19*E19*F19*G19</f>
        <v>325</v>
      </c>
      <c r="I19" s="76" t="s">
        <v>177</v>
      </c>
    </row>
    <row r="20" spans="1:9" ht="37.049999999999997" customHeight="1" outlineLevel="1">
      <c r="A20" s="19" t="s">
        <v>98</v>
      </c>
      <c r="B20" s="20" t="s">
        <v>99</v>
      </c>
      <c r="C20" s="21"/>
      <c r="D20" s="21"/>
      <c r="E20" s="22"/>
      <c r="F20" s="21"/>
      <c r="G20" s="38"/>
      <c r="H20" s="23">
        <f>SUM(H19:H19)</f>
        <v>325</v>
      </c>
      <c r="I20" s="74"/>
    </row>
    <row r="21" spans="1:9" ht="37.049999999999997" customHeight="1">
      <c r="A21" s="14" t="s">
        <v>100</v>
      </c>
      <c r="B21" s="15" t="s">
        <v>101</v>
      </c>
      <c r="C21" s="16"/>
      <c r="D21" s="16"/>
      <c r="E21" s="16"/>
      <c r="F21" s="16"/>
      <c r="G21" s="42"/>
      <c r="H21" s="17">
        <f>H20</f>
        <v>325</v>
      </c>
      <c r="I21" s="73"/>
    </row>
    <row r="22" spans="1:9" ht="37.049999999999997" customHeight="1">
      <c r="G22" s="43"/>
    </row>
    <row r="23" spans="1:9" ht="37.049999999999997" customHeight="1" outlineLevel="1">
      <c r="A23" s="14"/>
      <c r="B23" s="15" t="s">
        <v>102</v>
      </c>
      <c r="C23" s="16"/>
      <c r="D23" s="16"/>
      <c r="E23" s="16"/>
      <c r="F23" s="16"/>
      <c r="G23" s="42"/>
      <c r="H23" s="18"/>
      <c r="I23" s="73"/>
    </row>
    <row r="24" spans="1:9" ht="37.049999999999997" customHeight="1" outlineLevel="1">
      <c r="A24" s="11" t="s">
        <v>67</v>
      </c>
      <c r="B24" s="11" t="s">
        <v>68</v>
      </c>
      <c r="C24" s="12" t="s">
        <v>69</v>
      </c>
      <c r="D24" s="12" t="s">
        <v>70</v>
      </c>
      <c r="E24" s="12" t="s">
        <v>71</v>
      </c>
      <c r="F24" s="12" t="s">
        <v>72</v>
      </c>
      <c r="G24" s="44" t="s">
        <v>73</v>
      </c>
      <c r="H24" s="13" t="s">
        <v>74</v>
      </c>
      <c r="I24" s="13" t="s">
        <v>103</v>
      </c>
    </row>
    <row r="25" spans="1:9" ht="37.049999999999997" customHeight="1" outlineLevel="2">
      <c r="A25" s="19"/>
      <c r="B25" s="20" t="s">
        <v>104</v>
      </c>
      <c r="C25" s="21"/>
      <c r="D25" s="21"/>
      <c r="E25" s="22"/>
      <c r="F25" s="21"/>
      <c r="G25" s="38"/>
      <c r="H25" s="23"/>
      <c r="I25" s="74"/>
    </row>
    <row r="26" spans="1:9" ht="37.049999999999997" customHeight="1" outlineLevel="2">
      <c r="A26" s="24" t="s">
        <v>105</v>
      </c>
      <c r="B26" s="29" t="s">
        <v>106</v>
      </c>
      <c r="C26" s="30" t="s">
        <v>97</v>
      </c>
      <c r="D26" s="48">
        <v>1</v>
      </c>
      <c r="E26" s="49">
        <v>0</v>
      </c>
      <c r="F26" s="30">
        <v>0</v>
      </c>
      <c r="G26" s="50">
        <v>1800</v>
      </c>
      <c r="H26" s="47">
        <f>D26*E26*F26*G26</f>
        <v>0</v>
      </c>
      <c r="I26" s="115" t="s">
        <v>171</v>
      </c>
    </row>
    <row r="27" spans="1:9" ht="37.049999999999997" customHeight="1" outlineLevel="1">
      <c r="A27" s="32" t="s">
        <v>107</v>
      </c>
      <c r="B27" s="33" t="s">
        <v>108</v>
      </c>
      <c r="C27" s="34"/>
      <c r="D27" s="34"/>
      <c r="E27" s="35"/>
      <c r="F27" s="35"/>
      <c r="G27" s="36"/>
      <c r="H27" s="37">
        <f>SUM(H26:H26)</f>
        <v>0</v>
      </c>
      <c r="I27" s="77"/>
    </row>
    <row r="28" spans="1:9" ht="37.049999999999997" customHeight="1" outlineLevel="2">
      <c r="A28" s="11"/>
      <c r="B28" s="20" t="s">
        <v>109</v>
      </c>
      <c r="C28" s="12" t="s">
        <v>69</v>
      </c>
      <c r="D28" s="12" t="s">
        <v>70</v>
      </c>
      <c r="E28" s="12" t="s">
        <v>71</v>
      </c>
      <c r="F28" s="12" t="s">
        <v>72</v>
      </c>
      <c r="G28" s="44" t="s">
        <v>73</v>
      </c>
      <c r="H28" s="13" t="s">
        <v>74</v>
      </c>
      <c r="I28" s="13" t="s">
        <v>92</v>
      </c>
    </row>
    <row r="29" spans="1:9" ht="37.049999999999997" customHeight="1" outlineLevel="2">
      <c r="A29" s="24" t="s">
        <v>110</v>
      </c>
      <c r="B29" s="29" t="s">
        <v>111</v>
      </c>
      <c r="C29" s="30" t="s">
        <v>97</v>
      </c>
      <c r="D29" s="30">
        <v>1</v>
      </c>
      <c r="E29" s="30">
        <v>3</v>
      </c>
      <c r="F29" s="30">
        <v>1</v>
      </c>
      <c r="G29" s="46">
        <v>450</v>
      </c>
      <c r="H29" s="47">
        <f>D29*E29*F29*G29</f>
        <v>1350</v>
      </c>
      <c r="I29" s="115" t="s">
        <v>166</v>
      </c>
    </row>
    <row r="30" spans="1:9" ht="37.049999999999997" customHeight="1" outlineLevel="2">
      <c r="A30" s="24"/>
      <c r="B30" s="29" t="s">
        <v>111</v>
      </c>
      <c r="C30" s="30" t="s">
        <v>97</v>
      </c>
      <c r="D30" s="30">
        <v>1</v>
      </c>
      <c r="E30" s="30">
        <v>1</v>
      </c>
      <c r="F30" s="30">
        <v>1</v>
      </c>
      <c r="G30" s="46">
        <v>350</v>
      </c>
      <c r="H30" s="47">
        <f t="shared" ref="H30:H31" si="1">D30*E30*F30*G30</f>
        <v>350</v>
      </c>
      <c r="I30" s="115" t="s">
        <v>167</v>
      </c>
    </row>
    <row r="31" spans="1:9" ht="37.049999999999997" customHeight="1" outlineLevel="2">
      <c r="A31" s="24"/>
      <c r="B31" s="29" t="s">
        <v>111</v>
      </c>
      <c r="C31" s="30" t="s">
        <v>97</v>
      </c>
      <c r="D31" s="30">
        <v>1</v>
      </c>
      <c r="E31" s="30">
        <v>5</v>
      </c>
      <c r="F31" s="30">
        <v>1</v>
      </c>
      <c r="G31" s="46">
        <v>70</v>
      </c>
      <c r="H31" s="47">
        <f t="shared" si="1"/>
        <v>350</v>
      </c>
      <c r="I31" s="52" t="s">
        <v>168</v>
      </c>
    </row>
    <row r="32" spans="1:9" ht="37.049999999999997" customHeight="1" outlineLevel="2">
      <c r="A32" s="24" t="s">
        <v>112</v>
      </c>
      <c r="B32" s="29" t="s">
        <v>113</v>
      </c>
      <c r="C32" s="30" t="s">
        <v>114</v>
      </c>
      <c r="D32" s="30">
        <v>1</v>
      </c>
      <c r="E32" s="30">
        <v>1</v>
      </c>
      <c r="F32" s="30">
        <v>1</v>
      </c>
      <c r="G32" s="46">
        <v>2500</v>
      </c>
      <c r="H32" s="47">
        <f>D32*E32*F32*G32</f>
        <v>2500</v>
      </c>
      <c r="I32" s="52" t="s">
        <v>172</v>
      </c>
    </row>
    <row r="33" spans="1:9" ht="37.049999999999997" customHeight="1" outlineLevel="2">
      <c r="A33" s="24" t="s">
        <v>115</v>
      </c>
      <c r="B33" s="25" t="s">
        <v>116</v>
      </c>
      <c r="C33" s="26" t="s">
        <v>97</v>
      </c>
      <c r="D33" s="26"/>
      <c r="E33" s="26"/>
      <c r="F33" s="26"/>
      <c r="G33" s="51">
        <v>0</v>
      </c>
      <c r="H33" s="47">
        <f>D33*E33*F33*G33</f>
        <v>0</v>
      </c>
      <c r="I33" s="52"/>
    </row>
    <row r="34" spans="1:9" ht="37.049999999999997" customHeight="1" outlineLevel="2">
      <c r="A34" s="24" t="s">
        <v>117</v>
      </c>
      <c r="B34" s="29" t="s">
        <v>118</v>
      </c>
      <c r="C34" s="30" t="s">
        <v>119</v>
      </c>
      <c r="D34" s="30"/>
      <c r="E34" s="30"/>
      <c r="F34" s="30"/>
      <c r="G34" s="46">
        <v>0</v>
      </c>
      <c r="H34" s="47">
        <f>D34*E34*F34*G34</f>
        <v>0</v>
      </c>
      <c r="I34" s="80"/>
    </row>
    <row r="35" spans="1:9" ht="37.049999999999997" customHeight="1" outlineLevel="1">
      <c r="A35" s="32" t="s">
        <v>120</v>
      </c>
      <c r="B35" s="20" t="s">
        <v>121</v>
      </c>
      <c r="C35" s="21"/>
      <c r="D35" s="21"/>
      <c r="E35" s="22"/>
      <c r="F35" s="21"/>
      <c r="G35" s="38"/>
      <c r="H35" s="23">
        <f>SUM(H29:H34)</f>
        <v>4550</v>
      </c>
      <c r="I35" s="74"/>
    </row>
    <row r="36" spans="1:9" ht="37.049999999999997" customHeight="1" outlineLevel="2">
      <c r="A36" s="14" t="s">
        <v>122</v>
      </c>
      <c r="B36" s="15" t="s">
        <v>123</v>
      </c>
      <c r="C36" s="16"/>
      <c r="D36" s="16"/>
      <c r="E36" s="16"/>
      <c r="F36" s="16"/>
      <c r="G36" s="42"/>
      <c r="H36" s="17">
        <f>H35+H27</f>
        <v>4550</v>
      </c>
      <c r="I36" s="17"/>
    </row>
    <row r="37" spans="1:9" ht="37.049999999999997" customHeight="1" outlineLevel="2">
      <c r="G37" s="43"/>
    </row>
    <row r="38" spans="1:9" ht="37.049999999999997" customHeight="1" outlineLevel="2">
      <c r="A38" s="14"/>
      <c r="B38" s="15" t="s">
        <v>124</v>
      </c>
      <c r="C38" s="16"/>
      <c r="D38" s="16"/>
      <c r="E38" s="16"/>
      <c r="F38" s="16"/>
      <c r="G38" s="42"/>
      <c r="H38" s="18"/>
      <c r="I38" s="73"/>
    </row>
    <row r="39" spans="1:9" ht="37.049999999999997" customHeight="1" outlineLevel="2">
      <c r="A39" s="11" t="s">
        <v>67</v>
      </c>
      <c r="B39" s="11" t="s">
        <v>68</v>
      </c>
      <c r="C39" s="12" t="s">
        <v>69</v>
      </c>
      <c r="D39" s="12" t="s">
        <v>70</v>
      </c>
      <c r="E39" s="12" t="s">
        <v>71</v>
      </c>
      <c r="F39" s="12" t="s">
        <v>72</v>
      </c>
      <c r="G39" s="44" t="s">
        <v>73</v>
      </c>
      <c r="H39" s="13" t="s">
        <v>74</v>
      </c>
      <c r="I39" s="13" t="s">
        <v>92</v>
      </c>
    </row>
    <row r="40" spans="1:9" ht="37.049999999999997" customHeight="1" outlineLevel="2">
      <c r="A40" s="29" t="s">
        <v>125</v>
      </c>
      <c r="B40" s="29" t="s">
        <v>126</v>
      </c>
      <c r="C40" s="30" t="s">
        <v>127</v>
      </c>
      <c r="D40" s="30"/>
      <c r="E40" s="30"/>
      <c r="F40" s="30"/>
      <c r="G40" s="50"/>
      <c r="H40" s="47">
        <f>D40*E40*F40*G40</f>
        <v>0</v>
      </c>
      <c r="I40" s="52"/>
    </row>
    <row r="41" spans="1:9" ht="37.049999999999997" customHeight="1" outlineLevel="2">
      <c r="A41" s="29" t="s">
        <v>128</v>
      </c>
      <c r="B41" s="29" t="s">
        <v>129</v>
      </c>
      <c r="C41" s="30" t="s">
        <v>127</v>
      </c>
      <c r="D41" s="30">
        <v>1</v>
      </c>
      <c r="E41" s="30">
        <v>30</v>
      </c>
      <c r="F41" s="30">
        <v>1</v>
      </c>
      <c r="G41" s="50">
        <v>150</v>
      </c>
      <c r="H41" s="47">
        <f>D41*E41*F41*G41</f>
        <v>4500</v>
      </c>
      <c r="I41" s="112" t="s">
        <v>174</v>
      </c>
    </row>
    <row r="42" spans="1:9" ht="37.049999999999997" customHeight="1" outlineLevel="2">
      <c r="A42" s="29"/>
      <c r="B42" s="29" t="s">
        <v>129</v>
      </c>
      <c r="C42" s="30" t="s">
        <v>127</v>
      </c>
      <c r="D42" s="30">
        <v>1</v>
      </c>
      <c r="E42" s="30">
        <v>15</v>
      </c>
      <c r="F42" s="30">
        <v>1</v>
      </c>
      <c r="G42" s="50">
        <v>138</v>
      </c>
      <c r="H42" s="47">
        <f t="shared" ref="H42:H43" si="2">D42*E42*F42*G42</f>
        <v>2070</v>
      </c>
      <c r="I42" s="112" t="s">
        <v>178</v>
      </c>
    </row>
    <row r="43" spans="1:9" ht="37.049999999999997" customHeight="1" outlineLevel="2">
      <c r="A43" s="29"/>
      <c r="B43" s="29" t="s">
        <v>129</v>
      </c>
      <c r="C43" s="30" t="s">
        <v>127</v>
      </c>
      <c r="D43" s="30">
        <v>1</v>
      </c>
      <c r="E43" s="30">
        <v>35</v>
      </c>
      <c r="F43" s="30">
        <v>1</v>
      </c>
      <c r="G43" s="50">
        <v>98</v>
      </c>
      <c r="H43" s="47">
        <f t="shared" si="2"/>
        <v>3430</v>
      </c>
      <c r="I43" s="111" t="s">
        <v>175</v>
      </c>
    </row>
    <row r="44" spans="1:9" ht="37.049999999999997" customHeight="1" outlineLevel="2">
      <c r="A44" s="29" t="s">
        <v>130</v>
      </c>
      <c r="B44" s="29" t="s">
        <v>131</v>
      </c>
      <c r="C44" s="30" t="s">
        <v>127</v>
      </c>
      <c r="D44" s="30"/>
      <c r="E44" s="30"/>
      <c r="F44" s="30"/>
      <c r="G44" s="50"/>
      <c r="H44" s="47">
        <f t="shared" ref="H44:H46" si="3">D44*E44*F44*G44</f>
        <v>0</v>
      </c>
      <c r="I44" s="52"/>
    </row>
    <row r="45" spans="1:9" ht="37.049999999999997" customHeight="1" outlineLevel="2">
      <c r="A45" s="29" t="s">
        <v>132</v>
      </c>
      <c r="B45" s="29" t="s">
        <v>133</v>
      </c>
      <c r="C45" s="30" t="s">
        <v>127</v>
      </c>
      <c r="D45" s="30">
        <v>1</v>
      </c>
      <c r="E45" s="30">
        <v>30</v>
      </c>
      <c r="F45" s="30">
        <v>0</v>
      </c>
      <c r="G45" s="50">
        <v>1527</v>
      </c>
      <c r="H45" s="47">
        <f t="shared" si="3"/>
        <v>0</v>
      </c>
      <c r="I45" s="52" t="s">
        <v>176</v>
      </c>
    </row>
    <row r="46" spans="1:9" ht="37.049999999999997" customHeight="1" outlineLevel="2">
      <c r="A46" s="29" t="s">
        <v>132</v>
      </c>
      <c r="B46" s="29" t="s">
        <v>169</v>
      </c>
      <c r="C46" s="30" t="s">
        <v>127</v>
      </c>
      <c r="D46" s="30">
        <v>1</v>
      </c>
      <c r="E46" s="30">
        <v>30</v>
      </c>
      <c r="F46" s="30">
        <v>1</v>
      </c>
      <c r="G46" s="50">
        <v>416.1</v>
      </c>
      <c r="H46" s="47">
        <f t="shared" si="3"/>
        <v>12483</v>
      </c>
      <c r="I46" s="52" t="s">
        <v>170</v>
      </c>
    </row>
    <row r="47" spans="1:9" ht="37.049999999999997" customHeight="1" outlineLevel="2">
      <c r="A47" s="32" t="s">
        <v>134</v>
      </c>
      <c r="B47" s="33" t="s">
        <v>135</v>
      </c>
      <c r="C47" s="34"/>
      <c r="D47" s="34"/>
      <c r="E47" s="35"/>
      <c r="F47" s="35"/>
      <c r="G47" s="36"/>
      <c r="H47" s="37">
        <f>SUM(H40:H46)</f>
        <v>22483</v>
      </c>
      <c r="I47" s="77"/>
    </row>
    <row r="48" spans="1:9" ht="37.049999999999997" customHeight="1" outlineLevel="2">
      <c r="A48" s="14" t="s">
        <v>136</v>
      </c>
      <c r="B48" s="15" t="s">
        <v>137</v>
      </c>
      <c r="C48" s="16"/>
      <c r="D48" s="16"/>
      <c r="E48" s="16"/>
      <c r="F48" s="16"/>
      <c r="G48" s="42"/>
      <c r="H48" s="18">
        <f>H47</f>
        <v>22483</v>
      </c>
      <c r="I48" s="73"/>
    </row>
    <row r="49" spans="1:9" ht="37.049999999999997" customHeight="1" outlineLevel="2">
      <c r="G49" s="43"/>
    </row>
    <row r="50" spans="1:9" ht="37.049999999999997" customHeight="1" outlineLevel="2">
      <c r="A50" s="14"/>
      <c r="B50" s="15" t="s">
        <v>138</v>
      </c>
      <c r="C50" s="16"/>
      <c r="D50" s="16"/>
      <c r="E50" s="16"/>
      <c r="F50" s="16"/>
      <c r="G50" s="42"/>
      <c r="H50" s="18"/>
      <c r="I50" s="73" t="s">
        <v>139</v>
      </c>
    </row>
    <row r="51" spans="1:9" ht="37.049999999999997" customHeight="1" outlineLevel="2">
      <c r="A51" s="11" t="s">
        <v>67</v>
      </c>
      <c r="B51" s="11" t="s">
        <v>68</v>
      </c>
      <c r="C51" s="12" t="s">
        <v>69</v>
      </c>
      <c r="D51" s="12" t="s">
        <v>70</v>
      </c>
      <c r="E51" s="12" t="s">
        <v>71</v>
      </c>
      <c r="F51" s="12" t="s">
        <v>72</v>
      </c>
      <c r="G51" s="44" t="s">
        <v>73</v>
      </c>
      <c r="H51" s="13" t="s">
        <v>74</v>
      </c>
      <c r="I51" s="13" t="s">
        <v>140</v>
      </c>
    </row>
    <row r="52" spans="1:9" ht="37.049999999999997" customHeight="1">
      <c r="A52" s="24" t="s">
        <v>141</v>
      </c>
      <c r="B52" s="52" t="s">
        <v>142</v>
      </c>
      <c r="C52" s="53" t="s">
        <v>97</v>
      </c>
      <c r="D52" s="30">
        <v>1</v>
      </c>
      <c r="E52" s="30">
        <v>1</v>
      </c>
      <c r="F52" s="30">
        <v>1</v>
      </c>
      <c r="G52" s="50">
        <v>300</v>
      </c>
      <c r="H52" s="47">
        <f t="shared" ref="H52:H56" si="4">D52*E52*F52*G52</f>
        <v>300</v>
      </c>
      <c r="I52" s="52" t="s">
        <v>161</v>
      </c>
    </row>
    <row r="53" spans="1:9" ht="37.049999999999997" customHeight="1">
      <c r="A53" s="114"/>
      <c r="B53" s="52" t="s">
        <v>162</v>
      </c>
      <c r="C53" s="53" t="s">
        <v>97</v>
      </c>
      <c r="D53" s="30">
        <v>1</v>
      </c>
      <c r="E53" s="30">
        <v>3</v>
      </c>
      <c r="F53" s="30">
        <v>1</v>
      </c>
      <c r="G53" s="50">
        <v>150</v>
      </c>
      <c r="H53" s="47">
        <f t="shared" si="4"/>
        <v>450</v>
      </c>
      <c r="I53" s="52" t="s">
        <v>184</v>
      </c>
    </row>
    <row r="54" spans="1:9" ht="37.049999999999997" customHeight="1">
      <c r="A54" s="114"/>
      <c r="B54" s="52" t="s">
        <v>163</v>
      </c>
      <c r="C54" s="53" t="s">
        <v>97</v>
      </c>
      <c r="D54" s="30">
        <v>1</v>
      </c>
      <c r="E54" s="30">
        <v>5</v>
      </c>
      <c r="F54" s="30">
        <v>1</v>
      </c>
      <c r="G54" s="50">
        <v>100</v>
      </c>
      <c r="H54" s="47">
        <f t="shared" si="4"/>
        <v>500</v>
      </c>
      <c r="I54" s="52" t="s">
        <v>185</v>
      </c>
    </row>
    <row r="55" spans="1:9" ht="37.049999999999997" customHeight="1">
      <c r="A55" s="114"/>
      <c r="B55" s="52" t="s">
        <v>182</v>
      </c>
      <c r="C55" s="53" t="s">
        <v>97</v>
      </c>
      <c r="D55" s="30">
        <v>1</v>
      </c>
      <c r="E55" s="30">
        <v>6</v>
      </c>
      <c r="F55" s="30">
        <v>1</v>
      </c>
      <c r="G55" s="50">
        <v>50</v>
      </c>
      <c r="H55" s="47">
        <f t="shared" si="4"/>
        <v>300</v>
      </c>
      <c r="I55" s="52" t="s">
        <v>183</v>
      </c>
    </row>
    <row r="56" spans="1:9" ht="37.049999999999997" customHeight="1">
      <c r="A56" s="114"/>
      <c r="B56" s="52" t="s">
        <v>180</v>
      </c>
      <c r="C56" s="53" t="s">
        <v>97</v>
      </c>
      <c r="D56" s="30">
        <v>1</v>
      </c>
      <c r="E56" s="30">
        <v>1</v>
      </c>
      <c r="F56" s="30">
        <v>1</v>
      </c>
      <c r="G56" s="50">
        <v>50</v>
      </c>
      <c r="H56" s="47">
        <f t="shared" si="4"/>
        <v>50</v>
      </c>
      <c r="I56" s="52" t="s">
        <v>181</v>
      </c>
    </row>
    <row r="57" spans="1:9" ht="37.049999999999997" customHeight="1" outlineLevel="2">
      <c r="A57" s="32" t="s">
        <v>143</v>
      </c>
      <c r="B57" s="33" t="s">
        <v>144</v>
      </c>
      <c r="C57" s="34"/>
      <c r="D57" s="34"/>
      <c r="E57" s="35"/>
      <c r="F57" s="35"/>
      <c r="G57" s="36"/>
      <c r="H57" s="37">
        <f>SUM(H52:H56)</f>
        <v>1600</v>
      </c>
      <c r="I57" s="77"/>
    </row>
    <row r="58" spans="1:9" ht="37.049999999999997" customHeight="1" outlineLevel="2">
      <c r="A58" s="14" t="s">
        <v>145</v>
      </c>
      <c r="B58" s="15" t="s">
        <v>146</v>
      </c>
      <c r="C58" s="16"/>
      <c r="D58" s="16"/>
      <c r="E58" s="16"/>
      <c r="F58" s="16"/>
      <c r="G58" s="42"/>
      <c r="H58" s="17">
        <f>H57</f>
        <v>1600</v>
      </c>
      <c r="I58" s="73"/>
    </row>
    <row r="59" spans="1:9" ht="37.049999999999997" customHeight="1" outlineLevel="2">
      <c r="G59" s="43"/>
      <c r="I59" s="81"/>
    </row>
    <row r="60" spans="1:9" ht="37.049999999999997" customHeight="1" outlineLevel="2">
      <c r="A60" s="14" t="s">
        <v>147</v>
      </c>
      <c r="B60" s="15" t="s">
        <v>148</v>
      </c>
      <c r="C60" s="16"/>
      <c r="D60" s="16"/>
      <c r="E60" s="16"/>
      <c r="F60" s="16"/>
      <c r="G60" s="42"/>
      <c r="H60" s="18"/>
      <c r="I60" s="18"/>
    </row>
    <row r="61" spans="1:9" ht="37.049999999999997" customHeight="1" outlineLevel="2">
      <c r="A61" s="11" t="s">
        <v>67</v>
      </c>
      <c r="B61" s="11" t="s">
        <v>68</v>
      </c>
      <c r="C61" s="12" t="s">
        <v>69</v>
      </c>
      <c r="D61" s="12" t="s">
        <v>70</v>
      </c>
      <c r="E61" s="12" t="s">
        <v>71</v>
      </c>
      <c r="F61" s="12" t="s">
        <v>72</v>
      </c>
      <c r="G61" s="44" t="s">
        <v>73</v>
      </c>
      <c r="H61" s="13" t="s">
        <v>74</v>
      </c>
      <c r="I61" s="13" t="s">
        <v>92</v>
      </c>
    </row>
    <row r="62" spans="1:9" ht="37.049999999999997" customHeight="1" outlineLevel="2">
      <c r="A62" s="54" t="s">
        <v>149</v>
      </c>
      <c r="B62" s="55" t="s">
        <v>148</v>
      </c>
      <c r="C62" s="53" t="s">
        <v>97</v>
      </c>
      <c r="D62" s="30"/>
      <c r="E62" s="30"/>
      <c r="F62" s="30"/>
      <c r="G62" s="50">
        <v>0</v>
      </c>
      <c r="H62" s="47">
        <f>E62*F62*G62*D62</f>
        <v>0</v>
      </c>
      <c r="I62" s="52"/>
    </row>
    <row r="63" spans="1:9" ht="37.049999999999997" customHeight="1" outlineLevel="2">
      <c r="A63" s="32" t="s">
        <v>150</v>
      </c>
      <c r="B63" s="33" t="s">
        <v>151</v>
      </c>
      <c r="C63" s="34"/>
      <c r="D63" s="34"/>
      <c r="E63" s="35"/>
      <c r="F63" s="35"/>
      <c r="G63" s="36"/>
      <c r="H63" s="37">
        <f>SUM(H62:H62)</f>
        <v>0</v>
      </c>
      <c r="I63" s="77"/>
    </row>
    <row r="64" spans="1:9" ht="37.049999999999997" customHeight="1" outlineLevel="2">
      <c r="A64" s="56" t="s">
        <v>147</v>
      </c>
      <c r="B64" s="57" t="s">
        <v>152</v>
      </c>
      <c r="C64" s="58"/>
      <c r="D64" s="58"/>
      <c r="E64" s="58"/>
      <c r="F64" s="58"/>
      <c r="G64" s="59"/>
      <c r="H64" s="60">
        <f>SUM(H63)</f>
        <v>0</v>
      </c>
      <c r="I64" s="73"/>
    </row>
    <row r="65" spans="1:9" ht="37.049999999999997" customHeight="1" outlineLevel="2">
      <c r="A65" s="61"/>
      <c r="B65" s="62"/>
      <c r="C65" s="63"/>
      <c r="D65" s="63"/>
      <c r="E65" s="63"/>
      <c r="F65" s="63"/>
      <c r="G65" s="64"/>
      <c r="H65" s="65"/>
      <c r="I65" s="81"/>
    </row>
    <row r="66" spans="1:9" ht="37.049999999999997" customHeight="1" outlineLevel="1">
      <c r="A66" s="66"/>
      <c r="B66" s="67" t="s">
        <v>153</v>
      </c>
      <c r="C66" s="68"/>
      <c r="D66" s="68"/>
      <c r="E66" s="68"/>
      <c r="F66" s="68"/>
      <c r="G66" s="69"/>
      <c r="H66" s="70"/>
      <c r="I66" s="18"/>
    </row>
    <row r="67" spans="1:9" ht="37.049999999999997" customHeight="1" outlineLevel="2">
      <c r="A67" s="11" t="s">
        <v>67</v>
      </c>
      <c r="B67" s="11" t="s">
        <v>68</v>
      </c>
      <c r="C67" s="12" t="s">
        <v>69</v>
      </c>
      <c r="D67" s="12" t="s">
        <v>70</v>
      </c>
      <c r="E67" s="12" t="s">
        <v>71</v>
      </c>
      <c r="F67" s="12" t="s">
        <v>72</v>
      </c>
      <c r="G67" s="44" t="s">
        <v>73</v>
      </c>
      <c r="H67" s="12" t="s">
        <v>74</v>
      </c>
      <c r="I67" s="13"/>
    </row>
    <row r="68" spans="1:9" ht="37.049999999999997" customHeight="1" outlineLevel="2">
      <c r="A68" s="32"/>
      <c r="B68" s="33" t="s">
        <v>154</v>
      </c>
      <c r="C68" s="34"/>
      <c r="D68" s="34"/>
      <c r="E68" s="35"/>
      <c r="F68" s="35"/>
      <c r="G68" s="36"/>
      <c r="H68" s="37"/>
      <c r="I68" s="77"/>
    </row>
    <row r="69" spans="1:9" ht="37.049999999999997" customHeight="1" outlineLevel="2">
      <c r="A69" s="39" t="s">
        <v>155</v>
      </c>
      <c r="B69" s="29" t="s">
        <v>156</v>
      </c>
      <c r="C69" s="30" t="s">
        <v>157</v>
      </c>
      <c r="D69" s="30"/>
      <c r="E69" s="71"/>
      <c r="F69" s="30"/>
      <c r="G69" s="50">
        <v>0</v>
      </c>
      <c r="H69" s="47">
        <f>D69*E69*F69*G69</f>
        <v>0</v>
      </c>
      <c r="I69" s="79"/>
    </row>
    <row r="70" spans="1:9" ht="37.049999999999997" customHeight="1" outlineLevel="2">
      <c r="A70" s="32" t="s">
        <v>158</v>
      </c>
      <c r="B70" s="33" t="str">
        <f>CONCATENATE("Subtotal ",B68)</f>
        <v>Subtotal Photo &amp;Video crew</v>
      </c>
      <c r="C70" s="34"/>
      <c r="D70" s="34"/>
      <c r="E70" s="35"/>
      <c r="F70" s="35"/>
      <c r="G70" s="36"/>
      <c r="H70" s="37">
        <f>H69</f>
        <v>0</v>
      </c>
      <c r="I70" s="77"/>
    </row>
    <row r="71" spans="1:9" ht="37.049999999999997" customHeight="1" outlineLevel="1">
      <c r="A71" s="14" t="s">
        <v>159</v>
      </c>
      <c r="B71" s="15" t="s">
        <v>160</v>
      </c>
      <c r="C71" s="16"/>
      <c r="D71" s="16"/>
      <c r="E71" s="16"/>
      <c r="F71" s="16"/>
      <c r="G71" s="42"/>
      <c r="H71" s="18">
        <f>H70</f>
        <v>0</v>
      </c>
      <c r="I71" s="73"/>
    </row>
    <row r="72" spans="1:9" ht="37.049999999999997" customHeight="1">
      <c r="A72" s="3"/>
      <c r="H72" s="3"/>
    </row>
    <row r="73" spans="1:9" ht="37.049999999999997" customHeight="1"/>
    <row r="74" spans="1:9" ht="37.049999999999997" customHeight="1" outlineLevel="1"/>
    <row r="75" spans="1:9" ht="37.049999999999997" customHeight="1" outlineLevel="1"/>
    <row r="76" spans="1:9" ht="37.049999999999997" customHeight="1" outlineLevel="2"/>
    <row r="77" spans="1:9" ht="37.049999999999997" customHeight="1" outlineLevel="2">
      <c r="A77" s="3"/>
      <c r="H77" s="3"/>
    </row>
    <row r="78" spans="1:9" ht="37.049999999999997" customHeight="1" outlineLevel="2"/>
    <row r="79" spans="1:9" ht="37.049999999999997" customHeight="1" outlineLevel="2"/>
    <row r="80" spans="1:9" ht="37.049999999999997" customHeight="1" outlineLevel="2"/>
    <row r="81" spans="2:9" ht="37.049999999999997" customHeight="1" outlineLevel="2"/>
    <row r="82" spans="2:9" ht="37.049999999999997" customHeight="1" outlineLevel="2"/>
    <row r="83" spans="2:9" s="2" customFormat="1" ht="37.049999999999997" customHeight="1" outlineLevel="2">
      <c r="B83" s="3"/>
      <c r="C83" s="4"/>
      <c r="D83" s="4"/>
      <c r="E83" s="4"/>
      <c r="F83" s="4"/>
      <c r="G83" s="3"/>
      <c r="H83" s="5"/>
      <c r="I83" s="3"/>
    </row>
    <row r="84" spans="2:9" s="2" customFormat="1" ht="37.049999999999997" customHeight="1" outlineLevel="2">
      <c r="B84" s="3"/>
      <c r="C84" s="4"/>
      <c r="D84" s="4"/>
      <c r="E84" s="4"/>
      <c r="F84" s="4"/>
      <c r="G84" s="3"/>
      <c r="H84" s="5"/>
      <c r="I84" s="3"/>
    </row>
    <row r="85" spans="2:9" s="2" customFormat="1" ht="37.049999999999997" customHeight="1" outlineLevel="2">
      <c r="B85" s="3"/>
      <c r="C85" s="4"/>
      <c r="D85" s="4"/>
      <c r="E85" s="4"/>
      <c r="F85" s="4"/>
      <c r="G85" s="3"/>
      <c r="H85" s="5"/>
      <c r="I85" s="3"/>
    </row>
    <row r="86" spans="2:9" s="2" customFormat="1" ht="37.049999999999997" customHeight="1" outlineLevel="2">
      <c r="B86" s="3"/>
      <c r="C86" s="4"/>
      <c r="D86" s="4"/>
      <c r="E86" s="4"/>
      <c r="F86" s="4"/>
      <c r="G86" s="3"/>
      <c r="H86" s="5"/>
      <c r="I86" s="3"/>
    </row>
    <row r="87" spans="2:9" s="2" customFormat="1" ht="37.049999999999997" customHeight="1" outlineLevel="1">
      <c r="B87" s="3"/>
      <c r="C87" s="4"/>
      <c r="D87" s="4"/>
      <c r="E87" s="4"/>
      <c r="F87" s="4"/>
      <c r="G87" s="3"/>
      <c r="H87" s="5"/>
      <c r="I87" s="3"/>
    </row>
    <row r="88" spans="2:9" s="2" customFormat="1" ht="37.049999999999997" customHeight="1" outlineLevel="2">
      <c r="B88" s="3"/>
      <c r="C88" s="4"/>
      <c r="D88" s="4"/>
      <c r="E88" s="4"/>
      <c r="F88" s="4"/>
      <c r="G88" s="3"/>
      <c r="H88" s="5"/>
      <c r="I88" s="3"/>
    </row>
    <row r="89" spans="2:9" s="2" customFormat="1" ht="37.049999999999997" customHeight="1" outlineLevel="2">
      <c r="B89" s="3"/>
      <c r="C89" s="4"/>
      <c r="D89" s="4"/>
      <c r="E89" s="4"/>
      <c r="F89" s="4"/>
      <c r="G89" s="3"/>
      <c r="H89" s="5"/>
      <c r="I89" s="3"/>
    </row>
    <row r="90" spans="2:9" s="2" customFormat="1" ht="37.049999999999997" customHeight="1" outlineLevel="2">
      <c r="B90" s="3"/>
      <c r="C90" s="4"/>
      <c r="D90" s="4"/>
      <c r="E90" s="4"/>
      <c r="F90" s="4"/>
      <c r="G90" s="3"/>
      <c r="H90" s="5"/>
      <c r="I90" s="3"/>
    </row>
    <row r="91" spans="2:9" s="2" customFormat="1" outlineLevel="2">
      <c r="B91" s="3"/>
      <c r="C91" s="4"/>
      <c r="D91" s="4"/>
      <c r="E91" s="4"/>
      <c r="F91" s="4"/>
      <c r="G91" s="3"/>
      <c r="H91" s="5"/>
      <c r="I91" s="3"/>
    </row>
    <row r="92" spans="2:9" s="2" customFormat="1" outlineLevel="2">
      <c r="B92" s="3"/>
      <c r="C92" s="4"/>
      <c r="D92" s="4"/>
      <c r="E92" s="4"/>
      <c r="F92" s="4"/>
      <c r="G92" s="3"/>
      <c r="H92" s="5"/>
      <c r="I92" s="3"/>
    </row>
    <row r="93" spans="2:9" s="2" customFormat="1" outlineLevel="2">
      <c r="B93" s="3"/>
      <c r="C93" s="4"/>
      <c r="D93" s="4"/>
      <c r="E93" s="4"/>
      <c r="F93" s="4"/>
      <c r="G93" s="3"/>
      <c r="H93" s="5"/>
      <c r="I93" s="3"/>
    </row>
    <row r="94" spans="2:9" s="2" customFormat="1" outlineLevel="2">
      <c r="B94" s="3"/>
      <c r="C94" s="4"/>
      <c r="D94" s="4"/>
      <c r="E94" s="4"/>
      <c r="F94" s="4"/>
      <c r="G94" s="3"/>
      <c r="H94" s="5"/>
      <c r="I94" s="3"/>
    </row>
    <row r="95" spans="2:9" s="2" customFormat="1" outlineLevel="2">
      <c r="B95" s="3"/>
      <c r="C95" s="4"/>
      <c r="D95" s="4"/>
      <c r="E95" s="4"/>
      <c r="F95" s="4"/>
      <c r="G95" s="3"/>
      <c r="H95" s="5"/>
      <c r="I95" s="3"/>
    </row>
    <row r="96" spans="2:9" s="2" customFormat="1" outlineLevel="2">
      <c r="B96" s="3"/>
      <c r="C96" s="4"/>
      <c r="D96" s="4"/>
      <c r="E96" s="4"/>
      <c r="F96" s="4"/>
      <c r="G96" s="3"/>
      <c r="H96" s="5"/>
      <c r="I96" s="3"/>
    </row>
    <row r="97" spans="2:9" s="2" customFormat="1" outlineLevel="2">
      <c r="B97" s="3"/>
      <c r="C97" s="4"/>
      <c r="D97" s="4"/>
      <c r="E97" s="4"/>
      <c r="F97" s="4"/>
      <c r="G97" s="3"/>
      <c r="H97" s="5"/>
      <c r="I97" s="3"/>
    </row>
    <row r="98" spans="2:9" s="2" customFormat="1" outlineLevel="2">
      <c r="B98" s="3"/>
      <c r="C98" s="4"/>
      <c r="D98" s="4"/>
      <c r="E98" s="4"/>
      <c r="F98" s="4"/>
      <c r="G98" s="3"/>
      <c r="H98" s="5"/>
      <c r="I98" s="3"/>
    </row>
    <row r="99" spans="2:9" s="2" customFormat="1" outlineLevel="1">
      <c r="B99" s="3"/>
      <c r="C99" s="4"/>
      <c r="D99" s="4"/>
      <c r="E99" s="4"/>
      <c r="F99" s="4"/>
      <c r="G99" s="3"/>
      <c r="H99" s="5"/>
      <c r="I99" s="3"/>
    </row>
    <row r="100" spans="2:9" s="2" customFormat="1" outlineLevel="2">
      <c r="B100" s="3"/>
      <c r="C100" s="4"/>
      <c r="D100" s="4"/>
      <c r="E100" s="4"/>
      <c r="F100" s="4"/>
      <c r="G100" s="3"/>
      <c r="H100" s="5"/>
      <c r="I100" s="3"/>
    </row>
    <row r="101" spans="2:9" s="2" customFormat="1" outlineLevel="2">
      <c r="B101" s="3"/>
      <c r="C101" s="4"/>
      <c r="D101" s="4"/>
      <c r="E101" s="4"/>
      <c r="F101" s="4"/>
      <c r="G101" s="3"/>
      <c r="H101" s="5"/>
      <c r="I101" s="3"/>
    </row>
    <row r="102" spans="2:9" s="2" customFormat="1" outlineLevel="2">
      <c r="B102" s="3"/>
      <c r="C102" s="4"/>
      <c r="D102" s="4"/>
      <c r="E102" s="4"/>
      <c r="F102" s="4"/>
      <c r="G102" s="3"/>
      <c r="H102" s="5"/>
      <c r="I102" s="3"/>
    </row>
    <row r="103" spans="2:9" s="2" customFormat="1" outlineLevel="2">
      <c r="B103" s="3"/>
      <c r="C103" s="4"/>
      <c r="D103" s="4"/>
      <c r="E103" s="4"/>
      <c r="F103" s="4"/>
      <c r="G103" s="3"/>
      <c r="H103" s="5"/>
      <c r="I103" s="3"/>
    </row>
    <row r="104" spans="2:9" s="2" customFormat="1" outlineLevel="2">
      <c r="B104" s="3"/>
      <c r="C104" s="4"/>
      <c r="D104" s="4"/>
      <c r="E104" s="4"/>
      <c r="F104" s="4"/>
      <c r="G104" s="3"/>
      <c r="H104" s="5"/>
      <c r="I104" s="3"/>
    </row>
    <row r="105" spans="2:9" s="2" customFormat="1" outlineLevel="2">
      <c r="B105" s="3"/>
      <c r="C105" s="4"/>
      <c r="D105" s="4"/>
      <c r="E105" s="4"/>
      <c r="F105" s="4"/>
      <c r="G105" s="3"/>
      <c r="H105" s="5"/>
      <c r="I105" s="3"/>
    </row>
    <row r="106" spans="2:9" s="2" customFormat="1" outlineLevel="2">
      <c r="B106" s="3"/>
      <c r="C106" s="4"/>
      <c r="D106" s="4"/>
      <c r="E106" s="4"/>
      <c r="F106" s="4"/>
      <c r="G106" s="3"/>
      <c r="H106" s="5"/>
      <c r="I106" s="3"/>
    </row>
    <row r="107" spans="2:9" s="2" customFormat="1" outlineLevel="2">
      <c r="B107" s="3"/>
      <c r="C107" s="4"/>
      <c r="D107" s="4"/>
      <c r="E107" s="4"/>
      <c r="F107" s="4"/>
      <c r="G107" s="3"/>
      <c r="H107" s="5"/>
      <c r="I107" s="3"/>
    </row>
    <row r="108" spans="2:9" s="2" customFormat="1" outlineLevel="2">
      <c r="B108" s="3"/>
      <c r="C108" s="4"/>
      <c r="D108" s="4"/>
      <c r="E108" s="4"/>
      <c r="F108" s="4"/>
      <c r="G108" s="3"/>
      <c r="H108" s="5"/>
      <c r="I108" s="3"/>
    </row>
    <row r="109" spans="2:9" s="2" customFormat="1" outlineLevel="2">
      <c r="B109" s="3"/>
      <c r="C109" s="4"/>
      <c r="D109" s="4"/>
      <c r="E109" s="4"/>
      <c r="F109" s="4"/>
      <c r="G109" s="3"/>
      <c r="H109" s="5"/>
      <c r="I109" s="3"/>
    </row>
    <row r="110" spans="2:9" s="2" customFormat="1" outlineLevel="2">
      <c r="B110" s="3"/>
      <c r="C110" s="4"/>
      <c r="D110" s="4"/>
      <c r="E110" s="4"/>
      <c r="F110" s="4"/>
      <c r="G110" s="3"/>
      <c r="H110" s="5"/>
      <c r="I110" s="3"/>
    </row>
    <row r="111" spans="2:9" s="2" customFormat="1" outlineLevel="1">
      <c r="B111" s="3"/>
      <c r="C111" s="4"/>
      <c r="D111" s="4"/>
      <c r="E111" s="4"/>
      <c r="F111" s="4"/>
      <c r="G111" s="3"/>
      <c r="H111" s="5"/>
      <c r="I111" s="3"/>
    </row>
    <row r="112" spans="2:9" s="2" customFormat="1" outlineLevel="2">
      <c r="B112" s="3"/>
      <c r="C112" s="4"/>
      <c r="D112" s="4"/>
      <c r="E112" s="4"/>
      <c r="F112" s="4"/>
      <c r="G112" s="3"/>
      <c r="H112" s="5"/>
      <c r="I112" s="3"/>
    </row>
    <row r="113" spans="2:9" s="2" customFormat="1" outlineLevel="2">
      <c r="B113" s="3"/>
      <c r="C113" s="4"/>
      <c r="D113" s="4"/>
      <c r="E113" s="4"/>
      <c r="F113" s="4"/>
      <c r="G113" s="3"/>
      <c r="H113" s="5"/>
      <c r="I113" s="3"/>
    </row>
    <row r="114" spans="2:9" s="2" customFormat="1" outlineLevel="2">
      <c r="B114" s="3"/>
      <c r="C114" s="4"/>
      <c r="D114" s="4"/>
      <c r="E114" s="4"/>
      <c r="F114" s="4"/>
      <c r="G114" s="3"/>
      <c r="H114" s="5"/>
      <c r="I114" s="3"/>
    </row>
    <row r="115" spans="2:9" s="2" customFormat="1" outlineLevel="2">
      <c r="B115" s="3"/>
      <c r="C115" s="4"/>
      <c r="D115" s="4"/>
      <c r="E115" s="4"/>
      <c r="F115" s="4"/>
      <c r="G115" s="3"/>
      <c r="H115" s="5"/>
      <c r="I115" s="3"/>
    </row>
    <row r="116" spans="2:9" s="2" customFormat="1" outlineLevel="2">
      <c r="B116" s="3"/>
      <c r="C116" s="4"/>
      <c r="D116" s="4"/>
      <c r="E116" s="4"/>
      <c r="F116" s="4"/>
      <c r="G116" s="3"/>
      <c r="H116" s="5"/>
      <c r="I116" s="3"/>
    </row>
    <row r="117" spans="2:9" s="2" customFormat="1" outlineLevel="2">
      <c r="B117" s="3"/>
      <c r="C117" s="4"/>
      <c r="D117" s="4"/>
      <c r="E117" s="4"/>
      <c r="F117" s="4"/>
      <c r="G117" s="3"/>
      <c r="H117" s="5"/>
      <c r="I117" s="3"/>
    </row>
    <row r="118" spans="2:9" s="2" customFormat="1" outlineLevel="2">
      <c r="B118" s="3"/>
      <c r="C118" s="4"/>
      <c r="D118" s="4"/>
      <c r="E118" s="4"/>
      <c r="F118" s="4"/>
      <c r="G118" s="3"/>
      <c r="H118" s="5"/>
      <c r="I118" s="3"/>
    </row>
    <row r="119" spans="2:9" s="2" customFormat="1" outlineLevel="2">
      <c r="B119" s="3"/>
      <c r="C119" s="4"/>
      <c r="D119" s="4"/>
      <c r="E119" s="4"/>
      <c r="F119" s="4"/>
      <c r="G119" s="3"/>
      <c r="H119" s="5"/>
      <c r="I119" s="3"/>
    </row>
    <row r="120" spans="2:9" s="2" customFormat="1" outlineLevel="2">
      <c r="B120" s="3"/>
      <c r="C120" s="4"/>
      <c r="D120" s="4"/>
      <c r="E120" s="4"/>
      <c r="F120" s="4"/>
      <c r="G120" s="3"/>
      <c r="H120" s="5"/>
      <c r="I120" s="3"/>
    </row>
    <row r="121" spans="2:9" s="2" customFormat="1" outlineLevel="2">
      <c r="B121" s="3"/>
      <c r="C121" s="4"/>
      <c r="D121" s="4"/>
      <c r="E121" s="4"/>
      <c r="F121" s="4"/>
      <c r="G121" s="3"/>
      <c r="H121" s="5"/>
      <c r="I121" s="3"/>
    </row>
    <row r="122" spans="2:9" s="2" customFormat="1" outlineLevel="2">
      <c r="B122" s="3"/>
      <c r="C122" s="4"/>
      <c r="D122" s="4"/>
      <c r="E122" s="4"/>
      <c r="F122" s="4"/>
      <c r="G122" s="3"/>
      <c r="H122" s="5"/>
      <c r="I122" s="3"/>
    </row>
    <row r="123" spans="2:9" s="2" customFormat="1" outlineLevel="1">
      <c r="B123" s="3"/>
      <c r="C123" s="4"/>
      <c r="D123" s="4"/>
      <c r="E123" s="4"/>
      <c r="F123" s="4"/>
      <c r="G123" s="3"/>
      <c r="H123" s="5"/>
      <c r="I123" s="3"/>
    </row>
  </sheetData>
  <mergeCells count="1">
    <mergeCell ref="A1:I1"/>
  </mergeCells>
  <phoneticPr fontId="24" type="noConversion"/>
  <printOptions horizontalCentered="1"/>
  <pageMargins left="0.196527777777778" right="0.196527777777778" top="0.16111111111111101" bottom="0.16111111111111101" header="0.29861111111111099" footer="0.29861111111111099"/>
  <pageSetup paperSize="9" scale="30"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Cover Page-Local</vt:lpstr>
      <vt:lpstr>6月28日+茶歇3次</vt:lpstr>
      <vt:lpstr>'Cover Page-Local'!Print_Area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c:creator>
  <cp:lastModifiedBy>86134</cp:lastModifiedBy>
  <cp:lastPrinted>2022-03-09T03:00:00Z</cp:lastPrinted>
  <dcterms:created xsi:type="dcterms:W3CDTF">2007-12-06T02:37:00Z</dcterms:created>
  <dcterms:modified xsi:type="dcterms:W3CDTF">2022-12-05T04:59:38Z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D54880796AEE4F648BC4FAF24917B738</vt:lpwstr>
  </property>
  <property fmtid="{D5CDD505-2E9C-101B-9397-08002B2CF9AE}" pid="3" name="KSOProductBuildVer">
    <vt:lpwstr>2052-11.1.0.11744</vt:lpwstr>
  </property>
</Properties>
</file>