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1700" windowHeight="5535"/>
  </bookViews>
  <sheets>
    <sheet name="结算单" sheetId="39" r:id="rId1"/>
    <sheet name="预算单" sheetId="32" r:id="rId2"/>
  </sheets>
  <definedNames>
    <definedName name="_xlnm.Print_Area" localSheetId="0">结算单!$B$1:$G$75</definedName>
    <definedName name="_xlnm.Print_Area" localSheetId="1">预算单!$B$1:$G$75</definedName>
    <definedName name="_xlnm.Print_Titles" localSheetId="0">结算单!$1:$10</definedName>
    <definedName name="_xlnm.Print_Titles" localSheetId="1">预算单!$1:$10</definedName>
  </definedNames>
  <calcPr calcId="144525"/>
</workbook>
</file>

<file path=xl/calcChain.xml><?xml version="1.0" encoding="utf-8"?>
<calcChain xmlns="http://schemas.openxmlformats.org/spreadsheetml/2006/main">
  <c r="F37" i="39" l="1"/>
  <c r="F44" i="39"/>
  <c r="H87" i="39" l="1"/>
  <c r="G87" i="39"/>
  <c r="H86" i="39" l="1"/>
  <c r="G86" i="39"/>
  <c r="G85" i="39"/>
  <c r="H85" i="39" s="1"/>
  <c r="F57" i="39"/>
  <c r="F58" i="39"/>
  <c r="F73" i="39"/>
  <c r="F72" i="39"/>
  <c r="F69" i="39"/>
  <c r="F70" i="39" s="1"/>
  <c r="F68" i="39"/>
  <c r="F67" i="39"/>
  <c r="F66" i="39"/>
  <c r="F59" i="39"/>
  <c r="F56" i="39"/>
  <c r="F55" i="39"/>
  <c r="F54" i="39"/>
  <c r="F50" i="39"/>
  <c r="F49" i="39"/>
  <c r="F48" i="39"/>
  <c r="F43" i="39"/>
  <c r="F42" i="39"/>
  <c r="F41" i="39"/>
  <c r="F40" i="39"/>
  <c r="F38" i="39"/>
  <c r="F36" i="39"/>
  <c r="F35" i="39"/>
  <c r="F34" i="39"/>
  <c r="F33" i="39"/>
  <c r="F28" i="39"/>
  <c r="F27" i="39"/>
  <c r="F26" i="39"/>
  <c r="F22" i="39"/>
  <c r="F21" i="39"/>
  <c r="F20" i="39"/>
  <c r="F16" i="39"/>
  <c r="F17" i="39" s="1"/>
  <c r="F74" i="39"/>
  <c r="F50" i="32"/>
  <c r="F28" i="32"/>
  <c r="F27" i="32"/>
  <c r="F26" i="32"/>
  <c r="F29" i="32" s="1"/>
  <c r="F22" i="32"/>
  <c r="F21" i="32"/>
  <c r="F20" i="32"/>
  <c r="F23" i="32" s="1"/>
  <c r="F17" i="32"/>
  <c r="F16" i="32"/>
  <c r="F34" i="32"/>
  <c r="F35" i="32"/>
  <c r="F44" i="32"/>
  <c r="F43" i="32"/>
  <c r="F33" i="32"/>
  <c r="F36" i="32"/>
  <c r="F42" i="32"/>
  <c r="F41" i="32"/>
  <c r="F40" i="32"/>
  <c r="F57" i="32"/>
  <c r="F58" i="32"/>
  <c r="F59" i="32"/>
  <c r="F72" i="32"/>
  <c r="F73" i="32"/>
  <c r="F69" i="32"/>
  <c r="F68" i="32"/>
  <c r="F67" i="32"/>
  <c r="F66" i="32"/>
  <c r="F56" i="32"/>
  <c r="F55" i="32"/>
  <c r="F54" i="32"/>
  <c r="F49" i="32"/>
  <c r="F48" i="32"/>
  <c r="F38" i="32"/>
  <c r="F37" i="32"/>
  <c r="F51" i="32"/>
  <c r="F70" i="32"/>
  <c r="F74" i="32"/>
  <c r="F60" i="32"/>
  <c r="F29" i="39" l="1"/>
  <c r="F23" i="39"/>
  <c r="F51" i="39"/>
  <c r="F61" i="32"/>
  <c r="F62" i="32" s="1"/>
  <c r="F75" i="32" s="1"/>
  <c r="F76" i="32" s="1"/>
  <c r="F60" i="39"/>
  <c r="F61" i="39" l="1"/>
  <c r="F62" i="39" s="1"/>
  <c r="F75" i="39" s="1"/>
  <c r="F76" i="39" s="1"/>
  <c r="F71" i="32"/>
  <c r="F71" i="39" l="1"/>
</calcChain>
</file>

<file path=xl/sharedStrings.xml><?xml version="1.0" encoding="utf-8"?>
<sst xmlns="http://schemas.openxmlformats.org/spreadsheetml/2006/main" count="294" uniqueCount="154">
  <si>
    <t>备注</t>
  </si>
  <si>
    <t>总价</t>
  </si>
  <si>
    <t>名称</t>
  </si>
  <si>
    <t>数量</t>
  </si>
  <si>
    <t>单价</t>
  </si>
  <si>
    <t xml:space="preserve">旅游项目共计 </t>
  </si>
  <si>
    <t xml:space="preserve">其他项目共计 </t>
  </si>
  <si>
    <t>领队部分共计</t>
  </si>
  <si>
    <t xml:space="preserve">备注 </t>
    <phoneticPr fontId="3" type="noConversion"/>
  </si>
  <si>
    <t>单价（人民币）</t>
    <phoneticPr fontId="5" type="noConversion"/>
  </si>
  <si>
    <t>次数</t>
    <phoneticPr fontId="8" type="noConversion"/>
  </si>
  <si>
    <t>次数</t>
    <phoneticPr fontId="5" type="noConversion"/>
  </si>
  <si>
    <t>备注</t>
    <phoneticPr fontId="8" type="noConversion"/>
  </si>
  <si>
    <t>全程旅游车交通费用</t>
    <phoneticPr fontId="8" type="noConversion"/>
  </si>
  <si>
    <t>门票费用</t>
    <phoneticPr fontId="3" type="noConversion"/>
  </si>
  <si>
    <t>名称</t>
    <phoneticPr fontId="8" type="noConversion"/>
  </si>
  <si>
    <t>会议费用</t>
    <phoneticPr fontId="8" type="noConversion"/>
  </si>
  <si>
    <t>会议共计</t>
    <phoneticPr fontId="8" type="noConversion"/>
  </si>
  <si>
    <t>参团人数:</t>
    <phoneticPr fontId="5" type="noConversion"/>
  </si>
  <si>
    <t>联系电话：</t>
    <phoneticPr fontId="8" type="noConversion"/>
  </si>
  <si>
    <t>旅行社名称：</t>
    <phoneticPr fontId="5" type="noConversion"/>
  </si>
  <si>
    <t>报价人：</t>
    <phoneticPr fontId="8" type="noConversion"/>
  </si>
  <si>
    <t>国内出发地:</t>
    <phoneticPr fontId="8" type="noConversion"/>
  </si>
  <si>
    <t>目的地:</t>
    <phoneticPr fontId="5" type="noConversion"/>
  </si>
  <si>
    <t>行程时间(天数):</t>
    <phoneticPr fontId="5" type="noConversion"/>
  </si>
  <si>
    <t>会议时间(天数):</t>
    <phoneticPr fontId="5" type="noConversion"/>
  </si>
  <si>
    <t>其他描述:</t>
    <phoneticPr fontId="5" type="noConversion"/>
  </si>
  <si>
    <t>酒店推荐理由：</t>
    <phoneticPr fontId="8" type="noConversion"/>
  </si>
  <si>
    <t>数量</t>
    <phoneticPr fontId="8" type="noConversion"/>
  </si>
  <si>
    <t>是否可安排购物:</t>
    <phoneticPr fontId="5" type="noConversion"/>
  </si>
  <si>
    <t>对酒店(星级)及房间(朝向等)的要求:</t>
    <phoneticPr fontId="5" type="noConversion"/>
  </si>
  <si>
    <t>对会议室(设备、茶歇等)的要求:</t>
    <phoneticPr fontId="5" type="noConversion"/>
  </si>
  <si>
    <t>对用餐(中、晚餐及特色餐)的要求:</t>
    <phoneticPr fontId="5" type="noConversion"/>
  </si>
  <si>
    <t>酒店费用</t>
    <phoneticPr fontId="3" type="noConversion"/>
  </si>
  <si>
    <t>对用车车况(旅游、机场接送)的要求:</t>
    <phoneticPr fontId="5" type="noConversion"/>
  </si>
  <si>
    <t>用车车辆状况：</t>
    <phoneticPr fontId="8" type="noConversion"/>
  </si>
  <si>
    <t>导游及司机介绍：</t>
    <phoneticPr fontId="8" type="noConversion"/>
  </si>
  <si>
    <t>领队的介绍：</t>
    <phoneticPr fontId="8" type="noConversion"/>
  </si>
  <si>
    <t>询价人:</t>
    <phoneticPr fontId="8" type="noConversion"/>
  </si>
  <si>
    <t>联系电话:</t>
    <phoneticPr fontId="5" type="noConversion"/>
  </si>
  <si>
    <r>
      <rPr>
        <b/>
        <u/>
        <sz val="10"/>
        <color indexed="8"/>
        <rFont val="宋体"/>
        <family val="3"/>
        <charset val="134"/>
      </rPr>
      <t>次数</t>
    </r>
    <phoneticPr fontId="8" type="noConversion"/>
  </si>
  <si>
    <r>
      <rPr>
        <b/>
        <u/>
        <sz val="10"/>
        <color indexed="8"/>
        <rFont val="宋体"/>
        <family val="3"/>
        <charset val="134"/>
      </rPr>
      <t>单价</t>
    </r>
    <r>
      <rPr>
        <b/>
        <u/>
        <sz val="10"/>
        <color indexed="8"/>
        <rFont val="Arial"/>
        <family val="2"/>
      </rPr>
      <t>(</t>
    </r>
    <r>
      <rPr>
        <b/>
        <u/>
        <sz val="10"/>
        <color indexed="8"/>
        <rFont val="宋体"/>
        <family val="3"/>
        <charset val="134"/>
      </rPr>
      <t>人民币）</t>
    </r>
    <phoneticPr fontId="8" type="noConversion"/>
  </si>
  <si>
    <r>
      <rPr>
        <b/>
        <u/>
        <sz val="10"/>
        <color indexed="8"/>
        <rFont val="宋体"/>
        <family val="3"/>
        <charset val="134"/>
      </rPr>
      <t>导游费用</t>
    </r>
    <r>
      <rPr>
        <b/>
        <u/>
        <sz val="10"/>
        <color indexed="8"/>
        <rFont val="Arial"/>
        <family val="2"/>
      </rPr>
      <t xml:space="preserve">  </t>
    </r>
    <phoneticPr fontId="3" type="noConversion"/>
  </si>
  <si>
    <t>总费用</t>
    <phoneticPr fontId="8" type="noConversion"/>
  </si>
  <si>
    <r>
      <rPr>
        <b/>
        <u/>
        <sz val="11"/>
        <color indexed="8"/>
        <rFont val="宋体"/>
        <family val="3"/>
        <charset val="134"/>
      </rPr>
      <t>领队费用</t>
    </r>
    <r>
      <rPr>
        <b/>
        <u/>
        <sz val="11"/>
        <color indexed="8"/>
        <rFont val="Arial"/>
        <family val="2"/>
      </rPr>
      <t xml:space="preserve"> </t>
    </r>
    <phoneticPr fontId="8" type="noConversion"/>
  </si>
  <si>
    <t>景点门票费</t>
    <phoneticPr fontId="8" type="noConversion"/>
  </si>
  <si>
    <r>
      <rPr>
        <b/>
        <sz val="10"/>
        <color indexed="8"/>
        <rFont val="宋体"/>
        <family val="3"/>
        <charset val="134"/>
      </rPr>
      <t>服务费（</t>
    </r>
    <r>
      <rPr>
        <b/>
        <sz val="10"/>
        <color indexed="8"/>
        <rFont val="Arial"/>
        <family val="2"/>
      </rPr>
      <t>8%</t>
    </r>
    <r>
      <rPr>
        <b/>
        <sz val="10"/>
        <color indexed="8"/>
        <rFont val="宋体"/>
        <family val="3"/>
        <charset val="134"/>
      </rPr>
      <t>）</t>
    </r>
    <phoneticPr fontId="8" type="noConversion"/>
  </si>
  <si>
    <t>用餐费用</t>
    <phoneticPr fontId="8" type="noConversion"/>
  </si>
  <si>
    <t>保险</t>
    <phoneticPr fontId="3" type="noConversion"/>
  </si>
  <si>
    <t>报价时间：</t>
    <phoneticPr fontId="3" type="noConversion"/>
  </si>
  <si>
    <t>赵峰</t>
    <phoneticPr fontId="8" type="noConversion"/>
  </si>
  <si>
    <t>矿泉水</t>
    <phoneticPr fontId="3" type="noConversion"/>
  </si>
  <si>
    <t>工资</t>
    <phoneticPr fontId="3" type="noConversion"/>
  </si>
  <si>
    <t>签证费</t>
    <phoneticPr fontId="3" type="noConversion"/>
  </si>
  <si>
    <t>无</t>
    <phoneticPr fontId="8" type="noConversion"/>
  </si>
  <si>
    <t>中国康辉旅行社集团有限责任公司</t>
    <phoneticPr fontId="8" type="noConversion"/>
  </si>
  <si>
    <t>出团物料包</t>
    <phoneticPr fontId="8" type="noConversion"/>
  </si>
  <si>
    <t>机票总计</t>
    <phoneticPr fontId="8" type="noConversion"/>
  </si>
  <si>
    <t>团队项目　</t>
    <phoneticPr fontId="8" type="noConversion"/>
  </si>
  <si>
    <t>地接费用合计</t>
    <phoneticPr fontId="8" type="noConversion"/>
  </si>
  <si>
    <t>国际段机票费用（商务舱）</t>
    <phoneticPr fontId="3" type="noConversion"/>
  </si>
  <si>
    <t>按照实际结算</t>
    <phoneticPr fontId="3" type="noConversion"/>
  </si>
  <si>
    <r>
      <rPr>
        <b/>
        <u/>
        <sz val="10"/>
        <color indexed="8"/>
        <rFont val="宋体"/>
        <family val="3"/>
        <charset val="134"/>
      </rPr>
      <t>单价</t>
    </r>
    <r>
      <rPr>
        <b/>
        <u/>
        <sz val="10"/>
        <color indexed="8"/>
        <rFont val="Arial"/>
        <family val="2"/>
      </rPr>
      <t>(</t>
    </r>
    <r>
      <rPr>
        <b/>
        <u/>
        <sz val="10"/>
        <color indexed="8"/>
        <rFont val="宋体"/>
        <family val="3"/>
        <charset val="134"/>
      </rPr>
      <t>人民币）</t>
    </r>
    <phoneticPr fontId="3" type="noConversion"/>
  </si>
  <si>
    <t>各地</t>
    <phoneticPr fontId="3" type="noConversion"/>
  </si>
  <si>
    <t>会议酒店</t>
    <phoneticPr fontId="8" type="noConversion"/>
  </si>
  <si>
    <t>北京-贵阳往返</t>
    <phoneticPr fontId="3" type="noConversion"/>
  </si>
  <si>
    <t>全陪4天（含餐费，上团补助）</t>
    <phoneticPr fontId="3" type="noConversion"/>
  </si>
  <si>
    <t>国内段机票费用（经济舱）</t>
    <phoneticPr fontId="3" type="noConversion"/>
  </si>
  <si>
    <t>当地3晚住宿</t>
    <phoneticPr fontId="3" type="noConversion"/>
  </si>
  <si>
    <t>会务服务报价表</t>
    <phoneticPr fontId="5" type="noConversion"/>
  </si>
  <si>
    <r>
      <t>各地-贵阳机票</t>
    </r>
    <r>
      <rPr>
        <sz val="10"/>
        <color rgb="FFFF0000"/>
        <rFont val="宋体"/>
        <family val="3"/>
        <charset val="134"/>
      </rPr>
      <t>（按实际结算，预算价格未包含30元/人服务费）</t>
    </r>
    <phoneticPr fontId="32" type="noConversion"/>
  </si>
  <si>
    <r>
      <rPr>
        <b/>
        <u/>
        <sz val="11"/>
        <color indexed="8"/>
        <rFont val="宋体"/>
        <family val="3"/>
        <charset val="134"/>
      </rPr>
      <t>其他项目</t>
    </r>
    <r>
      <rPr>
        <b/>
        <u/>
        <sz val="11"/>
        <color indexed="8"/>
        <rFont val="Arial"/>
        <family val="2"/>
      </rPr>
      <t xml:space="preserve"> </t>
    </r>
    <phoneticPr fontId="32" type="noConversion"/>
  </si>
  <si>
    <t xml:space="preserve">总费用 </t>
    <phoneticPr fontId="8" type="noConversion"/>
  </si>
  <si>
    <t xml:space="preserve">人均费用 </t>
    <phoneticPr fontId="8" type="noConversion"/>
  </si>
  <si>
    <t xml:space="preserve"> </t>
    <phoneticPr fontId="32" type="noConversion"/>
  </si>
  <si>
    <t>接机牌</t>
    <phoneticPr fontId="32" type="noConversion"/>
  </si>
  <si>
    <t>赠送</t>
    <phoneticPr fontId="32" type="noConversion"/>
  </si>
  <si>
    <t>2017.6.2</t>
    <phoneticPr fontId="3" type="noConversion"/>
  </si>
  <si>
    <t>陈洁</t>
    <phoneticPr fontId="3" type="noConversion"/>
  </si>
  <si>
    <r>
      <t>1</t>
    </r>
    <r>
      <rPr>
        <b/>
        <sz val="10"/>
        <color indexed="8"/>
        <rFont val="宋体"/>
        <family val="3"/>
        <charset val="134"/>
      </rPr>
      <t>天</t>
    </r>
    <phoneticPr fontId="3" type="noConversion"/>
  </si>
  <si>
    <t>成都：青城豪生大酒店</t>
    <phoneticPr fontId="32" type="noConversion"/>
  </si>
  <si>
    <t>酒店费用合计</t>
    <phoneticPr fontId="3" type="noConversion"/>
  </si>
  <si>
    <t>游览用车</t>
    <phoneticPr fontId="3" type="noConversion"/>
  </si>
  <si>
    <r>
      <t>200</t>
    </r>
    <r>
      <rPr>
        <b/>
        <sz val="10"/>
        <color indexed="8"/>
        <rFont val="宋体"/>
        <family val="3"/>
        <charset val="134"/>
      </rPr>
      <t>人计算</t>
    </r>
    <phoneticPr fontId="3" type="noConversion"/>
  </si>
  <si>
    <r>
      <t>40</t>
    </r>
    <r>
      <rPr>
        <b/>
        <sz val="10"/>
        <color indexed="8"/>
        <rFont val="宋体"/>
        <family val="3"/>
        <charset val="134"/>
      </rPr>
      <t>人</t>
    </r>
    <r>
      <rPr>
        <b/>
        <sz val="10"/>
        <color indexed="8"/>
        <rFont val="Arial"/>
        <family val="2"/>
      </rPr>
      <t>*5</t>
    </r>
    <phoneticPr fontId="8" type="noConversion"/>
  </si>
  <si>
    <r>
      <t>10</t>
    </r>
    <r>
      <rPr>
        <b/>
        <sz val="10"/>
        <color indexed="8"/>
        <rFont val="宋体"/>
        <family val="3"/>
        <charset val="134"/>
      </rPr>
      <t>月</t>
    </r>
    <r>
      <rPr>
        <b/>
        <sz val="10"/>
        <color indexed="8"/>
        <rFont val="Arial"/>
        <family val="2"/>
      </rPr>
      <t>18</t>
    </r>
    <r>
      <rPr>
        <b/>
        <sz val="10"/>
        <color indexed="8"/>
        <rFont val="宋体"/>
        <family val="3"/>
        <charset val="134"/>
      </rPr>
      <t>日</t>
    </r>
    <r>
      <rPr>
        <b/>
        <sz val="10"/>
        <color indexed="8"/>
        <rFont val="Arial"/>
        <family val="2"/>
      </rPr>
      <t>--11</t>
    </r>
    <r>
      <rPr>
        <b/>
        <sz val="10"/>
        <color indexed="8"/>
        <rFont val="宋体"/>
        <family val="3"/>
        <charset val="134"/>
      </rPr>
      <t>月</t>
    </r>
    <r>
      <rPr>
        <b/>
        <sz val="10"/>
        <color indexed="8"/>
        <rFont val="Arial"/>
        <family val="2"/>
      </rPr>
      <t>15</t>
    </r>
    <r>
      <rPr>
        <b/>
        <sz val="10"/>
        <color indexed="8"/>
        <rFont val="宋体"/>
        <family val="3"/>
        <charset val="134"/>
      </rPr>
      <t>日</t>
    </r>
    <phoneticPr fontId="3" type="noConversion"/>
  </si>
  <si>
    <t xml:space="preserve"> </t>
    <phoneticPr fontId="32" type="noConversion"/>
  </si>
  <si>
    <t>10/18 天津一日游
10/25 扬州一日游
11/1 岳阳一日游
11/8 青城山一日游
11/15 青秀山一日游</t>
    <phoneticPr fontId="8" type="noConversion"/>
  </si>
  <si>
    <t>11.5--11.8</t>
    <phoneticPr fontId="3" type="noConversion"/>
  </si>
  <si>
    <t>各地参考餐标</t>
    <phoneticPr fontId="3" type="noConversion"/>
  </si>
  <si>
    <t>青城豪生（自助午餐）</t>
    <phoneticPr fontId="3" type="noConversion"/>
  </si>
  <si>
    <t>40人起开</t>
    <phoneticPr fontId="3" type="noConversion"/>
  </si>
  <si>
    <t>青城豪生（围桌晚餐）</t>
    <phoneticPr fontId="3" type="noConversion"/>
  </si>
  <si>
    <t>不含酒水，最低消费</t>
    <phoneticPr fontId="3" type="noConversion"/>
  </si>
  <si>
    <t>各地午餐</t>
    <phoneticPr fontId="3" type="noConversion"/>
  </si>
  <si>
    <t>投影机</t>
    <phoneticPr fontId="3" type="noConversion"/>
  </si>
  <si>
    <t>会场包含</t>
    <phoneticPr fontId="3" type="noConversion"/>
  </si>
  <si>
    <t>茶歇</t>
    <phoneticPr fontId="3" type="noConversion"/>
  </si>
  <si>
    <t>青城豪生会议室</t>
    <phoneticPr fontId="3" type="noConversion"/>
  </si>
  <si>
    <t>11.6--11.7 ，龙池厅（146㎡）</t>
    <phoneticPr fontId="3" type="noConversion"/>
  </si>
  <si>
    <t>成都 都江堰90+青城山90+青城山索道60</t>
    <phoneticPr fontId="32" type="noConversion"/>
  </si>
  <si>
    <t>会议人员工资（成都）</t>
    <phoneticPr fontId="3" type="noConversion"/>
  </si>
  <si>
    <t>会议人员住宿（成都）</t>
    <phoneticPr fontId="3" type="noConversion"/>
  </si>
  <si>
    <t>成都1人3天</t>
    <phoneticPr fontId="32" type="noConversion"/>
  </si>
  <si>
    <t>各地1人1天</t>
    <phoneticPr fontId="32" type="noConversion"/>
  </si>
  <si>
    <t>成都1人2天（暂按照5日、6日计算）</t>
    <phoneticPr fontId="32" type="noConversion"/>
  </si>
  <si>
    <t>旅游期间每人1天1瓶，赠送</t>
    <phoneticPr fontId="3" type="noConversion"/>
  </si>
  <si>
    <t>游览导游（5地）</t>
    <phoneticPr fontId="8" type="noConversion"/>
  </si>
  <si>
    <t>南宁 青秀山25（含电瓶车）+伊岭岩50</t>
    <phoneticPr fontId="32" type="noConversion"/>
  </si>
  <si>
    <t>扬州：45座大巴（包含送机，扬州机场）</t>
    <phoneticPr fontId="3" type="noConversion"/>
  </si>
  <si>
    <t>天津：45座大巴（包含送机，首都机场）</t>
    <phoneticPr fontId="3" type="noConversion"/>
  </si>
  <si>
    <t>长沙：45座大巴（包含送机，长沙机场）</t>
    <phoneticPr fontId="32" type="noConversion"/>
  </si>
  <si>
    <t>成都：45座大巴（包含送机，成都机场）</t>
    <phoneticPr fontId="32" type="noConversion"/>
  </si>
  <si>
    <t>南宁：45座大巴（包含送机，南宁机场）</t>
    <phoneticPr fontId="3" type="noConversion"/>
  </si>
  <si>
    <t>长沙 岳阳楼80，君山岛（含电瓶车）90</t>
    <phoneticPr fontId="3" type="noConversion"/>
  </si>
  <si>
    <t>北京、江苏、四川、湖南、广西</t>
    <phoneticPr fontId="8" type="noConversion"/>
  </si>
  <si>
    <t>扬州 瘦西湖75，个园27</t>
    <phoneticPr fontId="32" type="noConversion"/>
  </si>
  <si>
    <t>天津 盘山110，云松索道60（上行），挂月索道➕观光车100（下行），独乐寺40</t>
    <phoneticPr fontId="32" type="noConversion"/>
  </si>
  <si>
    <t>天津 盘山110，往返索道120（上行），挂月索道➕观光车100（下行），独乐寺40</t>
    <phoneticPr fontId="32" type="noConversion"/>
  </si>
  <si>
    <t xml:space="preserve">3800+增加2500  33座北京机场-市区 </t>
    <phoneticPr fontId="32" type="noConversion"/>
  </si>
  <si>
    <t>杂费</t>
    <phoneticPr fontId="3" type="noConversion"/>
  </si>
  <si>
    <r>
      <rPr>
        <sz val="10"/>
        <rFont val="宋体"/>
        <family val="3"/>
        <charset val="134"/>
      </rPr>
      <t>加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套间，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日一晚自费</t>
    </r>
    <phoneticPr fontId="3" type="noConversion"/>
  </si>
  <si>
    <t>11.5--11.8</t>
    <phoneticPr fontId="3" type="noConversion"/>
  </si>
  <si>
    <t>对会议室(设备、茶歇等)的要求:</t>
    <phoneticPr fontId="5" type="noConversion"/>
  </si>
  <si>
    <t>对酒店(星级)及房间(朝向等)的要求:</t>
    <phoneticPr fontId="5" type="noConversion"/>
  </si>
  <si>
    <t>对用餐(中、晚餐及特色餐)的要求:</t>
    <phoneticPr fontId="5" type="noConversion"/>
  </si>
  <si>
    <t>对用车车况(旅游、机场接送)的要求:</t>
    <phoneticPr fontId="5" type="noConversion"/>
  </si>
  <si>
    <t>不含酒水，最低消费</t>
    <phoneticPr fontId="3" type="noConversion"/>
  </si>
  <si>
    <t>会务服务结账单</t>
    <phoneticPr fontId="5" type="noConversion"/>
  </si>
  <si>
    <t>天津</t>
    <phoneticPr fontId="3" type="noConversion"/>
  </si>
  <si>
    <t>扬州</t>
    <phoneticPr fontId="3" type="noConversion"/>
  </si>
  <si>
    <t>岳阳</t>
    <phoneticPr fontId="3" type="noConversion"/>
  </si>
  <si>
    <t>成都</t>
    <phoneticPr fontId="3" type="noConversion"/>
  </si>
  <si>
    <t>南宁</t>
    <phoneticPr fontId="3" type="noConversion"/>
  </si>
  <si>
    <t>车</t>
    <phoneticPr fontId="3" type="noConversion"/>
  </si>
  <si>
    <t>门票</t>
    <phoneticPr fontId="3" type="noConversion"/>
  </si>
  <si>
    <t>人员</t>
    <phoneticPr fontId="32" type="noConversion"/>
  </si>
  <si>
    <t>合计</t>
    <phoneticPr fontId="3" type="noConversion"/>
  </si>
  <si>
    <t>含服务费总计</t>
    <phoneticPr fontId="3" type="noConversion"/>
  </si>
  <si>
    <t>长沙 岳阳楼80，君山岛（含电瓶车）100</t>
    <phoneticPr fontId="3" type="noConversion"/>
  </si>
  <si>
    <t>天津：45座大巴（包含天津机场，首都机场）</t>
    <phoneticPr fontId="3" type="noConversion"/>
  </si>
  <si>
    <t>（保险，杂费）</t>
    <phoneticPr fontId="3" type="noConversion"/>
  </si>
  <si>
    <t>扬州：53座大巴（送南京机场）</t>
    <phoneticPr fontId="3" type="noConversion"/>
  </si>
  <si>
    <t>长沙：53座大巴（送岳阳火车站）</t>
    <phoneticPr fontId="32" type="noConversion"/>
  </si>
  <si>
    <t>南宁 青秀山25（含电瓶车）+伊岭岩50</t>
    <phoneticPr fontId="32" type="noConversion"/>
  </si>
  <si>
    <t>扬州1人次，岳阳1人次，南宁1人次</t>
    <phoneticPr fontId="32" type="noConversion"/>
  </si>
  <si>
    <t>岳阳幕布300*2</t>
    <phoneticPr fontId="3" type="noConversion"/>
  </si>
  <si>
    <r>
      <t>10</t>
    </r>
    <r>
      <rPr>
        <b/>
        <sz val="10"/>
        <color indexed="8"/>
        <rFont val="宋体"/>
        <family val="3"/>
        <charset val="134"/>
      </rPr>
      <t>月</t>
    </r>
    <r>
      <rPr>
        <b/>
        <sz val="10"/>
        <color indexed="8"/>
        <rFont val="Arial"/>
        <family val="2"/>
      </rPr>
      <t>25</t>
    </r>
    <r>
      <rPr>
        <b/>
        <sz val="10"/>
        <color indexed="8"/>
        <rFont val="宋体"/>
        <family val="3"/>
        <charset val="134"/>
      </rPr>
      <t>日</t>
    </r>
    <r>
      <rPr>
        <b/>
        <sz val="10"/>
        <color indexed="8"/>
        <rFont val="Arial"/>
        <family val="2"/>
      </rPr>
      <t>--11</t>
    </r>
    <r>
      <rPr>
        <b/>
        <sz val="10"/>
        <color indexed="8"/>
        <rFont val="宋体"/>
        <family val="3"/>
        <charset val="134"/>
      </rPr>
      <t>月</t>
    </r>
    <r>
      <rPr>
        <b/>
        <sz val="10"/>
        <color indexed="8"/>
        <rFont val="Arial"/>
        <family val="2"/>
      </rPr>
      <t>15</t>
    </r>
    <r>
      <rPr>
        <b/>
        <sz val="10"/>
        <color indexed="8"/>
        <rFont val="宋体"/>
        <family val="3"/>
        <charset val="134"/>
      </rPr>
      <t>日</t>
    </r>
    <phoneticPr fontId="3" type="noConversion"/>
  </si>
  <si>
    <r>
      <t>40</t>
    </r>
    <r>
      <rPr>
        <b/>
        <sz val="10"/>
        <color indexed="8"/>
        <rFont val="宋体"/>
        <family val="3"/>
        <charset val="134"/>
      </rPr>
      <t>人</t>
    </r>
    <r>
      <rPr>
        <b/>
        <sz val="10"/>
        <color indexed="8"/>
        <rFont val="Arial"/>
        <family val="2"/>
      </rPr>
      <t>*3</t>
    </r>
    <phoneticPr fontId="8" type="noConversion"/>
  </si>
  <si>
    <t>江苏、湖南、广西</t>
    <phoneticPr fontId="8" type="noConversion"/>
  </si>
  <si>
    <t>扬州 瘦西湖75*43人，个园27*40人</t>
    <phoneticPr fontId="32" type="noConversion"/>
  </si>
  <si>
    <t xml:space="preserve">
10/25  扬州一日游
11/1   岳阳一日游
11/15  青秀山一日游</t>
    <phoneticPr fontId="8" type="noConversion"/>
  </si>
  <si>
    <t>南宁：53座大巴（包含送东站，用餐回酒店）</t>
    <phoneticPr fontId="3" type="noConversion"/>
  </si>
  <si>
    <t>扬州33人，岳阳38人，南宁50人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</si>
</sst>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¥&quot;#,##0.00;&quot;¥&quot;\-#,##0.00"/>
    <numFmt numFmtId="41" formatCode="_ * #,##0_ ;_ * \-#,##0_ ;_ * &quot;-&quot;_ ;_ @_ "/>
    <numFmt numFmtId="176" formatCode="&quot;¥&quot;#,##0.00_);[Red]\(&quot;¥&quot;#,##0.00\)"/>
    <numFmt numFmtId="177" formatCode="yyyy&quot;年&quot;m&quot;月&quot;d&quot;日&quot;;@"/>
    <numFmt numFmtId="178" formatCode="&quot;￥&quot;#,##0.00_);[Red]\(&quot;￥&quot;#,##0.00\)"/>
    <numFmt numFmtId="179" formatCode="&quot;￥&quot;#,##0.00;&quot;￥&quot;\-#,##0.00"/>
  </numFmts>
  <fonts count="40" x14ac:knownFonts="1">
    <font>
      <sz val="12"/>
      <name val="宋体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11"/>
      <name val="Arial"/>
      <family val="2"/>
    </font>
    <font>
      <sz val="9"/>
      <name val="宋体"/>
      <family val="3"/>
      <charset val="134"/>
    </font>
    <font>
      <sz val="10"/>
      <name val="Helv"/>
      <family val="2"/>
    </font>
    <font>
      <b/>
      <sz val="10"/>
      <color indexed="8"/>
      <name val="宋体"/>
      <family val="3"/>
      <charset val="134"/>
    </font>
    <font>
      <b/>
      <sz val="10"/>
      <color indexed="8"/>
      <name val="Arial"/>
      <family val="2"/>
    </font>
    <font>
      <b/>
      <u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u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10"/>
      <color indexed="8"/>
      <name val="Arial"/>
      <family val="2"/>
    </font>
    <font>
      <sz val="10"/>
      <color indexed="8"/>
      <name val="宋体"/>
      <family val="3"/>
      <charset val="134"/>
    </font>
    <font>
      <u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宋体"/>
      <family val="3"/>
      <charset val="134"/>
    </font>
    <font>
      <b/>
      <sz val="22"/>
      <color indexed="8"/>
      <name val="宋体"/>
      <family val="3"/>
      <charset val="134"/>
    </font>
    <font>
      <b/>
      <sz val="22"/>
      <color indexed="8"/>
      <name val="Arial"/>
      <family val="2"/>
    </font>
    <font>
      <b/>
      <u/>
      <sz val="10"/>
      <color indexed="8"/>
      <name val="宋体"/>
      <family val="3"/>
      <charset val="134"/>
    </font>
    <font>
      <b/>
      <u/>
      <sz val="11"/>
      <color indexed="8"/>
      <name val="Arial"/>
      <family val="2"/>
    </font>
    <font>
      <b/>
      <u/>
      <sz val="10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u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0"/>
      <color rgb="FFFF0000"/>
      <name val="Arial"/>
      <family val="2"/>
    </font>
    <font>
      <u/>
      <sz val="10"/>
      <name val="Arial"/>
      <family val="2"/>
    </font>
    <font>
      <u/>
      <sz val="12"/>
      <color rgb="FF000000"/>
      <name val="宋体"/>
      <family val="3"/>
      <charset val="134"/>
    </font>
    <font>
      <sz val="12"/>
      <color indexed="8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9" fillId="0" borderId="0"/>
    <xf numFmtId="0" fontId="4" fillId="0" borderId="0"/>
    <xf numFmtId="0" fontId="4" fillId="0" borderId="0"/>
    <xf numFmtId="9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5" fillId="0" borderId="0">
      <alignment vertical="center"/>
    </xf>
    <xf numFmtId="0" fontId="1" fillId="0" borderId="0"/>
  </cellStyleXfs>
  <cellXfs count="193"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76" fontId="16" fillId="2" borderId="2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76" fontId="16" fillId="2" borderId="5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/>
    </xf>
    <xf numFmtId="0" fontId="18" fillId="3" borderId="5" xfId="0" applyFont="1" applyFill="1" applyBorder="1" applyAlignment="1">
      <alignment horizontal="center" vertical="center" wrapText="1"/>
    </xf>
    <xf numFmtId="176" fontId="18" fillId="3" borderId="7" xfId="0" applyNumberFormat="1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176" fontId="18" fillId="3" borderId="5" xfId="0" applyNumberFormat="1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vertical="center" wrapText="1"/>
    </xf>
    <xf numFmtId="7" fontId="18" fillId="3" borderId="5" xfId="0" applyNumberFormat="1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176" fontId="16" fillId="3" borderId="5" xfId="0" applyNumberFormat="1" applyFont="1" applyFill="1" applyBorder="1" applyAlignment="1">
      <alignment horizontal="center" vertical="center" wrapText="1"/>
    </xf>
    <xf numFmtId="176" fontId="15" fillId="3" borderId="5" xfId="0" applyNumberFormat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176" fontId="26" fillId="0" borderId="0" xfId="0" applyNumberFormat="1" applyFont="1" applyAlignment="1">
      <alignment vertical="center"/>
    </xf>
    <xf numFmtId="0" fontId="16" fillId="4" borderId="8" xfId="0" applyFont="1" applyFill="1" applyBorder="1" applyAlignment="1">
      <alignment horizontal="center" vertical="center"/>
    </xf>
    <xf numFmtId="176" fontId="16" fillId="4" borderId="8" xfId="0" applyNumberFormat="1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176" fontId="16" fillId="2" borderId="8" xfId="0" applyNumberFormat="1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5" fillId="5" borderId="2" xfId="3" applyFont="1" applyFill="1" applyBorder="1" applyAlignment="1">
      <alignment horizontal="right" vertical="center" wrapText="1"/>
    </xf>
    <xf numFmtId="0" fontId="25" fillId="5" borderId="4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27" fillId="5" borderId="16" xfId="0" applyFont="1" applyFill="1" applyBorder="1" applyAlignment="1">
      <alignment horizontal="center" vertical="center" wrapText="1"/>
    </xf>
    <xf numFmtId="176" fontId="16" fillId="5" borderId="16" xfId="0" applyNumberFormat="1" applyFont="1" applyFill="1" applyBorder="1" applyAlignment="1">
      <alignment horizontal="center" vertical="center" wrapText="1"/>
    </xf>
    <xf numFmtId="176" fontId="27" fillId="5" borderId="16" xfId="0" applyNumberFormat="1" applyFont="1" applyFill="1" applyBorder="1" applyAlignment="1">
      <alignment horizontal="center" vertical="center" wrapText="1"/>
    </xf>
    <xf numFmtId="0" fontId="27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19" xfId="0" applyFont="1" applyFill="1" applyBorder="1" applyAlignment="1">
      <alignment horizontal="center" vertical="center" wrapText="1"/>
    </xf>
    <xf numFmtId="176" fontId="16" fillId="5" borderId="19" xfId="0" applyNumberFormat="1" applyFont="1" applyFill="1" applyBorder="1" applyAlignment="1">
      <alignment horizontal="center" vertical="center" wrapText="1"/>
    </xf>
    <xf numFmtId="176" fontId="15" fillId="5" borderId="19" xfId="0" applyNumberFormat="1" applyFont="1" applyFill="1" applyBorder="1" applyAlignment="1">
      <alignment horizontal="center" vertical="center" wrapText="1"/>
    </xf>
    <xf numFmtId="176" fontId="25" fillId="5" borderId="19" xfId="0" applyNumberFormat="1" applyFont="1" applyFill="1" applyBorder="1" applyAlignment="1">
      <alignment horizontal="center" vertical="center" wrapText="1"/>
    </xf>
    <xf numFmtId="0" fontId="25" fillId="5" borderId="20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/>
    </xf>
    <xf numFmtId="176" fontId="16" fillId="4" borderId="22" xfId="0" applyNumberFormat="1" applyFont="1" applyFill="1" applyBorder="1" applyAlignment="1">
      <alignment horizontal="center" vertical="center"/>
    </xf>
    <xf numFmtId="9" fontId="16" fillId="2" borderId="8" xfId="4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/>
    </xf>
    <xf numFmtId="49" fontId="11" fillId="2" borderId="13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/>
    </xf>
    <xf numFmtId="176" fontId="18" fillId="3" borderId="19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vertical="center" wrapText="1"/>
    </xf>
    <xf numFmtId="0" fontId="13" fillId="3" borderId="24" xfId="0" applyFont="1" applyFill="1" applyBorder="1" applyAlignment="1">
      <alignment vertical="center" wrapText="1"/>
    </xf>
    <xf numFmtId="0" fontId="28" fillId="3" borderId="6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/>
    </xf>
    <xf numFmtId="0" fontId="10" fillId="5" borderId="5" xfId="3" applyFont="1" applyFill="1" applyBorder="1" applyAlignment="1">
      <alignment horizontal="right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1" xfId="3" applyFont="1" applyFill="1" applyBorder="1" applyAlignment="1">
      <alignment horizontal="center" vertical="center" wrapText="1"/>
    </xf>
    <xf numFmtId="14" fontId="13" fillId="3" borderId="4" xfId="0" applyNumberFormat="1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0" fontId="15" fillId="3" borderId="5" xfId="3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178" fontId="4" fillId="0" borderId="5" xfId="0" applyNumberFormat="1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left" vertical="center" wrapText="1"/>
    </xf>
    <xf numFmtId="0" fontId="13" fillId="3" borderId="41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58" fontId="12" fillId="5" borderId="4" xfId="0" applyNumberFormat="1" applyFont="1" applyFill="1" applyBorder="1" applyAlignment="1">
      <alignment horizontal="center" vertical="center" wrapText="1"/>
    </xf>
    <xf numFmtId="14" fontId="13" fillId="3" borderId="18" xfId="0" applyNumberFormat="1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30" fillId="0" borderId="42" xfId="3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left" vertical="center"/>
    </xf>
    <xf numFmtId="0" fontId="31" fillId="3" borderId="6" xfId="0" applyFont="1" applyFill="1" applyBorder="1" applyAlignment="1">
      <alignment vertical="center" wrapText="1"/>
    </xf>
    <xf numFmtId="178" fontId="18" fillId="6" borderId="5" xfId="0" applyNumberFormat="1" applyFont="1" applyFill="1" applyBorder="1" applyAlignment="1">
      <alignment horizontal="center" vertical="center"/>
    </xf>
    <xf numFmtId="178" fontId="18" fillId="6" borderId="19" xfId="0" applyNumberFormat="1" applyFont="1" applyFill="1" applyBorder="1" applyAlignment="1">
      <alignment horizontal="center" vertical="center"/>
    </xf>
    <xf numFmtId="49" fontId="10" fillId="4" borderId="13" xfId="0" applyNumberFormat="1" applyFont="1" applyFill="1" applyBorder="1" applyAlignment="1">
      <alignment horizontal="center" vertical="center" wrapText="1"/>
    </xf>
    <xf numFmtId="49" fontId="10" fillId="4" borderId="21" xfId="0" applyNumberFormat="1" applyFont="1" applyFill="1" applyBorder="1" applyAlignment="1">
      <alignment horizontal="center" vertical="center" wrapText="1"/>
    </xf>
    <xf numFmtId="0" fontId="23" fillId="5" borderId="29" xfId="0" applyFont="1" applyFill="1" applyBorder="1" applyAlignment="1">
      <alignment horizontal="center" vertical="center" wrapText="1"/>
    </xf>
    <xf numFmtId="0" fontId="6" fillId="0" borderId="43" xfId="0" applyFont="1" applyBorder="1" applyAlignment="1">
      <alignment vertical="center"/>
    </xf>
    <xf numFmtId="0" fontId="28" fillId="3" borderId="25" xfId="0" applyFont="1" applyFill="1" applyBorder="1" applyAlignment="1">
      <alignment horizontal="center" vertical="center" wrapText="1"/>
    </xf>
    <xf numFmtId="0" fontId="30" fillId="0" borderId="25" xfId="3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4" fillId="0" borderId="43" xfId="0" applyFont="1" applyBorder="1" applyAlignment="1">
      <alignment vertical="center"/>
    </xf>
    <xf numFmtId="0" fontId="23" fillId="5" borderId="25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79" fontId="18" fillId="0" borderId="5" xfId="0" applyNumberFormat="1" applyFont="1" applyFill="1" applyBorder="1" applyAlignment="1">
      <alignment horizontal="center" vertical="center"/>
    </xf>
    <xf numFmtId="176" fontId="18" fillId="0" borderId="5" xfId="0" applyNumberFormat="1" applyFont="1" applyFill="1" applyBorder="1" applyAlignment="1">
      <alignment horizontal="center" vertical="center"/>
    </xf>
    <xf numFmtId="176" fontId="18" fillId="0" borderId="19" xfId="0" applyNumberFormat="1" applyFont="1" applyFill="1" applyBorder="1" applyAlignment="1">
      <alignment horizontal="center" vertical="center"/>
    </xf>
    <xf numFmtId="0" fontId="11" fillId="3" borderId="6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3" borderId="6" xfId="0" applyFont="1" applyFill="1" applyBorder="1" applyAlignment="1">
      <alignment horizontal="left" vertical="center" wrapText="1"/>
    </xf>
    <xf numFmtId="0" fontId="23" fillId="5" borderId="29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7" fontId="18" fillId="6" borderId="5" xfId="0" applyNumberFormat="1" applyFont="1" applyFill="1" applyBorder="1" applyAlignment="1">
      <alignment horizontal="center" vertical="center"/>
    </xf>
    <xf numFmtId="7" fontId="18" fillId="6" borderId="19" xfId="0" applyNumberFormat="1" applyFont="1" applyFill="1" applyBorder="1" applyAlignment="1">
      <alignment horizontal="center" vertical="center"/>
    </xf>
    <xf numFmtId="176" fontId="18" fillId="6" borderId="5" xfId="0" applyNumberFormat="1" applyFont="1" applyFill="1" applyBorder="1" applyAlignment="1">
      <alignment horizontal="center" vertical="center"/>
    </xf>
    <xf numFmtId="178" fontId="4" fillId="6" borderId="5" xfId="0" applyNumberFormat="1" applyFont="1" applyFill="1" applyBorder="1" applyAlignment="1">
      <alignment horizontal="center" vertical="center" wrapText="1"/>
    </xf>
    <xf numFmtId="176" fontId="18" fillId="6" borderId="19" xfId="0" applyNumberFormat="1" applyFont="1" applyFill="1" applyBorder="1" applyAlignment="1">
      <alignment horizontal="center" vertical="center"/>
    </xf>
    <xf numFmtId="176" fontId="36" fillId="6" borderId="5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176" fontId="16" fillId="4" borderId="44" xfId="0" applyNumberFormat="1" applyFont="1" applyFill="1" applyBorder="1" applyAlignment="1">
      <alignment horizontal="center" vertical="center"/>
    </xf>
    <xf numFmtId="176" fontId="39" fillId="0" borderId="0" xfId="0" applyNumberFormat="1" applyFont="1" applyAlignment="1">
      <alignment horizontal="center" vertical="center"/>
    </xf>
    <xf numFmtId="0" fontId="1" fillId="7" borderId="0" xfId="0" applyFont="1" applyFill="1" applyAlignment="1">
      <alignment vertical="center"/>
    </xf>
    <xf numFmtId="176" fontId="6" fillId="7" borderId="0" xfId="0" applyNumberFormat="1" applyFont="1" applyFill="1" applyAlignment="1">
      <alignment vertical="center"/>
    </xf>
    <xf numFmtId="0" fontId="18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wrapText="1"/>
    </xf>
    <xf numFmtId="176" fontId="37" fillId="0" borderId="5" xfId="0" applyNumberFormat="1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vertical="center" wrapText="1"/>
    </xf>
    <xf numFmtId="0" fontId="31" fillId="0" borderId="6" xfId="0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34" fillId="3" borderId="18" xfId="0" applyFont="1" applyFill="1" applyBorder="1" applyAlignment="1">
      <alignment horizontal="left" vertical="center" wrapText="1"/>
    </xf>
    <xf numFmtId="0" fontId="15" fillId="3" borderId="31" xfId="0" applyFont="1" applyFill="1" applyBorder="1" applyAlignment="1">
      <alignment horizontal="left" vertical="center" wrapText="1"/>
    </xf>
    <xf numFmtId="0" fontId="15" fillId="3" borderId="13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5" xfId="3" applyFont="1" applyFill="1" applyBorder="1" applyAlignment="1">
      <alignment vertical="center" wrapText="1"/>
    </xf>
    <xf numFmtId="0" fontId="15" fillId="3" borderId="6" xfId="3" applyFont="1" applyFill="1" applyBorder="1" applyAlignment="1">
      <alignment vertical="center" wrapText="1"/>
    </xf>
    <xf numFmtId="0" fontId="20" fillId="3" borderId="26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8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10" xfId="3" applyFont="1" applyFill="1" applyBorder="1" applyAlignment="1">
      <alignment vertical="center" wrapText="1"/>
    </xf>
    <xf numFmtId="0" fontId="15" fillId="3" borderId="29" xfId="3" applyFont="1" applyFill="1" applyBorder="1" applyAlignment="1">
      <alignment vertical="center" wrapText="1"/>
    </xf>
    <xf numFmtId="0" fontId="15" fillId="3" borderId="30" xfId="3" applyFont="1" applyFill="1" applyBorder="1" applyAlignment="1">
      <alignment vertical="center" wrapText="1"/>
    </xf>
    <xf numFmtId="0" fontId="15" fillId="3" borderId="34" xfId="3" applyFont="1" applyFill="1" applyBorder="1" applyAlignment="1">
      <alignment vertical="center" wrapText="1"/>
    </xf>
    <xf numFmtId="0" fontId="15" fillId="3" borderId="37" xfId="3" applyFont="1" applyFill="1" applyBorder="1" applyAlignment="1">
      <alignment vertical="center" wrapText="1"/>
    </xf>
    <xf numFmtId="0" fontId="15" fillId="3" borderId="36" xfId="3" applyFont="1" applyFill="1" applyBorder="1" applyAlignment="1">
      <alignment vertical="center" wrapText="1"/>
    </xf>
    <xf numFmtId="0" fontId="10" fillId="5" borderId="5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177" fontId="11" fillId="5" borderId="10" xfId="3" applyNumberFormat="1" applyFont="1" applyFill="1" applyBorder="1" applyAlignment="1">
      <alignment horizontal="center" vertical="center" wrapText="1"/>
    </xf>
    <xf numFmtId="177" fontId="16" fillId="5" borderId="30" xfId="3" applyNumberFormat="1" applyFont="1" applyFill="1" applyBorder="1" applyAlignment="1">
      <alignment horizontal="center" vertical="center" wrapText="1"/>
    </xf>
    <xf numFmtId="0" fontId="10" fillId="5" borderId="34" xfId="3" applyFont="1" applyFill="1" applyBorder="1" applyAlignment="1">
      <alignment horizontal="center" vertical="center" wrapText="1"/>
    </xf>
    <xf numFmtId="0" fontId="16" fillId="5" borderId="35" xfId="3" applyFont="1" applyFill="1" applyBorder="1" applyAlignment="1">
      <alignment horizontal="center" vertical="center" wrapText="1"/>
    </xf>
    <xf numFmtId="0" fontId="11" fillId="5" borderId="34" xfId="3" applyFont="1" applyFill="1" applyBorder="1" applyAlignment="1">
      <alignment horizontal="center" vertical="center" wrapText="1"/>
    </xf>
    <xf numFmtId="0" fontId="16" fillId="5" borderId="36" xfId="3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4" fillId="3" borderId="29" xfId="0" applyFont="1" applyFill="1" applyBorder="1" applyAlignment="1">
      <alignment horizontal="center" vertical="center" wrapText="1"/>
    </xf>
    <xf numFmtId="0" fontId="24" fillId="3" borderId="30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left" vertical="center" wrapText="1"/>
    </xf>
    <xf numFmtId="0" fontId="17" fillId="5" borderId="30" xfId="0" applyFont="1" applyFill="1" applyBorder="1" applyAlignment="1">
      <alignment horizontal="left" vertical="center" wrapText="1"/>
    </xf>
    <xf numFmtId="0" fontId="24" fillId="3" borderId="26" xfId="0" applyFont="1" applyFill="1" applyBorder="1" applyAlignment="1">
      <alignment horizontal="center" vertical="center" wrapText="1"/>
    </xf>
    <xf numFmtId="0" fontId="24" fillId="3" borderId="27" xfId="0" applyFont="1" applyFill="1" applyBorder="1" applyAlignment="1">
      <alignment horizontal="center" vertical="center" wrapText="1"/>
    </xf>
    <xf numFmtId="0" fontId="24" fillId="3" borderId="28" xfId="0" applyFont="1" applyFill="1" applyBorder="1" applyAlignment="1">
      <alignment horizontal="center" vertical="center" wrapText="1"/>
    </xf>
    <xf numFmtId="49" fontId="10" fillId="2" borderId="32" xfId="0" applyNumberFormat="1" applyFont="1" applyFill="1" applyBorder="1" applyAlignment="1">
      <alignment horizontal="center" vertical="center" wrapText="1"/>
    </xf>
    <xf numFmtId="49" fontId="15" fillId="2" borderId="33" xfId="0" applyNumberFormat="1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left" vertical="center" wrapText="1"/>
    </xf>
    <xf numFmtId="0" fontId="19" fillId="5" borderId="30" xfId="0" applyFont="1" applyFill="1" applyBorder="1" applyAlignment="1">
      <alignment horizontal="left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3" fillId="5" borderId="29" xfId="0" applyFont="1" applyFill="1" applyBorder="1" applyAlignment="1">
      <alignment horizontal="center" vertical="center" wrapText="1"/>
    </xf>
    <xf numFmtId="0" fontId="25" fillId="5" borderId="29" xfId="0" applyFont="1" applyFill="1" applyBorder="1" applyAlignment="1">
      <alignment horizontal="center" vertical="center" wrapText="1"/>
    </xf>
    <xf numFmtId="0" fontId="25" fillId="5" borderId="30" xfId="0" applyFont="1" applyFill="1" applyBorder="1" applyAlignment="1">
      <alignment horizontal="center" vertical="center" wrapText="1"/>
    </xf>
    <xf numFmtId="0" fontId="29" fillId="3" borderId="42" xfId="0" applyFont="1" applyFill="1" applyBorder="1" applyAlignment="1">
      <alignment horizontal="center" vertical="center" wrapText="1"/>
    </xf>
    <xf numFmtId="0" fontId="29" fillId="3" borderId="31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</cellXfs>
  <cellStyles count="10">
    <cellStyle name="_ET_STYLE_NoName_00_" xfId="1"/>
    <cellStyle name="0,0_x000d__x000a_NA_x000d__x000a_" xfId="2"/>
    <cellStyle name="Normal_Sheet1" xfId="3"/>
    <cellStyle name="百分比" xfId="4" builtinId="5"/>
    <cellStyle name="常规" xfId="0" builtinId="0"/>
    <cellStyle name="常规 2" xfId="8"/>
    <cellStyle name="常规 2 2" xfId="9"/>
    <cellStyle name="常规 2 26" xfId="7"/>
    <cellStyle name="쉼표 [0]_2006 BHC Conference in JEJU Budget (Basic, Eng)" xfId="5"/>
    <cellStyle name="표준_2006 BHC Conference in JEJU Budget (Basic, Eng)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showGridLines="0" tabSelected="1" topLeftCell="A34" workbookViewId="0">
      <selection activeCell="D53" sqref="D53"/>
    </sheetView>
  </sheetViews>
  <sheetFormatPr defaultRowHeight="15" x14ac:dyDescent="0.15"/>
  <cols>
    <col min="1" max="1" width="0.625" style="1" customWidth="1"/>
    <col min="2" max="2" width="23.375" style="74" customWidth="1"/>
    <col min="3" max="3" width="20.625" style="74" customWidth="1"/>
    <col min="4" max="4" width="20.625" style="26" customWidth="1"/>
    <col min="5" max="5" width="13.25" style="26" customWidth="1"/>
    <col min="6" max="6" width="14.5" style="26" customWidth="1"/>
    <col min="7" max="7" width="32.5" style="25" customWidth="1"/>
    <col min="8" max="8" width="12.625" style="1" bestFit="1" customWidth="1"/>
    <col min="9" max="16384" width="9" style="1"/>
  </cols>
  <sheetData>
    <row r="1" spans="1:8" ht="33.75" customHeight="1" x14ac:dyDescent="0.15">
      <c r="B1" s="141" t="s">
        <v>128</v>
      </c>
      <c r="C1" s="142"/>
      <c r="D1" s="142"/>
      <c r="E1" s="142"/>
      <c r="F1" s="142"/>
      <c r="G1" s="143"/>
    </row>
    <row r="2" spans="1:8" s="2" customFormat="1" ht="20.100000000000001" customHeight="1" x14ac:dyDescent="0.15">
      <c r="B2" s="144" t="s">
        <v>151</v>
      </c>
      <c r="C2" s="75" t="s">
        <v>38</v>
      </c>
      <c r="D2" s="147" t="s">
        <v>78</v>
      </c>
      <c r="E2" s="148"/>
      <c r="F2" s="75" t="s">
        <v>39</v>
      </c>
      <c r="G2" s="106"/>
    </row>
    <row r="3" spans="1:8" s="2" customFormat="1" ht="20.100000000000001" customHeight="1" x14ac:dyDescent="0.15">
      <c r="B3" s="145"/>
      <c r="C3" s="75" t="s">
        <v>22</v>
      </c>
      <c r="D3" s="147" t="s">
        <v>63</v>
      </c>
      <c r="E3" s="148"/>
      <c r="F3" s="75" t="s">
        <v>23</v>
      </c>
      <c r="G3" s="107" t="s">
        <v>149</v>
      </c>
    </row>
    <row r="4" spans="1:8" s="2" customFormat="1" ht="20.100000000000001" customHeight="1" x14ac:dyDescent="0.15">
      <c r="B4" s="145"/>
      <c r="C4" s="75" t="s">
        <v>24</v>
      </c>
      <c r="D4" s="149" t="s">
        <v>79</v>
      </c>
      <c r="E4" s="148"/>
      <c r="F4" s="76" t="s">
        <v>18</v>
      </c>
      <c r="G4" s="106" t="s">
        <v>148</v>
      </c>
    </row>
    <row r="5" spans="1:8" s="2" customFormat="1" ht="20.100000000000001" customHeight="1" x14ac:dyDescent="0.15">
      <c r="B5" s="145"/>
      <c r="C5" s="75" t="s">
        <v>25</v>
      </c>
      <c r="D5" s="149" t="s">
        <v>147</v>
      </c>
      <c r="E5" s="148"/>
      <c r="F5" s="76" t="s">
        <v>29</v>
      </c>
      <c r="G5" s="107" t="s">
        <v>54</v>
      </c>
    </row>
    <row r="6" spans="1:8" s="2" customFormat="1" ht="20.100000000000001" customHeight="1" x14ac:dyDescent="0.15">
      <c r="B6" s="145"/>
      <c r="C6" s="150" t="s">
        <v>123</v>
      </c>
      <c r="D6" s="151"/>
      <c r="E6" s="152"/>
      <c r="F6" s="152"/>
      <c r="G6" s="153"/>
    </row>
    <row r="7" spans="1:8" s="2" customFormat="1" ht="20.100000000000001" customHeight="1" x14ac:dyDescent="0.15">
      <c r="B7" s="145"/>
      <c r="C7" s="150" t="s">
        <v>124</v>
      </c>
      <c r="D7" s="151"/>
      <c r="E7" s="152"/>
      <c r="F7" s="152"/>
      <c r="G7" s="153"/>
    </row>
    <row r="8" spans="1:8" s="2" customFormat="1" ht="20.100000000000001" customHeight="1" x14ac:dyDescent="0.15">
      <c r="B8" s="145"/>
      <c r="C8" s="150" t="s">
        <v>125</v>
      </c>
      <c r="D8" s="157"/>
      <c r="E8" s="158"/>
      <c r="F8" s="159"/>
      <c r="G8" s="160"/>
    </row>
    <row r="9" spans="1:8" s="2" customFormat="1" ht="20.100000000000001" customHeight="1" x14ac:dyDescent="0.15">
      <c r="B9" s="145"/>
      <c r="C9" s="150" t="s">
        <v>126</v>
      </c>
      <c r="D9" s="157"/>
      <c r="E9" s="158"/>
      <c r="F9" s="159"/>
      <c r="G9" s="160"/>
    </row>
    <row r="10" spans="1:8" s="2" customFormat="1" ht="20.100000000000001" customHeight="1" thickBot="1" x14ac:dyDescent="0.2">
      <c r="B10" s="146"/>
      <c r="C10" s="82" t="s">
        <v>26</v>
      </c>
      <c r="D10" s="161"/>
      <c r="E10" s="162"/>
      <c r="F10" s="162"/>
      <c r="G10" s="163"/>
    </row>
    <row r="11" spans="1:8" s="2" customFormat="1" ht="20.100000000000001" customHeight="1" thickTop="1" x14ac:dyDescent="0.15">
      <c r="B11" s="66" t="s">
        <v>20</v>
      </c>
      <c r="C11" s="164" t="s">
        <v>55</v>
      </c>
      <c r="D11" s="165"/>
      <c r="E11" s="64" t="s">
        <v>49</v>
      </c>
      <c r="F11" s="166" t="s">
        <v>77</v>
      </c>
      <c r="G11" s="167"/>
    </row>
    <row r="12" spans="1:8" s="2" customFormat="1" ht="20.100000000000001" customHeight="1" thickBot="1" x14ac:dyDescent="0.2">
      <c r="B12" s="67" t="s">
        <v>21</v>
      </c>
      <c r="C12" s="168" t="s">
        <v>50</v>
      </c>
      <c r="D12" s="169"/>
      <c r="E12" s="33" t="s">
        <v>19</v>
      </c>
      <c r="F12" s="170">
        <v>13511070014</v>
      </c>
      <c r="G12" s="171"/>
    </row>
    <row r="13" spans="1:8" s="2" customFormat="1" ht="20.100000000000001" hidden="1" customHeight="1" thickTop="1" x14ac:dyDescent="0.15">
      <c r="B13" s="172" t="s">
        <v>33</v>
      </c>
      <c r="C13" s="173"/>
      <c r="D13" s="173"/>
      <c r="E13" s="173"/>
      <c r="F13" s="173"/>
      <c r="G13" s="174"/>
    </row>
    <row r="14" spans="1:8" s="3" customFormat="1" ht="20.100000000000001" hidden="1" customHeight="1" x14ac:dyDescent="0.15">
      <c r="B14" s="34" t="s">
        <v>2</v>
      </c>
      <c r="C14" s="35" t="s">
        <v>3</v>
      </c>
      <c r="D14" s="108" t="s">
        <v>62</v>
      </c>
      <c r="E14" s="35" t="s">
        <v>40</v>
      </c>
      <c r="F14" s="35" t="s">
        <v>1</v>
      </c>
      <c r="G14" s="36" t="s">
        <v>8</v>
      </c>
    </row>
    <row r="15" spans="1:8" s="3" customFormat="1" ht="20.100000000000001" hidden="1" customHeight="1" x14ac:dyDescent="0.15">
      <c r="B15" s="84" t="s">
        <v>64</v>
      </c>
      <c r="C15" s="83" t="s">
        <v>27</v>
      </c>
      <c r="D15" s="175"/>
      <c r="E15" s="175"/>
      <c r="F15" s="175"/>
      <c r="G15" s="176"/>
    </row>
    <row r="16" spans="1:8" s="3" customFormat="1" ht="19.5" hidden="1" customHeight="1" x14ac:dyDescent="0.15">
      <c r="A16" s="99"/>
      <c r="B16" s="96" t="s">
        <v>80</v>
      </c>
      <c r="C16" s="13">
        <v>10</v>
      </c>
      <c r="D16" s="116">
        <v>750</v>
      </c>
      <c r="E16" s="13"/>
      <c r="F16" s="19">
        <f>E16*D16*C16</f>
        <v>0</v>
      </c>
      <c r="G16" s="62" t="s">
        <v>122</v>
      </c>
      <c r="H16" s="3" t="s">
        <v>121</v>
      </c>
    </row>
    <row r="17" spans="1:9" s="3" customFormat="1" ht="20.100000000000001" hidden="1" customHeight="1" thickBot="1" x14ac:dyDescent="0.2">
      <c r="A17" s="99"/>
      <c r="B17" s="98" t="s">
        <v>81</v>
      </c>
      <c r="C17" s="8"/>
      <c r="D17" s="8"/>
      <c r="E17" s="8"/>
      <c r="F17" s="9">
        <f>F16</f>
        <v>0</v>
      </c>
      <c r="G17" s="10"/>
    </row>
    <row r="18" spans="1:9" ht="20.100000000000001" hidden="1" customHeight="1" thickTop="1" x14ac:dyDescent="0.15">
      <c r="B18" s="154" t="s">
        <v>47</v>
      </c>
      <c r="C18" s="155"/>
      <c r="D18" s="155"/>
      <c r="E18" s="155"/>
      <c r="F18" s="155"/>
      <c r="G18" s="156"/>
    </row>
    <row r="19" spans="1:9" ht="20.100000000000001" hidden="1" customHeight="1" x14ac:dyDescent="0.15">
      <c r="A19" s="95"/>
      <c r="B19" s="100" t="s">
        <v>15</v>
      </c>
      <c r="C19" s="35" t="s">
        <v>3</v>
      </c>
      <c r="D19" s="35" t="s">
        <v>41</v>
      </c>
      <c r="E19" s="38" t="s">
        <v>10</v>
      </c>
      <c r="F19" s="35" t="s">
        <v>1</v>
      </c>
      <c r="G19" s="39" t="s">
        <v>12</v>
      </c>
    </row>
    <row r="20" spans="1:9" s="3" customFormat="1" ht="20.100000000000001" hidden="1" customHeight="1" x14ac:dyDescent="0.15">
      <c r="A20" s="99"/>
      <c r="B20" s="97" t="s">
        <v>94</v>
      </c>
      <c r="C20" s="13">
        <v>40</v>
      </c>
      <c r="D20" s="116">
        <v>100</v>
      </c>
      <c r="E20" s="13"/>
      <c r="F20" s="19">
        <f t="shared" ref="F20:F22" si="0">E20*D20*C20</f>
        <v>0</v>
      </c>
      <c r="G20" s="63" t="s">
        <v>89</v>
      </c>
    </row>
    <row r="21" spans="1:9" s="3" customFormat="1" ht="20.100000000000001" hidden="1" customHeight="1" x14ac:dyDescent="0.15">
      <c r="A21" s="99"/>
      <c r="B21" s="87" t="s">
        <v>90</v>
      </c>
      <c r="C21" s="86">
        <v>40</v>
      </c>
      <c r="D21" s="117">
        <v>198</v>
      </c>
      <c r="E21" s="86"/>
      <c r="F21" s="19">
        <f t="shared" si="0"/>
        <v>0</v>
      </c>
      <c r="G21" s="88" t="s">
        <v>91</v>
      </c>
    </row>
    <row r="22" spans="1:9" s="3" customFormat="1" ht="20.100000000000001" hidden="1" customHeight="1" x14ac:dyDescent="0.15">
      <c r="A22" s="99"/>
      <c r="B22" s="87" t="s">
        <v>92</v>
      </c>
      <c r="C22" s="86">
        <v>40</v>
      </c>
      <c r="D22" s="117">
        <v>120</v>
      </c>
      <c r="E22" s="86"/>
      <c r="F22" s="19">
        <f t="shared" si="0"/>
        <v>0</v>
      </c>
      <c r="G22" s="88" t="s">
        <v>127</v>
      </c>
    </row>
    <row r="23" spans="1:9" ht="20.100000000000001" hidden="1" customHeight="1" thickBot="1" x14ac:dyDescent="0.2">
      <c r="A23" s="95"/>
      <c r="B23" s="101" t="s">
        <v>17</v>
      </c>
      <c r="C23" s="5"/>
      <c r="D23" s="5"/>
      <c r="E23" s="5"/>
      <c r="F23" s="6">
        <f>SUM(F20:F22)</f>
        <v>0</v>
      </c>
      <c r="G23" s="7"/>
      <c r="I23" s="122"/>
    </row>
    <row r="24" spans="1:9" ht="20.100000000000001" hidden="1" customHeight="1" thickTop="1" x14ac:dyDescent="0.15">
      <c r="B24" s="154" t="s">
        <v>16</v>
      </c>
      <c r="C24" s="155"/>
      <c r="D24" s="155"/>
      <c r="E24" s="155"/>
      <c r="F24" s="155"/>
      <c r="G24" s="156"/>
    </row>
    <row r="25" spans="1:9" ht="20.100000000000001" hidden="1" customHeight="1" x14ac:dyDescent="0.15">
      <c r="B25" s="37" t="s">
        <v>15</v>
      </c>
      <c r="C25" s="35" t="s">
        <v>3</v>
      </c>
      <c r="D25" s="35" t="s">
        <v>41</v>
      </c>
      <c r="E25" s="38" t="s">
        <v>10</v>
      </c>
      <c r="F25" s="35" t="s">
        <v>1</v>
      </c>
      <c r="G25" s="39" t="s">
        <v>12</v>
      </c>
    </row>
    <row r="26" spans="1:9" ht="20.100000000000001" hidden="1" customHeight="1" x14ac:dyDescent="0.15">
      <c r="B26" s="68" t="s">
        <v>98</v>
      </c>
      <c r="C26" s="13">
        <v>1</v>
      </c>
      <c r="D26" s="116">
        <v>12000</v>
      </c>
      <c r="E26" s="13"/>
      <c r="F26" s="19">
        <f>E26*D26*C26</f>
        <v>0</v>
      </c>
      <c r="G26" s="63" t="s">
        <v>99</v>
      </c>
    </row>
    <row r="27" spans="1:9" ht="20.100000000000001" hidden="1" customHeight="1" x14ac:dyDescent="0.15">
      <c r="B27" s="68" t="s">
        <v>95</v>
      </c>
      <c r="C27" s="13">
        <v>1</v>
      </c>
      <c r="D27" s="116">
        <v>0</v>
      </c>
      <c r="E27" s="13"/>
      <c r="F27" s="19">
        <f>E27*D27*C27</f>
        <v>0</v>
      </c>
      <c r="G27" s="63" t="s">
        <v>96</v>
      </c>
    </row>
    <row r="28" spans="1:9" ht="20.100000000000001" hidden="1" customHeight="1" x14ac:dyDescent="0.15">
      <c r="B28" s="85" t="s">
        <v>97</v>
      </c>
      <c r="C28" s="86">
        <v>1</v>
      </c>
      <c r="D28" s="117">
        <v>48</v>
      </c>
      <c r="E28" s="86"/>
      <c r="F28" s="19">
        <f>E28*D28*C28</f>
        <v>0</v>
      </c>
      <c r="G28" s="88"/>
    </row>
    <row r="29" spans="1:9" ht="20.100000000000001" hidden="1" customHeight="1" thickBot="1" x14ac:dyDescent="0.2">
      <c r="B29" s="4" t="s">
        <v>17</v>
      </c>
      <c r="C29" s="5"/>
      <c r="D29" s="5"/>
      <c r="E29" s="5"/>
      <c r="F29" s="6">
        <f>SUM(F26:F28)</f>
        <v>0</v>
      </c>
      <c r="G29" s="7"/>
    </row>
    <row r="30" spans="1:9" ht="20.100000000000001" customHeight="1" thickTop="1" x14ac:dyDescent="0.15">
      <c r="B30" s="154" t="s">
        <v>58</v>
      </c>
      <c r="C30" s="178"/>
      <c r="D30" s="178"/>
      <c r="E30" s="178"/>
      <c r="F30" s="178"/>
      <c r="G30" s="179"/>
    </row>
    <row r="31" spans="1:9" ht="20.100000000000001" customHeight="1" x14ac:dyDescent="0.15">
      <c r="B31" s="20" t="s">
        <v>2</v>
      </c>
      <c r="C31" s="21" t="s">
        <v>28</v>
      </c>
      <c r="D31" s="22" t="s">
        <v>9</v>
      </c>
      <c r="E31" s="23" t="s">
        <v>10</v>
      </c>
      <c r="F31" s="22" t="s">
        <v>1</v>
      </c>
      <c r="G31" s="24" t="s">
        <v>0</v>
      </c>
    </row>
    <row r="32" spans="1:9" ht="20.100000000000001" customHeight="1" x14ac:dyDescent="0.15">
      <c r="A32" s="95"/>
      <c r="B32" s="113" t="s">
        <v>13</v>
      </c>
      <c r="C32" s="83" t="s">
        <v>35</v>
      </c>
      <c r="D32" s="175"/>
      <c r="E32" s="175"/>
      <c r="F32" s="175"/>
      <c r="G32" s="176"/>
    </row>
    <row r="33" spans="1:8" ht="24.95" hidden="1" customHeight="1" x14ac:dyDescent="0.15">
      <c r="A33" s="95"/>
      <c r="B33" s="184" t="s">
        <v>82</v>
      </c>
      <c r="C33" s="128">
        <v>1</v>
      </c>
      <c r="D33" s="104">
        <v>6300</v>
      </c>
      <c r="E33" s="128"/>
      <c r="F33" s="104">
        <f>E33*D33*C33</f>
        <v>0</v>
      </c>
      <c r="G33" s="129" t="s">
        <v>140</v>
      </c>
      <c r="H33" s="111" t="s">
        <v>119</v>
      </c>
    </row>
    <row r="34" spans="1:8" ht="24.95" customHeight="1" x14ac:dyDescent="0.15">
      <c r="A34" s="95"/>
      <c r="B34" s="185"/>
      <c r="C34" s="128">
        <v>1</v>
      </c>
      <c r="D34" s="130">
        <v>2300</v>
      </c>
      <c r="E34" s="128">
        <v>1</v>
      </c>
      <c r="F34" s="104">
        <f t="shared" ref="F34:F35" si="1">E34*D34*C34</f>
        <v>2300</v>
      </c>
      <c r="G34" s="129" t="s">
        <v>142</v>
      </c>
      <c r="H34" s="111"/>
    </row>
    <row r="35" spans="1:8" ht="24.95" customHeight="1" x14ac:dyDescent="0.15">
      <c r="A35" s="95"/>
      <c r="B35" s="185"/>
      <c r="C35" s="131">
        <v>1</v>
      </c>
      <c r="D35" s="130">
        <v>3200</v>
      </c>
      <c r="E35" s="131">
        <v>1</v>
      </c>
      <c r="F35" s="130">
        <f t="shared" si="1"/>
        <v>3200</v>
      </c>
      <c r="G35" s="109" t="s">
        <v>143</v>
      </c>
      <c r="H35" s="111"/>
    </row>
    <row r="36" spans="1:8" ht="24.95" hidden="1" customHeight="1" x14ac:dyDescent="0.15">
      <c r="A36" s="95"/>
      <c r="B36" s="185"/>
      <c r="C36" s="17">
        <v>1</v>
      </c>
      <c r="D36" s="118">
        <v>2800</v>
      </c>
      <c r="E36" s="17"/>
      <c r="F36" s="16">
        <f>E36*D36*C36</f>
        <v>0</v>
      </c>
      <c r="G36" s="59" t="s">
        <v>112</v>
      </c>
    </row>
    <row r="37" spans="1:8" ht="24.95" customHeight="1" x14ac:dyDescent="0.15">
      <c r="A37" s="95"/>
      <c r="B37" s="185"/>
      <c r="C37" s="17">
        <v>1</v>
      </c>
      <c r="D37" s="118">
        <v>3200</v>
      </c>
      <c r="E37" s="17">
        <v>1</v>
      </c>
      <c r="F37" s="104">
        <f>E37*D37*C37</f>
        <v>3200</v>
      </c>
      <c r="G37" s="59" t="s">
        <v>152</v>
      </c>
    </row>
    <row r="38" spans="1:8" ht="20.100000000000001" hidden="1" customHeight="1" x14ac:dyDescent="0.15">
      <c r="A38" s="95"/>
      <c r="B38" s="186"/>
      <c r="C38" s="17"/>
      <c r="D38" s="16"/>
      <c r="E38" s="17"/>
      <c r="F38" s="104">
        <f>E38*D38*C38</f>
        <v>0</v>
      </c>
      <c r="G38" s="59"/>
    </row>
    <row r="39" spans="1:8" ht="20.100000000000001" customHeight="1" x14ac:dyDescent="0.15">
      <c r="A39" s="95"/>
      <c r="B39" s="187" t="s">
        <v>14</v>
      </c>
      <c r="C39" s="188"/>
      <c r="D39" s="188"/>
      <c r="E39" s="188"/>
      <c r="F39" s="188"/>
      <c r="G39" s="189"/>
    </row>
    <row r="40" spans="1:8" ht="24.95" hidden="1" customHeight="1" x14ac:dyDescent="0.15">
      <c r="A40" s="95"/>
      <c r="B40" s="190" t="s">
        <v>45</v>
      </c>
      <c r="C40" s="128">
        <v>41</v>
      </c>
      <c r="D40" s="79">
        <v>370</v>
      </c>
      <c r="E40" s="128"/>
      <c r="F40" s="104">
        <f>E40*D40*C40</f>
        <v>0</v>
      </c>
      <c r="G40" s="109" t="s">
        <v>118</v>
      </c>
    </row>
    <row r="41" spans="1:8" ht="24.75" customHeight="1" x14ac:dyDescent="0.15">
      <c r="B41" s="191"/>
      <c r="C41" s="128">
        <v>1</v>
      </c>
      <c r="D41" s="79">
        <v>4305</v>
      </c>
      <c r="E41" s="128">
        <v>1</v>
      </c>
      <c r="F41" s="104">
        <f t="shared" ref="F41:F44" si="2">E41*D41*C41</f>
        <v>4305</v>
      </c>
      <c r="G41" s="109" t="s">
        <v>150</v>
      </c>
    </row>
    <row r="42" spans="1:8" ht="24.95" customHeight="1" x14ac:dyDescent="0.15">
      <c r="B42" s="191"/>
      <c r="C42" s="131">
        <v>38</v>
      </c>
      <c r="D42" s="79">
        <v>180</v>
      </c>
      <c r="E42" s="131">
        <v>1</v>
      </c>
      <c r="F42" s="130">
        <f t="shared" si="2"/>
        <v>6840</v>
      </c>
      <c r="G42" s="109" t="s">
        <v>139</v>
      </c>
    </row>
    <row r="43" spans="1:8" ht="24" hidden="1" customHeight="1" x14ac:dyDescent="0.15">
      <c r="B43" s="191"/>
      <c r="C43" s="17">
        <v>40</v>
      </c>
      <c r="D43" s="119">
        <v>240</v>
      </c>
      <c r="E43" s="17"/>
      <c r="F43" s="104">
        <f t="shared" si="2"/>
        <v>0</v>
      </c>
      <c r="G43" s="109" t="s">
        <v>100</v>
      </c>
    </row>
    <row r="44" spans="1:8" ht="24.95" customHeight="1" x14ac:dyDescent="0.15">
      <c r="B44" s="191"/>
      <c r="C44" s="17">
        <v>50</v>
      </c>
      <c r="D44" s="119">
        <v>75</v>
      </c>
      <c r="E44" s="17">
        <v>1</v>
      </c>
      <c r="F44" s="104">
        <f t="shared" si="2"/>
        <v>3750</v>
      </c>
      <c r="G44" s="109" t="s">
        <v>144</v>
      </c>
    </row>
    <row r="45" spans="1:8" ht="20.100000000000001" hidden="1" customHeight="1" x14ac:dyDescent="0.15">
      <c r="B45" s="191"/>
      <c r="C45" s="17">
        <v>55</v>
      </c>
      <c r="D45" s="79"/>
      <c r="E45" s="17"/>
      <c r="F45" s="16"/>
      <c r="G45" s="78"/>
    </row>
    <row r="46" spans="1:8" ht="20.100000000000001" customHeight="1" x14ac:dyDescent="0.15">
      <c r="B46" s="69" t="s">
        <v>42</v>
      </c>
      <c r="C46" s="83" t="s">
        <v>36</v>
      </c>
      <c r="D46" s="175"/>
      <c r="E46" s="175"/>
      <c r="F46" s="175"/>
      <c r="G46" s="176"/>
    </row>
    <row r="47" spans="1:8" ht="20.100000000000001" hidden="1" customHeight="1" x14ac:dyDescent="0.15">
      <c r="B47" s="102"/>
      <c r="C47" s="17"/>
      <c r="D47" s="16"/>
      <c r="E47" s="17"/>
      <c r="F47" s="104"/>
      <c r="G47" s="59"/>
    </row>
    <row r="48" spans="1:8" ht="20.100000000000001" customHeight="1" x14ac:dyDescent="0.15">
      <c r="B48" s="132" t="s">
        <v>107</v>
      </c>
      <c r="C48" s="131">
        <v>3</v>
      </c>
      <c r="D48" s="130">
        <v>500</v>
      </c>
      <c r="E48" s="131">
        <v>1</v>
      </c>
      <c r="F48" s="130">
        <f>E48*D48*C48</f>
        <v>1500</v>
      </c>
      <c r="G48" s="109" t="s">
        <v>145</v>
      </c>
    </row>
    <row r="49" spans="2:7" ht="20.100000000000001" hidden="1" customHeight="1" x14ac:dyDescent="0.15">
      <c r="B49" s="81" t="s">
        <v>101</v>
      </c>
      <c r="C49" s="57">
        <v>1</v>
      </c>
      <c r="D49" s="120">
        <v>500</v>
      </c>
      <c r="E49" s="57"/>
      <c r="F49" s="105">
        <f>E49*D49*C49</f>
        <v>0</v>
      </c>
      <c r="G49" s="80" t="s">
        <v>103</v>
      </c>
    </row>
    <row r="50" spans="2:7" ht="20.100000000000001" hidden="1" customHeight="1" x14ac:dyDescent="0.15">
      <c r="B50" s="81" t="s">
        <v>102</v>
      </c>
      <c r="C50" s="57">
        <v>1</v>
      </c>
      <c r="D50" s="120">
        <v>750</v>
      </c>
      <c r="E50" s="57"/>
      <c r="F50" s="105">
        <f>E50*D50*C50</f>
        <v>0</v>
      </c>
      <c r="G50" s="80" t="s">
        <v>105</v>
      </c>
    </row>
    <row r="51" spans="2:7" s="3" customFormat="1" ht="20.100000000000001" customHeight="1" thickBot="1" x14ac:dyDescent="0.2">
      <c r="B51" s="11" t="s">
        <v>5</v>
      </c>
      <c r="C51" s="5"/>
      <c r="D51" s="6"/>
      <c r="E51" s="6"/>
      <c r="F51" s="6">
        <f>F40+F41+F42+F43+F44+F48+F33+F34+F35+F36+F37+F49+F50</f>
        <v>25095</v>
      </c>
      <c r="G51" s="12"/>
    </row>
    <row r="52" spans="2:7" s="3" customFormat="1" ht="20.100000000000001" customHeight="1" thickTop="1" x14ac:dyDescent="0.15">
      <c r="B52" s="177" t="s">
        <v>71</v>
      </c>
      <c r="C52" s="178"/>
      <c r="D52" s="178"/>
      <c r="E52" s="178"/>
      <c r="F52" s="178"/>
      <c r="G52" s="179"/>
    </row>
    <row r="53" spans="2:7" ht="20.100000000000001" customHeight="1" thickBot="1" x14ac:dyDescent="0.2">
      <c r="B53" s="40" t="s">
        <v>2</v>
      </c>
      <c r="C53" s="41" t="s">
        <v>3</v>
      </c>
      <c r="D53" s="42" t="s">
        <v>9</v>
      </c>
      <c r="E53" s="42" t="s">
        <v>11</v>
      </c>
      <c r="F53" s="43" t="s">
        <v>1</v>
      </c>
      <c r="G53" s="44" t="s">
        <v>0</v>
      </c>
    </row>
    <row r="54" spans="2:7" ht="30" hidden="1" customHeight="1" x14ac:dyDescent="0.15">
      <c r="B54" s="115" t="s">
        <v>56</v>
      </c>
      <c r="C54" s="13">
        <v>24</v>
      </c>
      <c r="D54" s="14">
        <v>100</v>
      </c>
      <c r="E54" s="15">
        <v>0</v>
      </c>
      <c r="F54" s="14">
        <f>E54*D54*C54</f>
        <v>0</v>
      </c>
      <c r="G54" s="54"/>
    </row>
    <row r="55" spans="2:7" ht="20.100000000000001" hidden="1" customHeight="1" x14ac:dyDescent="0.15">
      <c r="B55" s="71" t="s">
        <v>53</v>
      </c>
      <c r="C55" s="13"/>
      <c r="D55" s="16"/>
      <c r="E55" s="17">
        <v>1</v>
      </c>
      <c r="F55" s="104">
        <f>E55*D55*C55</f>
        <v>0</v>
      </c>
      <c r="G55" s="54"/>
    </row>
    <row r="56" spans="2:7" ht="20.100000000000001" customHeight="1" x14ac:dyDescent="0.15">
      <c r="B56" s="133" t="s">
        <v>48</v>
      </c>
      <c r="C56" s="134">
        <v>121</v>
      </c>
      <c r="D56" s="104">
        <v>10</v>
      </c>
      <c r="E56" s="128">
        <v>1</v>
      </c>
      <c r="F56" s="104">
        <f>E56*D56*C56</f>
        <v>1210</v>
      </c>
      <c r="G56" s="135" t="s">
        <v>153</v>
      </c>
    </row>
    <row r="57" spans="2:7" ht="20.100000000000001" hidden="1" customHeight="1" x14ac:dyDescent="0.15">
      <c r="B57" s="133" t="s">
        <v>75</v>
      </c>
      <c r="C57" s="134"/>
      <c r="D57" s="104">
        <v>50</v>
      </c>
      <c r="E57" s="128">
        <v>0</v>
      </c>
      <c r="F57" s="104">
        <f t="shared" ref="F57:F58" si="3">E57*D57*C57</f>
        <v>0</v>
      </c>
      <c r="G57" s="136" t="s">
        <v>76</v>
      </c>
    </row>
    <row r="58" spans="2:7" ht="20.100000000000001" customHeight="1" x14ac:dyDescent="0.15">
      <c r="B58" s="133" t="s">
        <v>120</v>
      </c>
      <c r="C58" s="134">
        <v>1</v>
      </c>
      <c r="D58" s="104">
        <v>600</v>
      </c>
      <c r="E58" s="128">
        <v>1</v>
      </c>
      <c r="F58" s="104">
        <f t="shared" si="3"/>
        <v>600</v>
      </c>
      <c r="G58" s="136" t="s">
        <v>146</v>
      </c>
    </row>
    <row r="59" spans="2:7" ht="20.100000000000001" hidden="1" customHeight="1" x14ac:dyDescent="0.15">
      <c r="B59" s="114"/>
      <c r="C59" s="86"/>
      <c r="D59" s="58"/>
      <c r="E59" s="57"/>
      <c r="F59" s="104">
        <f t="shared" ref="F59" si="4">E59*D59*C59</f>
        <v>0</v>
      </c>
      <c r="G59" s="80"/>
    </row>
    <row r="60" spans="2:7" ht="20.100000000000001" customHeight="1" thickBot="1" x14ac:dyDescent="0.2">
      <c r="B60" s="11" t="s">
        <v>6</v>
      </c>
      <c r="C60" s="5"/>
      <c r="D60" s="6"/>
      <c r="E60" s="6"/>
      <c r="F60" s="6">
        <f>SUM(F54:F59)</f>
        <v>1810</v>
      </c>
      <c r="G60" s="12"/>
    </row>
    <row r="61" spans="2:7" ht="20.100000000000001" customHeight="1" thickTop="1" thickBot="1" x14ac:dyDescent="0.2">
      <c r="B61" s="180" t="s">
        <v>59</v>
      </c>
      <c r="C61" s="181"/>
      <c r="D61" s="31"/>
      <c r="E61" s="31"/>
      <c r="F61" s="31">
        <f>F17+F23+F29+F51+F60</f>
        <v>26905</v>
      </c>
      <c r="G61" s="32"/>
    </row>
    <row r="62" spans="2:7" s="3" customFormat="1" ht="20.100000000000001" customHeight="1" thickTop="1" thickBot="1" x14ac:dyDescent="0.2">
      <c r="B62" s="55" t="s">
        <v>46</v>
      </c>
      <c r="C62" s="30"/>
      <c r="D62" s="53">
        <v>0.08</v>
      </c>
      <c r="E62" s="31"/>
      <c r="F62" s="31">
        <f>F61*0.08</f>
        <v>2152.4</v>
      </c>
      <c r="G62" s="32"/>
    </row>
    <row r="63" spans="2:7" ht="20.100000000000001" hidden="1" customHeight="1" thickTop="1" x14ac:dyDescent="0.15">
      <c r="B63" s="177" t="s">
        <v>44</v>
      </c>
      <c r="C63" s="178"/>
      <c r="D63" s="178"/>
      <c r="E63" s="178"/>
      <c r="F63" s="178"/>
      <c r="G63" s="179"/>
    </row>
    <row r="64" spans="2:7" ht="20.100000000000001" hidden="1" customHeight="1" x14ac:dyDescent="0.15">
      <c r="B64" s="45" t="s">
        <v>2</v>
      </c>
      <c r="C64" s="46" t="s">
        <v>3</v>
      </c>
      <c r="D64" s="47" t="s">
        <v>4</v>
      </c>
      <c r="E64" s="48" t="s">
        <v>10</v>
      </c>
      <c r="F64" s="49" t="s">
        <v>1</v>
      </c>
      <c r="G64" s="50" t="s">
        <v>8</v>
      </c>
    </row>
    <row r="65" spans="2:7" ht="20.100000000000001" hidden="1" customHeight="1" x14ac:dyDescent="0.15">
      <c r="B65" s="65" t="s">
        <v>37</v>
      </c>
      <c r="C65" s="175"/>
      <c r="D65" s="182"/>
      <c r="E65" s="182"/>
      <c r="F65" s="182"/>
      <c r="G65" s="183"/>
    </row>
    <row r="66" spans="2:7" ht="20.100000000000001" hidden="1" customHeight="1" x14ac:dyDescent="0.15">
      <c r="B66" s="72" t="s">
        <v>33</v>
      </c>
      <c r="C66" s="15">
        <v>1</v>
      </c>
      <c r="D66" s="14"/>
      <c r="E66" s="15">
        <v>3</v>
      </c>
      <c r="F66" s="14">
        <f>C66*D66*E66</f>
        <v>0</v>
      </c>
      <c r="G66" s="60" t="s">
        <v>68</v>
      </c>
    </row>
    <row r="67" spans="2:7" ht="20.100000000000001" hidden="1" customHeight="1" x14ac:dyDescent="0.15">
      <c r="B67" s="72" t="s">
        <v>65</v>
      </c>
      <c r="C67" s="15">
        <v>1</v>
      </c>
      <c r="D67" s="14"/>
      <c r="E67" s="15">
        <v>2</v>
      </c>
      <c r="F67" s="14">
        <f t="shared" ref="F67:F69" si="5">C67*D67*E67</f>
        <v>0</v>
      </c>
      <c r="G67" s="60" t="s">
        <v>61</v>
      </c>
    </row>
    <row r="68" spans="2:7" ht="39" hidden="1" customHeight="1" x14ac:dyDescent="0.15">
      <c r="B68" s="72"/>
      <c r="C68" s="15"/>
      <c r="D68" s="14"/>
      <c r="E68" s="15"/>
      <c r="F68" s="14">
        <f t="shared" si="5"/>
        <v>0</v>
      </c>
      <c r="G68" s="60"/>
    </row>
    <row r="69" spans="2:7" ht="20.100000000000001" hidden="1" customHeight="1" x14ac:dyDescent="0.15">
      <c r="B69" s="73" t="s">
        <v>52</v>
      </c>
      <c r="C69" s="57">
        <v>1</v>
      </c>
      <c r="D69" s="58"/>
      <c r="E69" s="57">
        <v>4</v>
      </c>
      <c r="F69" s="14">
        <f t="shared" si="5"/>
        <v>0</v>
      </c>
      <c r="G69" s="61" t="s">
        <v>66</v>
      </c>
    </row>
    <row r="70" spans="2:7" ht="20.100000000000001" hidden="1" customHeight="1" thickBot="1" x14ac:dyDescent="0.2">
      <c r="B70" s="11" t="s">
        <v>7</v>
      </c>
      <c r="C70" s="5"/>
      <c r="D70" s="6"/>
      <c r="E70" s="6"/>
      <c r="F70" s="6">
        <f>SUM(F66:F69)</f>
        <v>0</v>
      </c>
      <c r="G70" s="12"/>
    </row>
    <row r="71" spans="2:7" ht="20.100000000000001" hidden="1" customHeight="1" thickTop="1" thickBot="1" x14ac:dyDescent="0.2">
      <c r="B71" s="56" t="s">
        <v>43</v>
      </c>
      <c r="C71" s="30"/>
      <c r="D71" s="31"/>
      <c r="E71" s="31"/>
      <c r="F71" s="31">
        <f>F61+F62+F70</f>
        <v>29057.4</v>
      </c>
      <c r="G71" s="32"/>
    </row>
    <row r="72" spans="2:7" ht="27.75" hidden="1" customHeight="1" thickTop="1" x14ac:dyDescent="0.15">
      <c r="B72" s="85" t="s">
        <v>67</v>
      </c>
      <c r="C72" s="13">
        <v>40</v>
      </c>
      <c r="D72" s="90">
        <v>1500</v>
      </c>
      <c r="E72" s="13"/>
      <c r="F72" s="103">
        <f>E72*D72*C72</f>
        <v>0</v>
      </c>
      <c r="G72" s="59" t="s">
        <v>70</v>
      </c>
    </row>
    <row r="73" spans="2:7" ht="20.100000000000001" hidden="1" customHeight="1" x14ac:dyDescent="0.15">
      <c r="B73" s="85" t="s">
        <v>60</v>
      </c>
      <c r="C73" s="86"/>
      <c r="D73" s="91"/>
      <c r="E73" s="86"/>
      <c r="F73" s="103">
        <f>E73*D73*C73</f>
        <v>0</v>
      </c>
      <c r="G73" s="80"/>
    </row>
    <row r="74" spans="2:7" ht="20.100000000000001" hidden="1" customHeight="1" thickTop="1" thickBot="1" x14ac:dyDescent="0.2">
      <c r="B74" s="92" t="s">
        <v>57</v>
      </c>
      <c r="C74" s="27"/>
      <c r="D74" s="28"/>
      <c r="E74" s="28"/>
      <c r="F74" s="28">
        <f>F72+F73</f>
        <v>0</v>
      </c>
      <c r="G74" s="29"/>
    </row>
    <row r="75" spans="2:7" ht="20.100000000000001" customHeight="1" thickTop="1" thickBot="1" x14ac:dyDescent="0.2">
      <c r="B75" s="93" t="s">
        <v>72</v>
      </c>
      <c r="C75" s="51"/>
      <c r="D75" s="52"/>
      <c r="E75" s="52"/>
      <c r="F75" s="124">
        <f>F17+F23+F51+F60+F62</f>
        <v>29057.4</v>
      </c>
      <c r="G75" s="77"/>
    </row>
    <row r="76" spans="2:7" ht="15.75" hidden="1" thickBot="1" x14ac:dyDescent="0.2">
      <c r="B76" s="93" t="s">
        <v>73</v>
      </c>
      <c r="C76" s="51"/>
      <c r="D76" s="52"/>
      <c r="E76" s="52"/>
      <c r="F76" s="28">
        <f>F75/200</f>
        <v>145.28700000000001</v>
      </c>
      <c r="G76" s="77"/>
    </row>
    <row r="77" spans="2:7" x14ac:dyDescent="0.15">
      <c r="B77" s="137"/>
      <c r="C77" s="138"/>
      <c r="D77" s="139"/>
      <c r="E77" s="139"/>
      <c r="F77" s="139"/>
      <c r="G77" s="140"/>
    </row>
    <row r="78" spans="2:7" x14ac:dyDescent="0.15">
      <c r="B78" s="137"/>
      <c r="C78" s="138"/>
      <c r="D78" s="139"/>
      <c r="E78" s="139"/>
      <c r="F78" s="139"/>
      <c r="G78" s="140"/>
    </row>
    <row r="79" spans="2:7" x14ac:dyDescent="0.15">
      <c r="B79" s="137"/>
      <c r="C79" s="138"/>
      <c r="D79" s="139"/>
      <c r="E79" s="139"/>
      <c r="F79" s="139"/>
      <c r="G79" s="140"/>
    </row>
    <row r="80" spans="2:7" x14ac:dyDescent="0.15">
      <c r="B80" s="137"/>
      <c r="C80" s="138"/>
      <c r="D80" s="139"/>
      <c r="E80" s="139"/>
      <c r="F80" s="139"/>
      <c r="G80" s="140"/>
    </row>
    <row r="81" spans="2:8" x14ac:dyDescent="0.15">
      <c r="B81" s="137"/>
      <c r="C81" s="138"/>
      <c r="D81" s="139"/>
      <c r="E81" s="139"/>
      <c r="F81" s="139"/>
      <c r="G81" s="140"/>
    </row>
    <row r="82" spans="2:8" x14ac:dyDescent="0.15">
      <c r="B82" s="137"/>
      <c r="C82" s="138"/>
      <c r="D82" s="139"/>
      <c r="E82" s="139"/>
      <c r="F82" s="139"/>
      <c r="G82" s="140"/>
    </row>
    <row r="83" spans="2:8" x14ac:dyDescent="0.15">
      <c r="B83" s="137"/>
      <c r="C83" s="138"/>
      <c r="D83" s="139"/>
      <c r="E83" s="139"/>
      <c r="F83" s="139"/>
      <c r="G83" s="140"/>
    </row>
    <row r="84" spans="2:8" x14ac:dyDescent="0.15">
      <c r="C84" s="125" t="s">
        <v>134</v>
      </c>
      <c r="D84" s="125" t="s">
        <v>135</v>
      </c>
      <c r="E84" s="125" t="s">
        <v>136</v>
      </c>
      <c r="F84" s="123" t="s">
        <v>141</v>
      </c>
      <c r="G84" s="123" t="s">
        <v>137</v>
      </c>
      <c r="H84" s="126" t="s">
        <v>138</v>
      </c>
    </row>
    <row r="85" spans="2:8" x14ac:dyDescent="0.15">
      <c r="B85" s="123" t="s">
        <v>129</v>
      </c>
      <c r="C85" s="26">
        <v>6300</v>
      </c>
      <c r="D85" s="26">
        <v>15170</v>
      </c>
      <c r="E85" s="26">
        <v>1000</v>
      </c>
      <c r="F85" s="25">
        <v>675</v>
      </c>
      <c r="G85" s="26">
        <f>F85+E85+D85+C85</f>
        <v>23145</v>
      </c>
      <c r="H85" s="127">
        <f>G85*1.08</f>
        <v>24996.600000000002</v>
      </c>
    </row>
    <row r="86" spans="2:8" x14ac:dyDescent="0.15">
      <c r="B86" s="123" t="s">
        <v>130</v>
      </c>
      <c r="C86" s="26">
        <v>2300</v>
      </c>
      <c r="D86" s="26">
        <v>4305</v>
      </c>
      <c r="E86" s="26">
        <v>500</v>
      </c>
      <c r="F86" s="25">
        <v>330</v>
      </c>
      <c r="G86" s="26">
        <f>F86+E86+D86+C86</f>
        <v>7435</v>
      </c>
      <c r="H86" s="127">
        <f>G86*1.08</f>
        <v>8029.8</v>
      </c>
    </row>
    <row r="87" spans="2:8" x14ac:dyDescent="0.15">
      <c r="B87" s="123" t="s">
        <v>131</v>
      </c>
      <c r="C87" s="26">
        <v>3200</v>
      </c>
      <c r="D87" s="26">
        <v>6840</v>
      </c>
      <c r="E87" s="26">
        <v>500</v>
      </c>
      <c r="F87" s="25">
        <v>980</v>
      </c>
      <c r="G87" s="26">
        <f>SUM(C87:F87)</f>
        <v>11520</v>
      </c>
      <c r="H87" s="127">
        <f>G87*1.08</f>
        <v>12441.6</v>
      </c>
    </row>
    <row r="88" spans="2:8" x14ac:dyDescent="0.15">
      <c r="B88" s="123" t="s">
        <v>132</v>
      </c>
      <c r="C88" s="26"/>
      <c r="F88" s="25"/>
    </row>
    <row r="89" spans="2:8" x14ac:dyDescent="0.15">
      <c r="B89" s="123" t="s">
        <v>133</v>
      </c>
      <c r="C89" s="26"/>
      <c r="F89" s="25"/>
    </row>
  </sheetData>
  <mergeCells count="33">
    <mergeCell ref="B52:G52"/>
    <mergeCell ref="B61:C61"/>
    <mergeCell ref="B63:G63"/>
    <mergeCell ref="C65:G65"/>
    <mergeCell ref="B30:G30"/>
    <mergeCell ref="D32:G32"/>
    <mergeCell ref="B33:B38"/>
    <mergeCell ref="B39:G39"/>
    <mergeCell ref="B40:B45"/>
    <mergeCell ref="D46:G46"/>
    <mergeCell ref="B24:G24"/>
    <mergeCell ref="C8:D8"/>
    <mergeCell ref="E8:G8"/>
    <mergeCell ref="C9:D9"/>
    <mergeCell ref="E9:G9"/>
    <mergeCell ref="D10:G10"/>
    <mergeCell ref="C11:D11"/>
    <mergeCell ref="F11:G11"/>
    <mergeCell ref="C12:D12"/>
    <mergeCell ref="F12:G12"/>
    <mergeCell ref="B13:G13"/>
    <mergeCell ref="D15:G15"/>
    <mergeCell ref="B18:G18"/>
    <mergeCell ref="B1:G1"/>
    <mergeCell ref="B2:B10"/>
    <mergeCell ref="D2:E2"/>
    <mergeCell ref="D3:E3"/>
    <mergeCell ref="D4:E4"/>
    <mergeCell ref="D5:E5"/>
    <mergeCell ref="C6:D6"/>
    <mergeCell ref="E6:G6"/>
    <mergeCell ref="C7:D7"/>
    <mergeCell ref="E7:G7"/>
  </mergeCells>
  <phoneticPr fontId="3" type="noConversion"/>
  <pageMargins left="0.19685039370078741" right="0.11811023622047245" top="0.43307086614173229" bottom="0.31496062992125984" header="0.23622047244094491" footer="0.27559055118110237"/>
  <pageSetup paperSize="9" scale="60" orientation="portrait" r:id="rId1"/>
  <headerFooter alignWithMargins="0">
    <oddFooter>&amp;A&amp;R第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opLeftCell="A9" workbookViewId="0">
      <selection activeCell="D37" sqref="D37"/>
    </sheetView>
  </sheetViews>
  <sheetFormatPr defaultRowHeight="15" x14ac:dyDescent="0.15"/>
  <cols>
    <col min="1" max="1" width="0.625" style="1" customWidth="1"/>
    <col min="2" max="2" width="24.5" style="74" customWidth="1"/>
    <col min="3" max="3" width="20.625" style="74" customWidth="1"/>
    <col min="4" max="4" width="20.625" style="26" customWidth="1"/>
    <col min="5" max="5" width="13.25" style="26" customWidth="1"/>
    <col min="6" max="6" width="14.5" style="26" customWidth="1"/>
    <col min="7" max="7" width="32.5" style="25" customWidth="1"/>
    <col min="8" max="16384" width="9" style="1"/>
  </cols>
  <sheetData>
    <row r="1" spans="1:7" ht="33.75" customHeight="1" x14ac:dyDescent="0.15">
      <c r="B1" s="141" t="s">
        <v>69</v>
      </c>
      <c r="C1" s="142"/>
      <c r="D1" s="142"/>
      <c r="E1" s="142"/>
      <c r="F1" s="142"/>
      <c r="G1" s="143"/>
    </row>
    <row r="2" spans="1:7" s="2" customFormat="1" ht="20.100000000000001" customHeight="1" x14ac:dyDescent="0.15">
      <c r="B2" s="144" t="s">
        <v>87</v>
      </c>
      <c r="C2" s="75" t="s">
        <v>38</v>
      </c>
      <c r="D2" s="147" t="s">
        <v>78</v>
      </c>
      <c r="E2" s="148"/>
      <c r="F2" s="75" t="s">
        <v>39</v>
      </c>
      <c r="G2" s="106"/>
    </row>
    <row r="3" spans="1:7" s="2" customFormat="1" ht="20.100000000000001" customHeight="1" x14ac:dyDescent="0.15">
      <c r="B3" s="145"/>
      <c r="C3" s="75" t="s">
        <v>22</v>
      </c>
      <c r="D3" s="147" t="s">
        <v>63</v>
      </c>
      <c r="E3" s="148"/>
      <c r="F3" s="75" t="s">
        <v>23</v>
      </c>
      <c r="G3" s="107" t="s">
        <v>115</v>
      </c>
    </row>
    <row r="4" spans="1:7" s="2" customFormat="1" ht="20.100000000000001" customHeight="1" x14ac:dyDescent="0.15">
      <c r="B4" s="145"/>
      <c r="C4" s="75" t="s">
        <v>24</v>
      </c>
      <c r="D4" s="149" t="s">
        <v>79</v>
      </c>
      <c r="E4" s="148"/>
      <c r="F4" s="76" t="s">
        <v>18</v>
      </c>
      <c r="G4" s="106" t="s">
        <v>84</v>
      </c>
    </row>
    <row r="5" spans="1:7" s="2" customFormat="1" ht="20.100000000000001" customHeight="1" x14ac:dyDescent="0.15">
      <c r="B5" s="145"/>
      <c r="C5" s="75" t="s">
        <v>25</v>
      </c>
      <c r="D5" s="149" t="s">
        <v>85</v>
      </c>
      <c r="E5" s="148"/>
      <c r="F5" s="76" t="s">
        <v>29</v>
      </c>
      <c r="G5" s="107" t="s">
        <v>54</v>
      </c>
    </row>
    <row r="6" spans="1:7" s="2" customFormat="1" ht="20.100000000000001" customHeight="1" x14ac:dyDescent="0.15">
      <c r="B6" s="145"/>
      <c r="C6" s="192" t="s">
        <v>31</v>
      </c>
      <c r="D6" s="151"/>
      <c r="E6" s="152"/>
      <c r="F6" s="152"/>
      <c r="G6" s="153"/>
    </row>
    <row r="7" spans="1:7" s="2" customFormat="1" ht="20.100000000000001" customHeight="1" x14ac:dyDescent="0.15">
      <c r="B7" s="145"/>
      <c r="C7" s="192" t="s">
        <v>30</v>
      </c>
      <c r="D7" s="151"/>
      <c r="E7" s="152"/>
      <c r="F7" s="152"/>
      <c r="G7" s="153"/>
    </row>
    <row r="8" spans="1:7" s="2" customFormat="1" ht="20.100000000000001" customHeight="1" x14ac:dyDescent="0.15">
      <c r="B8" s="145"/>
      <c r="C8" s="192" t="s">
        <v>32</v>
      </c>
      <c r="D8" s="157"/>
      <c r="E8" s="158"/>
      <c r="F8" s="159"/>
      <c r="G8" s="160"/>
    </row>
    <row r="9" spans="1:7" s="2" customFormat="1" ht="20.100000000000001" customHeight="1" x14ac:dyDescent="0.15">
      <c r="B9" s="145"/>
      <c r="C9" s="192" t="s">
        <v>34</v>
      </c>
      <c r="D9" s="157"/>
      <c r="E9" s="158"/>
      <c r="F9" s="159"/>
      <c r="G9" s="160"/>
    </row>
    <row r="10" spans="1:7" s="2" customFormat="1" ht="20.100000000000001" customHeight="1" thickBot="1" x14ac:dyDescent="0.2">
      <c r="B10" s="146"/>
      <c r="C10" s="82" t="s">
        <v>26</v>
      </c>
      <c r="D10" s="161"/>
      <c r="E10" s="162"/>
      <c r="F10" s="162"/>
      <c r="G10" s="163"/>
    </row>
    <row r="11" spans="1:7" s="2" customFormat="1" ht="20.100000000000001" customHeight="1" thickTop="1" x14ac:dyDescent="0.15">
      <c r="B11" s="66" t="s">
        <v>20</v>
      </c>
      <c r="C11" s="164" t="s">
        <v>55</v>
      </c>
      <c r="D11" s="165"/>
      <c r="E11" s="64" t="s">
        <v>49</v>
      </c>
      <c r="F11" s="166" t="s">
        <v>77</v>
      </c>
      <c r="G11" s="167"/>
    </row>
    <row r="12" spans="1:7" s="2" customFormat="1" ht="20.100000000000001" customHeight="1" thickBot="1" x14ac:dyDescent="0.2">
      <c r="B12" s="67" t="s">
        <v>21</v>
      </c>
      <c r="C12" s="168" t="s">
        <v>50</v>
      </c>
      <c r="D12" s="169"/>
      <c r="E12" s="33" t="s">
        <v>19</v>
      </c>
      <c r="F12" s="170">
        <v>13511070014</v>
      </c>
      <c r="G12" s="171"/>
    </row>
    <row r="13" spans="1:7" s="2" customFormat="1" ht="20.100000000000001" hidden="1" customHeight="1" thickTop="1" x14ac:dyDescent="0.15">
      <c r="B13" s="172" t="s">
        <v>33</v>
      </c>
      <c r="C13" s="173"/>
      <c r="D13" s="173"/>
      <c r="E13" s="173"/>
      <c r="F13" s="173"/>
      <c r="G13" s="174"/>
    </row>
    <row r="14" spans="1:7" s="3" customFormat="1" ht="20.100000000000001" hidden="1" customHeight="1" x14ac:dyDescent="0.15">
      <c r="B14" s="34" t="s">
        <v>2</v>
      </c>
      <c r="C14" s="35" t="s">
        <v>3</v>
      </c>
      <c r="D14" s="108" t="s">
        <v>62</v>
      </c>
      <c r="E14" s="35" t="s">
        <v>40</v>
      </c>
      <c r="F14" s="35" t="s">
        <v>1</v>
      </c>
      <c r="G14" s="36" t="s">
        <v>8</v>
      </c>
    </row>
    <row r="15" spans="1:7" s="3" customFormat="1" ht="20.100000000000001" hidden="1" customHeight="1" x14ac:dyDescent="0.15">
      <c r="B15" s="84" t="s">
        <v>64</v>
      </c>
      <c r="C15" s="83" t="s">
        <v>27</v>
      </c>
      <c r="D15" s="175"/>
      <c r="E15" s="175"/>
      <c r="F15" s="175"/>
      <c r="G15" s="176"/>
    </row>
    <row r="16" spans="1:7" s="3" customFormat="1" ht="19.5" hidden="1" customHeight="1" x14ac:dyDescent="0.15">
      <c r="A16" s="99"/>
      <c r="B16" s="96" t="s">
        <v>80</v>
      </c>
      <c r="C16" s="13">
        <v>10</v>
      </c>
      <c r="D16" s="116">
        <v>750</v>
      </c>
      <c r="E16" s="13"/>
      <c r="F16" s="19">
        <f>E16*D16*C16</f>
        <v>0</v>
      </c>
      <c r="G16" s="62" t="s">
        <v>88</v>
      </c>
    </row>
    <row r="17" spans="1:7" s="3" customFormat="1" ht="20.100000000000001" hidden="1" customHeight="1" thickBot="1" x14ac:dyDescent="0.2">
      <c r="A17" s="99"/>
      <c r="B17" s="98" t="s">
        <v>81</v>
      </c>
      <c r="C17" s="8"/>
      <c r="D17" s="8"/>
      <c r="E17" s="8"/>
      <c r="F17" s="9">
        <f>F16</f>
        <v>0</v>
      </c>
      <c r="G17" s="10"/>
    </row>
    <row r="18" spans="1:7" ht="20.100000000000001" hidden="1" customHeight="1" thickTop="1" x14ac:dyDescent="0.15">
      <c r="B18" s="154" t="s">
        <v>47</v>
      </c>
      <c r="C18" s="155"/>
      <c r="D18" s="155"/>
      <c r="E18" s="155"/>
      <c r="F18" s="155"/>
      <c r="G18" s="156"/>
    </row>
    <row r="19" spans="1:7" ht="20.100000000000001" hidden="1" customHeight="1" x14ac:dyDescent="0.15">
      <c r="A19" s="95"/>
      <c r="B19" s="100" t="s">
        <v>15</v>
      </c>
      <c r="C19" s="35" t="s">
        <v>3</v>
      </c>
      <c r="D19" s="35" t="s">
        <v>41</v>
      </c>
      <c r="E19" s="38" t="s">
        <v>10</v>
      </c>
      <c r="F19" s="35" t="s">
        <v>1</v>
      </c>
      <c r="G19" s="39" t="s">
        <v>12</v>
      </c>
    </row>
    <row r="20" spans="1:7" s="3" customFormat="1" ht="20.100000000000001" hidden="1" customHeight="1" x14ac:dyDescent="0.15">
      <c r="A20" s="99"/>
      <c r="B20" s="97" t="s">
        <v>94</v>
      </c>
      <c r="C20" s="13">
        <v>40</v>
      </c>
      <c r="D20" s="116">
        <v>100</v>
      </c>
      <c r="E20" s="13"/>
      <c r="F20" s="19">
        <f t="shared" ref="F20:F22" si="0">E20*D20*C20</f>
        <v>0</v>
      </c>
      <c r="G20" s="63" t="s">
        <v>89</v>
      </c>
    </row>
    <row r="21" spans="1:7" s="3" customFormat="1" ht="20.100000000000001" hidden="1" customHeight="1" x14ac:dyDescent="0.15">
      <c r="A21" s="99"/>
      <c r="B21" s="87" t="s">
        <v>90</v>
      </c>
      <c r="C21" s="86">
        <v>40</v>
      </c>
      <c r="D21" s="117">
        <v>198</v>
      </c>
      <c r="E21" s="86"/>
      <c r="F21" s="19">
        <f t="shared" si="0"/>
        <v>0</v>
      </c>
      <c r="G21" s="88" t="s">
        <v>91</v>
      </c>
    </row>
    <row r="22" spans="1:7" s="3" customFormat="1" ht="20.100000000000001" hidden="1" customHeight="1" x14ac:dyDescent="0.15">
      <c r="A22" s="99"/>
      <c r="B22" s="87" t="s">
        <v>92</v>
      </c>
      <c r="C22" s="86">
        <v>40</v>
      </c>
      <c r="D22" s="117">
        <v>120</v>
      </c>
      <c r="E22" s="86"/>
      <c r="F22" s="19">
        <f t="shared" si="0"/>
        <v>0</v>
      </c>
      <c r="G22" s="88" t="s">
        <v>93</v>
      </c>
    </row>
    <row r="23" spans="1:7" ht="20.100000000000001" hidden="1" customHeight="1" thickBot="1" x14ac:dyDescent="0.2">
      <c r="A23" s="95"/>
      <c r="B23" s="101" t="s">
        <v>17</v>
      </c>
      <c r="C23" s="5"/>
      <c r="D23" s="5"/>
      <c r="E23" s="5"/>
      <c r="F23" s="6">
        <f>SUM(F20:F22)</f>
        <v>0</v>
      </c>
      <c r="G23" s="7"/>
    </row>
    <row r="24" spans="1:7" ht="20.100000000000001" hidden="1" customHeight="1" thickTop="1" x14ac:dyDescent="0.15">
      <c r="B24" s="154" t="s">
        <v>16</v>
      </c>
      <c r="C24" s="155"/>
      <c r="D24" s="155"/>
      <c r="E24" s="155"/>
      <c r="F24" s="155"/>
      <c r="G24" s="156"/>
    </row>
    <row r="25" spans="1:7" ht="20.100000000000001" hidden="1" customHeight="1" x14ac:dyDescent="0.15">
      <c r="B25" s="37" t="s">
        <v>15</v>
      </c>
      <c r="C25" s="35" t="s">
        <v>3</v>
      </c>
      <c r="D25" s="35" t="s">
        <v>41</v>
      </c>
      <c r="E25" s="38" t="s">
        <v>10</v>
      </c>
      <c r="F25" s="35" t="s">
        <v>1</v>
      </c>
      <c r="G25" s="39" t="s">
        <v>12</v>
      </c>
    </row>
    <row r="26" spans="1:7" ht="20.100000000000001" hidden="1" customHeight="1" x14ac:dyDescent="0.15">
      <c r="B26" s="68" t="s">
        <v>98</v>
      </c>
      <c r="C26" s="13">
        <v>1</v>
      </c>
      <c r="D26" s="116">
        <v>12000</v>
      </c>
      <c r="E26" s="13"/>
      <c r="F26" s="19">
        <f>E26*D26*C26</f>
        <v>0</v>
      </c>
      <c r="G26" s="63" t="s">
        <v>99</v>
      </c>
    </row>
    <row r="27" spans="1:7" ht="20.100000000000001" hidden="1" customHeight="1" x14ac:dyDescent="0.15">
      <c r="B27" s="68" t="s">
        <v>95</v>
      </c>
      <c r="C27" s="13">
        <v>1</v>
      </c>
      <c r="D27" s="116">
        <v>0</v>
      </c>
      <c r="E27" s="13"/>
      <c r="F27" s="19">
        <f>E27*D27*C27</f>
        <v>0</v>
      </c>
      <c r="G27" s="63" t="s">
        <v>96</v>
      </c>
    </row>
    <row r="28" spans="1:7" ht="20.100000000000001" hidden="1" customHeight="1" x14ac:dyDescent="0.15">
      <c r="B28" s="85" t="s">
        <v>97</v>
      </c>
      <c r="C28" s="86">
        <v>1</v>
      </c>
      <c r="D28" s="117">
        <v>48</v>
      </c>
      <c r="E28" s="86"/>
      <c r="F28" s="19">
        <f>E28*D28*C28</f>
        <v>0</v>
      </c>
      <c r="G28" s="88"/>
    </row>
    <row r="29" spans="1:7" ht="20.100000000000001" hidden="1" customHeight="1" thickBot="1" x14ac:dyDescent="0.2">
      <c r="B29" s="4" t="s">
        <v>17</v>
      </c>
      <c r="C29" s="5"/>
      <c r="D29" s="5"/>
      <c r="E29" s="5"/>
      <c r="F29" s="6">
        <f>SUM(F26:F28)</f>
        <v>0</v>
      </c>
      <c r="G29" s="7"/>
    </row>
    <row r="30" spans="1:7" ht="20.100000000000001" customHeight="1" thickTop="1" x14ac:dyDescent="0.15">
      <c r="B30" s="154" t="s">
        <v>58</v>
      </c>
      <c r="C30" s="178"/>
      <c r="D30" s="178"/>
      <c r="E30" s="178"/>
      <c r="F30" s="178"/>
      <c r="G30" s="179"/>
    </row>
    <row r="31" spans="1:7" ht="20.100000000000001" customHeight="1" x14ac:dyDescent="0.15">
      <c r="B31" s="20" t="s">
        <v>2</v>
      </c>
      <c r="C31" s="21" t="s">
        <v>28</v>
      </c>
      <c r="D31" s="22" t="s">
        <v>9</v>
      </c>
      <c r="E31" s="23" t="s">
        <v>10</v>
      </c>
      <c r="F31" s="22" t="s">
        <v>1</v>
      </c>
      <c r="G31" s="24" t="s">
        <v>0</v>
      </c>
    </row>
    <row r="32" spans="1:7" ht="20.100000000000001" customHeight="1" x14ac:dyDescent="0.15">
      <c r="A32" s="95"/>
      <c r="B32" s="94" t="s">
        <v>13</v>
      </c>
      <c r="C32" s="83" t="s">
        <v>35</v>
      </c>
      <c r="D32" s="175"/>
      <c r="E32" s="175"/>
      <c r="F32" s="175"/>
      <c r="G32" s="176"/>
    </row>
    <row r="33" spans="1:8" ht="24.95" customHeight="1" x14ac:dyDescent="0.15">
      <c r="A33" s="95"/>
      <c r="B33" s="184" t="s">
        <v>82</v>
      </c>
      <c r="C33" s="17">
        <v>1</v>
      </c>
      <c r="D33" s="118">
        <v>3800</v>
      </c>
      <c r="E33" s="17">
        <v>1</v>
      </c>
      <c r="F33" s="16">
        <f>E33*D33*C33</f>
        <v>3800</v>
      </c>
      <c r="G33" s="59" t="s">
        <v>110</v>
      </c>
      <c r="H33" s="111" t="s">
        <v>86</v>
      </c>
    </row>
    <row r="34" spans="1:8" ht="24.95" customHeight="1" x14ac:dyDescent="0.15">
      <c r="A34" s="95"/>
      <c r="B34" s="185"/>
      <c r="C34" s="17">
        <v>1</v>
      </c>
      <c r="D34" s="118">
        <v>1500</v>
      </c>
      <c r="E34" s="17">
        <v>1</v>
      </c>
      <c r="F34" s="16">
        <f t="shared" ref="F34:F35" si="1">E34*D34*C34</f>
        <v>1500</v>
      </c>
      <c r="G34" s="59" t="s">
        <v>109</v>
      </c>
      <c r="H34" s="111"/>
    </row>
    <row r="35" spans="1:8" ht="24.95" customHeight="1" x14ac:dyDescent="0.15">
      <c r="A35" s="95"/>
      <c r="B35" s="185"/>
      <c r="C35" s="17">
        <v>1</v>
      </c>
      <c r="D35" s="121">
        <v>3500</v>
      </c>
      <c r="E35" s="17">
        <v>1</v>
      </c>
      <c r="F35" s="16">
        <f t="shared" si="1"/>
        <v>3500</v>
      </c>
      <c r="G35" s="59" t="s">
        <v>111</v>
      </c>
      <c r="H35" s="111"/>
    </row>
    <row r="36" spans="1:8" ht="24.95" customHeight="1" x14ac:dyDescent="0.15">
      <c r="A36" s="95"/>
      <c r="B36" s="185"/>
      <c r="C36" s="17">
        <v>1</v>
      </c>
      <c r="D36" s="118">
        <v>2800</v>
      </c>
      <c r="E36" s="17">
        <v>1</v>
      </c>
      <c r="F36" s="16">
        <f>E36*D36*C36</f>
        <v>2800</v>
      </c>
      <c r="G36" s="59" t="s">
        <v>112</v>
      </c>
    </row>
    <row r="37" spans="1:8" ht="24.95" customHeight="1" x14ac:dyDescent="0.15">
      <c r="A37" s="95"/>
      <c r="B37" s="185"/>
      <c r="C37" s="17">
        <v>1</v>
      </c>
      <c r="D37" s="118">
        <v>2200</v>
      </c>
      <c r="E37" s="17">
        <v>1</v>
      </c>
      <c r="F37" s="104">
        <f>E37*D37*C37</f>
        <v>2200</v>
      </c>
      <c r="G37" s="59" t="s">
        <v>113</v>
      </c>
    </row>
    <row r="38" spans="1:8" ht="20.100000000000001" hidden="1" customHeight="1" x14ac:dyDescent="0.15">
      <c r="A38" s="95"/>
      <c r="B38" s="186"/>
      <c r="C38" s="17"/>
      <c r="D38" s="16"/>
      <c r="E38" s="17"/>
      <c r="F38" s="104">
        <f>E38*D38*C38</f>
        <v>0</v>
      </c>
      <c r="G38" s="59"/>
    </row>
    <row r="39" spans="1:8" ht="20.100000000000001" customHeight="1" x14ac:dyDescent="0.15">
      <c r="A39" s="95"/>
      <c r="B39" s="187" t="s">
        <v>14</v>
      </c>
      <c r="C39" s="188"/>
      <c r="D39" s="188"/>
      <c r="E39" s="188"/>
      <c r="F39" s="188"/>
      <c r="G39" s="189"/>
    </row>
    <row r="40" spans="1:8" ht="24.95" customHeight="1" x14ac:dyDescent="0.15">
      <c r="A40" s="95"/>
      <c r="B40" s="190" t="s">
        <v>45</v>
      </c>
      <c r="C40" s="17">
        <v>40</v>
      </c>
      <c r="D40" s="119">
        <v>310</v>
      </c>
      <c r="E40" s="17">
        <v>1</v>
      </c>
      <c r="F40" s="104">
        <f>E40*D40*C40</f>
        <v>12400</v>
      </c>
      <c r="G40" s="109" t="s">
        <v>117</v>
      </c>
    </row>
    <row r="41" spans="1:8" ht="24.95" customHeight="1" x14ac:dyDescent="0.15">
      <c r="B41" s="191"/>
      <c r="C41" s="17">
        <v>40</v>
      </c>
      <c r="D41" s="119">
        <v>102</v>
      </c>
      <c r="E41" s="17">
        <v>1</v>
      </c>
      <c r="F41" s="104">
        <f t="shared" ref="F41" si="2">E41*D41*C41</f>
        <v>4080</v>
      </c>
      <c r="G41" s="109" t="s">
        <v>116</v>
      </c>
    </row>
    <row r="42" spans="1:8" ht="24.95" customHeight="1" x14ac:dyDescent="0.15">
      <c r="B42" s="191"/>
      <c r="C42" s="17">
        <v>40</v>
      </c>
      <c r="D42" s="119">
        <v>170</v>
      </c>
      <c r="E42" s="17">
        <v>1</v>
      </c>
      <c r="F42" s="104">
        <f t="shared" ref="F42:F44" si="3">E42*D42*C42</f>
        <v>6800</v>
      </c>
      <c r="G42" s="109" t="s">
        <v>114</v>
      </c>
    </row>
    <row r="43" spans="1:8" ht="24.95" customHeight="1" x14ac:dyDescent="0.15">
      <c r="B43" s="191"/>
      <c r="C43" s="17">
        <v>40</v>
      </c>
      <c r="D43" s="119">
        <v>240</v>
      </c>
      <c r="E43" s="17">
        <v>1</v>
      </c>
      <c r="F43" s="104">
        <f t="shared" si="3"/>
        <v>9600</v>
      </c>
      <c r="G43" s="109" t="s">
        <v>100</v>
      </c>
    </row>
    <row r="44" spans="1:8" ht="24.95" customHeight="1" x14ac:dyDescent="0.15">
      <c r="B44" s="191"/>
      <c r="C44" s="17">
        <v>40</v>
      </c>
      <c r="D44" s="119">
        <v>75</v>
      </c>
      <c r="E44" s="17">
        <v>1</v>
      </c>
      <c r="F44" s="104">
        <f t="shared" si="3"/>
        <v>3000</v>
      </c>
      <c r="G44" s="109" t="s">
        <v>108</v>
      </c>
    </row>
    <row r="45" spans="1:8" ht="20.100000000000001" hidden="1" customHeight="1" x14ac:dyDescent="0.15">
      <c r="B45" s="191"/>
      <c r="C45" s="17">
        <v>55</v>
      </c>
      <c r="D45" s="79"/>
      <c r="E45" s="17"/>
      <c r="F45" s="16"/>
      <c r="G45" s="78"/>
    </row>
    <row r="46" spans="1:8" ht="20.100000000000001" customHeight="1" x14ac:dyDescent="0.15">
      <c r="B46" s="69" t="s">
        <v>42</v>
      </c>
      <c r="C46" s="83" t="s">
        <v>36</v>
      </c>
      <c r="D46" s="175"/>
      <c r="E46" s="175"/>
      <c r="F46" s="175"/>
      <c r="G46" s="176"/>
    </row>
    <row r="47" spans="1:8" ht="20.100000000000001" hidden="1" customHeight="1" x14ac:dyDescent="0.15">
      <c r="B47" s="102"/>
      <c r="C47" s="17"/>
      <c r="D47" s="16"/>
      <c r="E47" s="17"/>
      <c r="F47" s="104"/>
      <c r="G47" s="59"/>
    </row>
    <row r="48" spans="1:8" ht="20.100000000000001" customHeight="1" x14ac:dyDescent="0.15">
      <c r="B48" s="102" t="s">
        <v>107</v>
      </c>
      <c r="C48" s="17">
        <v>5</v>
      </c>
      <c r="D48" s="118">
        <v>500</v>
      </c>
      <c r="E48" s="17">
        <v>1</v>
      </c>
      <c r="F48" s="104">
        <f>E48*D48*C48</f>
        <v>2500</v>
      </c>
      <c r="G48" s="59" t="s">
        <v>104</v>
      </c>
    </row>
    <row r="49" spans="2:7" ht="20.100000000000001" customHeight="1" x14ac:dyDescent="0.15">
      <c r="B49" s="81" t="s">
        <v>101</v>
      </c>
      <c r="C49" s="57">
        <v>1</v>
      </c>
      <c r="D49" s="120">
        <v>500</v>
      </c>
      <c r="E49" s="57">
        <v>3</v>
      </c>
      <c r="F49" s="105">
        <f>E49*D49*C49</f>
        <v>1500</v>
      </c>
      <c r="G49" s="80" t="s">
        <v>103</v>
      </c>
    </row>
    <row r="50" spans="2:7" ht="20.100000000000001" customHeight="1" x14ac:dyDescent="0.15">
      <c r="B50" s="81" t="s">
        <v>102</v>
      </c>
      <c r="C50" s="57">
        <v>1</v>
      </c>
      <c r="D50" s="120">
        <v>750</v>
      </c>
      <c r="E50" s="57">
        <v>2</v>
      </c>
      <c r="F50" s="105">
        <f>E50*D50*C50</f>
        <v>1500</v>
      </c>
      <c r="G50" s="80" t="s">
        <v>105</v>
      </c>
    </row>
    <row r="51" spans="2:7" s="3" customFormat="1" ht="20.100000000000001" customHeight="1" thickBot="1" x14ac:dyDescent="0.2">
      <c r="B51" s="11" t="s">
        <v>5</v>
      </c>
      <c r="C51" s="5"/>
      <c r="D51" s="6"/>
      <c r="E51" s="6"/>
      <c r="F51" s="6">
        <f>F40+F41+F42+F43+F44+F48+F33+F34+F35+F36+F37+F49+F50</f>
        <v>55180</v>
      </c>
      <c r="G51" s="12"/>
    </row>
    <row r="52" spans="2:7" s="3" customFormat="1" ht="20.100000000000001" customHeight="1" thickTop="1" x14ac:dyDescent="0.15">
      <c r="B52" s="177" t="s">
        <v>71</v>
      </c>
      <c r="C52" s="178"/>
      <c r="D52" s="178"/>
      <c r="E52" s="178"/>
      <c r="F52" s="178"/>
      <c r="G52" s="179"/>
    </row>
    <row r="53" spans="2:7" ht="20.100000000000001" customHeight="1" thickBot="1" x14ac:dyDescent="0.2">
      <c r="B53" s="40" t="s">
        <v>2</v>
      </c>
      <c r="C53" s="41" t="s">
        <v>3</v>
      </c>
      <c r="D53" s="42" t="s">
        <v>9</v>
      </c>
      <c r="E53" s="42" t="s">
        <v>11</v>
      </c>
      <c r="F53" s="43" t="s">
        <v>1</v>
      </c>
      <c r="G53" s="44" t="s">
        <v>0</v>
      </c>
    </row>
    <row r="54" spans="2:7" ht="30" hidden="1" customHeight="1" x14ac:dyDescent="0.15">
      <c r="B54" s="70" t="s">
        <v>56</v>
      </c>
      <c r="C54" s="13">
        <v>24</v>
      </c>
      <c r="D54" s="14">
        <v>100</v>
      </c>
      <c r="E54" s="15">
        <v>0</v>
      </c>
      <c r="F54" s="14">
        <f>E54*D54*C54</f>
        <v>0</v>
      </c>
      <c r="G54" s="54"/>
    </row>
    <row r="55" spans="2:7" ht="20.100000000000001" hidden="1" customHeight="1" x14ac:dyDescent="0.15">
      <c r="B55" s="71" t="s">
        <v>53</v>
      </c>
      <c r="C55" s="13"/>
      <c r="D55" s="16"/>
      <c r="E55" s="17">
        <v>1</v>
      </c>
      <c r="F55" s="104">
        <f>E55*D55*C55</f>
        <v>0</v>
      </c>
      <c r="G55" s="54"/>
    </row>
    <row r="56" spans="2:7" ht="20.100000000000001" customHeight="1" x14ac:dyDescent="0.15">
      <c r="B56" s="71" t="s">
        <v>48</v>
      </c>
      <c r="C56" s="13">
        <v>40</v>
      </c>
      <c r="D56" s="118">
        <v>10</v>
      </c>
      <c r="E56" s="17">
        <v>5</v>
      </c>
      <c r="F56" s="104">
        <f>E56*D56*C56</f>
        <v>2000</v>
      </c>
      <c r="G56" s="18"/>
    </row>
    <row r="57" spans="2:7" ht="20.100000000000001" hidden="1" customHeight="1" x14ac:dyDescent="0.15">
      <c r="B57" s="71" t="s">
        <v>75</v>
      </c>
      <c r="C57" s="13"/>
      <c r="D57" s="118">
        <v>50</v>
      </c>
      <c r="E57" s="17">
        <v>0</v>
      </c>
      <c r="F57" s="104">
        <f t="shared" ref="F57:F59" si="4">E57*D57*C57</f>
        <v>0</v>
      </c>
      <c r="G57" s="89" t="s">
        <v>76</v>
      </c>
    </row>
    <row r="58" spans="2:7" ht="20.100000000000001" customHeight="1" x14ac:dyDescent="0.15">
      <c r="B58" s="71" t="s">
        <v>51</v>
      </c>
      <c r="C58" s="13">
        <v>40</v>
      </c>
      <c r="D58" s="118">
        <v>0</v>
      </c>
      <c r="E58" s="17">
        <v>5</v>
      </c>
      <c r="F58" s="104">
        <f t="shared" si="4"/>
        <v>0</v>
      </c>
      <c r="G58" s="112" t="s">
        <v>106</v>
      </c>
    </row>
    <row r="59" spans="2:7" ht="20.100000000000001" hidden="1" customHeight="1" x14ac:dyDescent="0.15">
      <c r="B59" s="110"/>
      <c r="C59" s="86"/>
      <c r="D59" s="58"/>
      <c r="E59" s="57"/>
      <c r="F59" s="104">
        <f t="shared" si="4"/>
        <v>0</v>
      </c>
      <c r="G59" s="80"/>
    </row>
    <row r="60" spans="2:7" ht="20.100000000000001" customHeight="1" thickBot="1" x14ac:dyDescent="0.2">
      <c r="B60" s="11" t="s">
        <v>6</v>
      </c>
      <c r="C60" s="5"/>
      <c r="D60" s="6"/>
      <c r="E60" s="6"/>
      <c r="F60" s="6">
        <f>SUM(F54:F59)</f>
        <v>2000</v>
      </c>
      <c r="G60" s="12"/>
    </row>
    <row r="61" spans="2:7" ht="20.100000000000001" customHeight="1" thickTop="1" thickBot="1" x14ac:dyDescent="0.2">
      <c r="B61" s="180" t="s">
        <v>59</v>
      </c>
      <c r="C61" s="181"/>
      <c r="D61" s="31"/>
      <c r="E61" s="31"/>
      <c r="F61" s="31">
        <f>F17+F23+F29+F51+F60</f>
        <v>57180</v>
      </c>
      <c r="G61" s="32"/>
    </row>
    <row r="62" spans="2:7" s="3" customFormat="1" ht="20.100000000000001" customHeight="1" thickTop="1" thickBot="1" x14ac:dyDescent="0.2">
      <c r="B62" s="55" t="s">
        <v>46</v>
      </c>
      <c r="C62" s="30"/>
      <c r="D62" s="53">
        <v>0.08</v>
      </c>
      <c r="E62" s="31"/>
      <c r="F62" s="31">
        <f>F61*0.08</f>
        <v>4574.4000000000005</v>
      </c>
      <c r="G62" s="32"/>
    </row>
    <row r="63" spans="2:7" ht="20.100000000000001" hidden="1" customHeight="1" thickTop="1" x14ac:dyDescent="0.15">
      <c r="B63" s="177" t="s">
        <v>44</v>
      </c>
      <c r="C63" s="178"/>
      <c r="D63" s="178"/>
      <c r="E63" s="178"/>
      <c r="F63" s="178"/>
      <c r="G63" s="179"/>
    </row>
    <row r="64" spans="2:7" ht="20.100000000000001" hidden="1" customHeight="1" x14ac:dyDescent="0.15">
      <c r="B64" s="45" t="s">
        <v>2</v>
      </c>
      <c r="C64" s="46" t="s">
        <v>3</v>
      </c>
      <c r="D64" s="47" t="s">
        <v>4</v>
      </c>
      <c r="E64" s="48" t="s">
        <v>10</v>
      </c>
      <c r="F64" s="49" t="s">
        <v>1</v>
      </c>
      <c r="G64" s="50" t="s">
        <v>8</v>
      </c>
    </row>
    <row r="65" spans="2:7" ht="20.100000000000001" hidden="1" customHeight="1" x14ac:dyDescent="0.15">
      <c r="B65" s="65" t="s">
        <v>37</v>
      </c>
      <c r="C65" s="175"/>
      <c r="D65" s="182"/>
      <c r="E65" s="182"/>
      <c r="F65" s="182"/>
      <c r="G65" s="183"/>
    </row>
    <row r="66" spans="2:7" ht="20.100000000000001" hidden="1" customHeight="1" x14ac:dyDescent="0.15">
      <c r="B66" s="72" t="s">
        <v>33</v>
      </c>
      <c r="C66" s="15">
        <v>1</v>
      </c>
      <c r="D66" s="14"/>
      <c r="E66" s="15">
        <v>3</v>
      </c>
      <c r="F66" s="14">
        <f>C66*D66*E66</f>
        <v>0</v>
      </c>
      <c r="G66" s="60" t="s">
        <v>68</v>
      </c>
    </row>
    <row r="67" spans="2:7" ht="20.100000000000001" hidden="1" customHeight="1" x14ac:dyDescent="0.15">
      <c r="B67" s="72" t="s">
        <v>65</v>
      </c>
      <c r="C67" s="15">
        <v>1</v>
      </c>
      <c r="D67" s="14"/>
      <c r="E67" s="15">
        <v>2</v>
      </c>
      <c r="F67" s="14">
        <f t="shared" ref="F67:F69" si="5">C67*D67*E67</f>
        <v>0</v>
      </c>
      <c r="G67" s="60" t="s">
        <v>61</v>
      </c>
    </row>
    <row r="68" spans="2:7" ht="39" hidden="1" customHeight="1" x14ac:dyDescent="0.15">
      <c r="B68" s="72"/>
      <c r="C68" s="15"/>
      <c r="D68" s="14"/>
      <c r="E68" s="15"/>
      <c r="F68" s="14">
        <f t="shared" si="5"/>
        <v>0</v>
      </c>
      <c r="G68" s="60"/>
    </row>
    <row r="69" spans="2:7" ht="20.100000000000001" hidden="1" customHeight="1" x14ac:dyDescent="0.15">
      <c r="B69" s="73" t="s">
        <v>52</v>
      </c>
      <c r="C69" s="57">
        <v>1</v>
      </c>
      <c r="D69" s="58"/>
      <c r="E69" s="57">
        <v>4</v>
      </c>
      <c r="F69" s="14">
        <f t="shared" si="5"/>
        <v>0</v>
      </c>
      <c r="G69" s="61" t="s">
        <v>66</v>
      </c>
    </row>
    <row r="70" spans="2:7" ht="20.100000000000001" hidden="1" customHeight="1" thickBot="1" x14ac:dyDescent="0.2">
      <c r="B70" s="11" t="s">
        <v>7</v>
      </c>
      <c r="C70" s="5"/>
      <c r="D70" s="6"/>
      <c r="E70" s="6"/>
      <c r="F70" s="6">
        <f>SUM(F66:F69)</f>
        <v>0</v>
      </c>
      <c r="G70" s="12"/>
    </row>
    <row r="71" spans="2:7" ht="20.100000000000001" hidden="1" customHeight="1" thickTop="1" thickBot="1" x14ac:dyDescent="0.2">
      <c r="B71" s="56" t="s">
        <v>43</v>
      </c>
      <c r="C71" s="30"/>
      <c r="D71" s="31"/>
      <c r="E71" s="31"/>
      <c r="F71" s="31">
        <f>F61+F62+F70</f>
        <v>61754.400000000001</v>
      </c>
      <c r="G71" s="32"/>
    </row>
    <row r="72" spans="2:7" ht="27.75" hidden="1" customHeight="1" thickTop="1" x14ac:dyDescent="0.15">
      <c r="B72" s="85" t="s">
        <v>67</v>
      </c>
      <c r="C72" s="13">
        <v>40</v>
      </c>
      <c r="D72" s="90">
        <v>1500</v>
      </c>
      <c r="E72" s="13"/>
      <c r="F72" s="103">
        <f>E72*D72*C72</f>
        <v>0</v>
      </c>
      <c r="G72" s="59" t="s">
        <v>70</v>
      </c>
    </row>
    <row r="73" spans="2:7" ht="20.100000000000001" hidden="1" customHeight="1" x14ac:dyDescent="0.15">
      <c r="B73" s="85" t="s">
        <v>60</v>
      </c>
      <c r="C73" s="86"/>
      <c r="D73" s="91"/>
      <c r="E73" s="86"/>
      <c r="F73" s="103">
        <f>E73*D73*C73</f>
        <v>0</v>
      </c>
      <c r="G73" s="80"/>
    </row>
    <row r="74" spans="2:7" ht="20.100000000000001" hidden="1" customHeight="1" thickTop="1" thickBot="1" x14ac:dyDescent="0.2">
      <c r="B74" s="92" t="s">
        <v>57</v>
      </c>
      <c r="C74" s="27"/>
      <c r="D74" s="28"/>
      <c r="E74" s="28"/>
      <c r="F74" s="28">
        <f>F72+F73</f>
        <v>0</v>
      </c>
      <c r="G74" s="29"/>
    </row>
    <row r="75" spans="2:7" ht="20.100000000000001" customHeight="1" thickTop="1" thickBot="1" x14ac:dyDescent="0.2">
      <c r="B75" s="93" t="s">
        <v>72</v>
      </c>
      <c r="C75" s="51"/>
      <c r="D75" s="52"/>
      <c r="E75" s="52"/>
      <c r="F75" s="28">
        <f>F17+F23+F51+F60+F62</f>
        <v>61754.400000000001</v>
      </c>
      <c r="G75" s="77" t="s">
        <v>83</v>
      </c>
    </row>
    <row r="76" spans="2:7" ht="15.75" thickBot="1" x14ac:dyDescent="0.2">
      <c r="B76" s="93" t="s">
        <v>73</v>
      </c>
      <c r="C76" s="51"/>
      <c r="D76" s="52"/>
      <c r="E76" s="52"/>
      <c r="F76" s="28">
        <f>F75/200</f>
        <v>308.77199999999999</v>
      </c>
      <c r="G76" s="77" t="s">
        <v>83</v>
      </c>
    </row>
    <row r="77" spans="2:7" x14ac:dyDescent="0.15">
      <c r="F77" s="26" t="s">
        <v>74</v>
      </c>
    </row>
  </sheetData>
  <mergeCells count="33">
    <mergeCell ref="C65:G65"/>
    <mergeCell ref="B24:G24"/>
    <mergeCell ref="B30:G30"/>
    <mergeCell ref="D32:G32"/>
    <mergeCell ref="B39:G39"/>
    <mergeCell ref="B40:B45"/>
    <mergeCell ref="D46:G46"/>
    <mergeCell ref="B52:G52"/>
    <mergeCell ref="B61:C61"/>
    <mergeCell ref="B63:G63"/>
    <mergeCell ref="B33:B38"/>
    <mergeCell ref="B18:G18"/>
    <mergeCell ref="C8:D8"/>
    <mergeCell ref="E8:G8"/>
    <mergeCell ref="C9:D9"/>
    <mergeCell ref="E9:G9"/>
    <mergeCell ref="D10:G10"/>
    <mergeCell ref="C11:D11"/>
    <mergeCell ref="F11:G11"/>
    <mergeCell ref="C12:D12"/>
    <mergeCell ref="F12:G12"/>
    <mergeCell ref="B13:G13"/>
    <mergeCell ref="D15:G15"/>
    <mergeCell ref="B1:G1"/>
    <mergeCell ref="B2:B10"/>
    <mergeCell ref="D2:E2"/>
    <mergeCell ref="D3:E3"/>
    <mergeCell ref="D4:E4"/>
    <mergeCell ref="D5:E5"/>
    <mergeCell ref="C6:D6"/>
    <mergeCell ref="E6:G6"/>
    <mergeCell ref="C7:D7"/>
    <mergeCell ref="E7:G7"/>
  </mergeCells>
  <phoneticPr fontId="32" type="noConversion"/>
  <pageMargins left="0.19685039370078741" right="0.11811023622047245" top="0.43307086614173229" bottom="0.31496062992125984" header="0.23622047244094491" footer="0.27559055118110237"/>
  <pageSetup paperSize="9" scale="60" orientation="portrait" r:id="rId1"/>
  <headerFooter alignWithMargins="0">
    <oddFooter>&amp;A&amp;R第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结算单</vt:lpstr>
      <vt:lpstr>预算单</vt:lpstr>
      <vt:lpstr>结算单!Print_Area</vt:lpstr>
      <vt:lpstr>预算单!Print_Area</vt:lpstr>
      <vt:lpstr>结算单!Print_Titles</vt:lpstr>
      <vt:lpstr>预算单!Print_Titles</vt:lpstr>
    </vt:vector>
  </TitlesOfParts>
  <Company>Novo Nordisk 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 Nordisk</dc:creator>
  <cp:lastModifiedBy>微软用户</cp:lastModifiedBy>
  <cp:lastPrinted>2015-05-13T03:37:13Z</cp:lastPrinted>
  <dcterms:created xsi:type="dcterms:W3CDTF">2004-01-13T03:37:59Z</dcterms:created>
  <dcterms:modified xsi:type="dcterms:W3CDTF">2017-11-07T03:59:20Z</dcterms:modified>
</cp:coreProperties>
</file>