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ndre\Desktop\11.30-12.2 上海华夏论坛\合同\"/>
    </mc:Choice>
  </mc:AlternateContent>
  <xr:revisionPtr revIDLastSave="0" documentId="13_ncr:1_{1F43334A-63AA-4EFF-B4D1-A9B9E2930E1C}" xr6:coauthVersionLast="37" xr6:coauthVersionMax="37" xr10:uidLastSave="{00000000-0000-0000-0000-000000000000}"/>
  <bookViews>
    <workbookView xWindow="0" yWindow="0" windowWidth="20490" windowHeight="8160" activeTab="1" xr2:uid="{00000000-000D-0000-FFFF-FFFF00000000}"/>
  </bookViews>
  <sheets>
    <sheet name="预算-会前会" sheetId="1" r:id="rId1"/>
    <sheet name="预算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" i="2" l="1"/>
  <c r="H54" i="2"/>
  <c r="H48" i="2"/>
  <c r="G41" i="2"/>
  <c r="H38" i="2"/>
  <c r="H37" i="2"/>
  <c r="H32" i="2"/>
  <c r="H26" i="2"/>
  <c r="H17" i="2"/>
  <c r="H9" i="2"/>
  <c r="H7" i="2"/>
  <c r="H21" i="1"/>
  <c r="D20" i="1"/>
  <c r="H51" i="2"/>
  <c r="H47" i="2"/>
  <c r="H46" i="2"/>
  <c r="H45" i="2"/>
  <c r="H36" i="2"/>
  <c r="H35" i="2"/>
  <c r="H31" i="2"/>
  <c r="H30" i="2"/>
  <c r="H29" i="2"/>
  <c r="H25" i="2"/>
  <c r="H24" i="2"/>
  <c r="H23" i="2"/>
  <c r="H22" i="2"/>
  <c r="H21" i="2"/>
  <c r="H20" i="2"/>
  <c r="H16" i="2"/>
  <c r="H15" i="2"/>
  <c r="H14" i="2"/>
  <c r="H13" i="2"/>
  <c r="H12" i="2"/>
  <c r="H41" i="2" l="1"/>
  <c r="H42" i="2" s="1"/>
  <c r="H10" i="1"/>
  <c r="H8" i="1"/>
  <c r="H7" i="1"/>
  <c r="H6" i="1"/>
  <c r="H57" i="2" l="1"/>
  <c r="H58" i="2" s="1"/>
  <c r="H12" i="1"/>
  <c r="H13" i="1" s="1"/>
  <c r="G16" i="1" l="1"/>
  <c r="H16" i="1" l="1"/>
  <c r="H17" i="1" s="1"/>
  <c r="H20" i="1" l="1"/>
</calcChain>
</file>

<file path=xl/sharedStrings.xml><?xml version="1.0" encoding="utf-8"?>
<sst xmlns="http://schemas.openxmlformats.org/spreadsheetml/2006/main" count="267" uniqueCount="128">
  <si>
    <t>会议需求表及报价表格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</si>
  <si>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</si>
  <si>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</si>
  <si>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</si>
  <si>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</si>
  <si>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</si>
  <si>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</si>
  <si>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</si>
  <si>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数量</t>
  </si>
  <si>
    <t>天数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</si>
  <si>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</si>
  <si>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</si>
  <si>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</si>
  <si>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</si>
  <si>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</si>
  <si>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酒店(北京首都机场、武汉）：</t>
  </si>
  <si>
    <t>A-1</t>
  </si>
  <si>
    <t>间/晚</t>
  </si>
  <si>
    <t>A-2</t>
  </si>
  <si>
    <t>A-3</t>
  </si>
  <si>
    <t>人数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</si>
  <si>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</si>
  <si>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</si>
  <si>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</si>
  <si>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投影仪/幕布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</si>
  <si>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</si>
  <si>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</si>
  <si>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</si>
  <si>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</si>
  <si>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</si>
  <si>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话筒</t>
  </si>
  <si>
    <t>有线/无线，数量</t>
  </si>
  <si>
    <t>个/天</t>
  </si>
  <si>
    <t>会场设备</t>
  </si>
  <si>
    <t>视频切换、反看板、计时器、音频设备等</t>
  </si>
  <si>
    <t>台/天</t>
  </si>
  <si>
    <t>讲台/签到台鲜花</t>
  </si>
  <si>
    <t>合计</t>
  </si>
  <si>
    <t>B</t>
  </si>
  <si>
    <t>B-1</t>
  </si>
  <si>
    <t>人</t>
  </si>
  <si>
    <t>B-2</t>
  </si>
  <si>
    <t>B-3</t>
  </si>
  <si>
    <t>C</t>
  </si>
  <si>
    <t>交通</t>
  </si>
  <si>
    <t>C-1</t>
  </si>
  <si>
    <t>C-4</t>
  </si>
  <si>
    <t>高铁票</t>
  </si>
  <si>
    <t>D</t>
  </si>
  <si>
    <t>其他费用</t>
  </si>
  <si>
    <t>D-1</t>
  </si>
  <si>
    <t>保险费</t>
  </si>
  <si>
    <t>E</t>
  </si>
  <si>
    <t>工作人员费用</t>
  </si>
  <si>
    <t>E-1</t>
  </si>
  <si>
    <t>接送机人员</t>
  </si>
  <si>
    <t>E-2</t>
  </si>
  <si>
    <t>地陪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</si>
  <si>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</si>
  <si>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</si>
  <si>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</si>
  <si>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</si>
  <si>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</si>
  <si>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</si>
  <si>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</si>
  <si>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</si>
  <si>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机票</t>
  </si>
  <si>
    <t>G-2</t>
  </si>
  <si>
    <t>房费</t>
  </si>
  <si>
    <t>G-3</t>
  </si>
  <si>
    <t>补助</t>
  </si>
  <si>
    <t>H</t>
  </si>
  <si>
    <t>H1</t>
  </si>
  <si>
    <t>经济舱（国内）</t>
  </si>
  <si>
    <t>H2</t>
  </si>
  <si>
    <t>经济舱（国际）</t>
  </si>
  <si>
    <t>H3</t>
  </si>
  <si>
    <t>商务舱（国际）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</si>
  <si>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</si>
  <si>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</si>
  <si>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</si>
  <si>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</si>
  <si>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</si>
  <si>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会议室</t>
    <phoneticPr fontId="26" type="noConversion"/>
  </si>
  <si>
    <t>大床或标准间各一半</t>
    <phoneticPr fontId="26" type="noConversion"/>
  </si>
  <si>
    <t>自助/桌餐， 酒店自助晚餐</t>
    <phoneticPr fontId="26" type="noConversion"/>
  </si>
  <si>
    <t>自助/桌餐， 酒店自助午餐</t>
    <phoneticPr fontId="26" type="noConversion"/>
  </si>
  <si>
    <t>用餐</t>
    <phoneticPr fontId="26" type="noConversion"/>
  </si>
  <si>
    <t>接送机 小车</t>
    <phoneticPr fontId="26" type="noConversion"/>
  </si>
  <si>
    <t>接送站 小车</t>
    <phoneticPr fontId="26" type="noConversion"/>
  </si>
  <si>
    <t>预估数量，最终以实际发生为准</t>
    <phoneticPr fontId="26" type="noConversion"/>
  </si>
  <si>
    <t>辆/趟</t>
    <phoneticPr fontId="26" type="noConversion"/>
  </si>
  <si>
    <t>人/天</t>
    <phoneticPr fontId="26" type="noConversion"/>
  </si>
  <si>
    <t>按照高铁票一等座平均票价预估，最终以实际出票为准</t>
    <phoneticPr fontId="26" type="noConversion"/>
  </si>
  <si>
    <t>次</t>
    <phoneticPr fontId="26" type="noConversion"/>
  </si>
  <si>
    <t>D-2</t>
  </si>
  <si>
    <t>讲课费</t>
    <phoneticPr fontId="26" type="noConversion"/>
  </si>
  <si>
    <t>人</t>
    <phoneticPr fontId="26" type="noConversion"/>
  </si>
  <si>
    <t>上海虹桥元一希尔顿酒店</t>
    <phoneticPr fontId="26" type="noConversion"/>
  </si>
  <si>
    <t>晚餐11月30日</t>
    <phoneticPr fontId="26" type="noConversion"/>
  </si>
  <si>
    <t>午餐12月1日</t>
    <phoneticPr fontId="26" type="noConversion"/>
  </si>
  <si>
    <t>晚餐12月1日</t>
    <phoneticPr fontId="26" type="noConversion"/>
  </si>
  <si>
    <t>B-4</t>
    <phoneticPr fontId="26" type="noConversion"/>
  </si>
  <si>
    <t>午餐11月30日</t>
    <phoneticPr fontId="26" type="noConversion"/>
  </si>
  <si>
    <t>济南等</t>
    <phoneticPr fontId="26" type="noConversion"/>
  </si>
  <si>
    <t>午餐12月2日</t>
    <phoneticPr fontId="26" type="noConversion"/>
  </si>
  <si>
    <t>B-5</t>
    <phoneticPr fontId="26" type="noConversion"/>
  </si>
  <si>
    <t>大会固定50000</t>
    <phoneticPr fontId="26" type="noConversion"/>
  </si>
  <si>
    <t>大会固定5000</t>
    <phoneticPr fontId="26" type="noConversion"/>
  </si>
  <si>
    <t>C-1</t>
    <phoneticPr fontId="26" type="noConversion"/>
  </si>
  <si>
    <t>属地交通接送</t>
    <phoneticPr fontId="26" type="noConversion"/>
  </si>
  <si>
    <t>各出发地交通</t>
    <phoneticPr fontId="26" type="noConversion"/>
  </si>
  <si>
    <t>福州、武汉、北京、沈阳等</t>
    <phoneticPr fontId="26" type="noConversion"/>
  </si>
  <si>
    <t>D-3</t>
    <phoneticPr fontId="26" type="noConversion"/>
  </si>
  <si>
    <t>注册费</t>
    <phoneticPr fontId="26" type="noConversion"/>
  </si>
  <si>
    <t>大会固定LED 30000</t>
    <phoneticPr fontId="26" type="noConversion"/>
  </si>
  <si>
    <t>会议时间：2018.11.30-12.2   人数：147   地点：上海       供应商名称：康辉集团北京国际会议展览有限公司  联系人：郭海燕    联系电话：13810995220/guohaiyan@cct.cn</t>
    <phoneticPr fontId="26" type="noConversion"/>
  </si>
  <si>
    <t>人/次</t>
    <phoneticPr fontId="26" type="noConversion"/>
  </si>
  <si>
    <t>10月30日之前注册1200元/人，之后1500/人</t>
    <phoneticPr fontId="26" type="noConversion"/>
  </si>
  <si>
    <t>间/晚</t>
    <phoneticPr fontId="26" type="noConversion"/>
  </si>
  <si>
    <t>上海机场接送机用车 虹桥</t>
    <phoneticPr fontId="26" type="noConversion"/>
  </si>
  <si>
    <t>上海高铁站接送机用车 虹桥</t>
    <phoneticPr fontId="26" type="noConversion"/>
  </si>
  <si>
    <t>上海机场接送机用车</t>
    <phoneticPr fontId="26" type="noConversion"/>
  </si>
  <si>
    <t>接送机 小车 浦东机场</t>
    <phoneticPr fontId="26" type="noConversion"/>
  </si>
  <si>
    <t>接送机 GL8  虹桥机场</t>
    <phoneticPr fontId="26" type="noConversion"/>
  </si>
  <si>
    <t>机票为预估价格，最终以实际出票金额为准。
机票要求尽量中午12点前到达上海机场</t>
    <phoneticPr fontId="26" type="noConversion"/>
  </si>
  <si>
    <t>机票为预估价格，最终以实际出票金额为准。</t>
    <phoneticPr fontId="26" type="noConversion"/>
  </si>
  <si>
    <t>机票 或者 高铁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</si>
</sst>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28" x14ac:knownFonts="1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10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40" fontId="12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0" fillId="4" borderId="0" xfId="2" applyFont="1" applyFill="1" applyBorder="1" applyAlignment="1">
      <alignment vertical="center" wrapText="1"/>
    </xf>
    <xf numFmtId="0" fontId="11" fillId="4" borderId="0" xfId="2" applyFont="1" applyFill="1" applyBorder="1" applyAlignment="1">
      <alignment horizontal="left" vertical="center"/>
    </xf>
    <xf numFmtId="0" fontId="12" fillId="4" borderId="0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4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vertical="center" wrapText="1"/>
    </xf>
    <xf numFmtId="0" fontId="10" fillId="4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4" fontId="7" fillId="0" borderId="0" xfId="2" applyNumberFormat="1" applyFont="1" applyFill="1" applyBorder="1">
      <alignment vertical="center"/>
    </xf>
    <xf numFmtId="0" fontId="15" fillId="4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" fontId="9" fillId="3" borderId="0" xfId="2" applyNumberFormat="1" applyFont="1" applyFill="1" applyBorder="1">
      <alignment vertical="center"/>
    </xf>
    <xf numFmtId="4" fontId="7" fillId="0" borderId="0" xfId="2" applyNumberFormat="1" applyFont="1" applyBorder="1">
      <alignment vertical="center"/>
    </xf>
    <xf numFmtId="4" fontId="9" fillId="6" borderId="0" xfId="2" applyNumberFormat="1" applyFont="1" applyFill="1" applyBorder="1">
      <alignment vertical="center"/>
    </xf>
    <xf numFmtId="0" fontId="15" fillId="0" borderId="0" xfId="2" applyFont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/>
    </xf>
    <xf numFmtId="0" fontId="12" fillId="7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4" fontId="7" fillId="8" borderId="0" xfId="2" applyNumberFormat="1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vertical="center" wrapText="1"/>
    </xf>
    <xf numFmtId="0" fontId="15" fillId="8" borderId="0" xfId="2" applyFont="1" applyFill="1" applyBorder="1">
      <alignment vertical="center"/>
    </xf>
    <xf numFmtId="0" fontId="8" fillId="0" borderId="0" xfId="2" applyFont="1" applyBorder="1" applyAlignment="1">
      <alignment horizontal="left" vertical="center" wrapText="1"/>
    </xf>
    <xf numFmtId="0" fontId="17" fillId="9" borderId="0" xfId="2" applyFont="1" applyFill="1" applyBorder="1" applyAlignment="1">
      <alignment vertical="center"/>
    </xf>
    <xf numFmtId="176" fontId="17" fillId="9" borderId="0" xfId="2" applyNumberFormat="1" applyFont="1" applyFill="1" applyBorder="1" applyAlignment="1">
      <alignment horizontal="right" vertical="center"/>
    </xf>
    <xf numFmtId="0" fontId="20" fillId="0" borderId="0" xfId="2" applyFont="1" applyBorder="1" applyAlignment="1">
      <alignment vertical="center" wrapText="1"/>
    </xf>
    <xf numFmtId="0" fontId="20" fillId="0" borderId="0" xfId="2" applyFont="1" applyBorder="1">
      <alignment vertical="center"/>
    </xf>
    <xf numFmtId="176" fontId="21" fillId="9" borderId="0" xfId="2" applyNumberFormat="1" applyFont="1" applyFill="1" applyBorder="1">
      <alignment vertical="center"/>
    </xf>
    <xf numFmtId="0" fontId="10" fillId="3" borderId="0" xfId="2" applyFont="1" applyFill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5" fillId="4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9" fillId="6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4" fontId="9" fillId="6" borderId="0" xfId="2" applyNumberFormat="1" applyFont="1" applyFill="1" applyBorder="1" applyAlignment="1">
      <alignment horizontal="center" vertical="center"/>
    </xf>
    <xf numFmtId="0" fontId="9" fillId="6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02000000}"/>
    <cellStyle name="常规_Sheet1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opLeftCell="A7" zoomScaleNormal="100" workbookViewId="0">
      <selection activeCell="H21" sqref="H21"/>
    </sheetView>
  </sheetViews>
  <sheetFormatPr defaultColWidth="9" defaultRowHeight="13.5" x14ac:dyDescent="0.15"/>
  <cols>
    <col min="1" max="1" width="9" style="1"/>
    <col min="2" max="2" width="20.875" style="1" customWidth="1"/>
    <col min="3" max="3" width="31.5" style="1" customWidth="1"/>
    <col min="4" max="6" width="9" style="1"/>
    <col min="7" max="7" width="17.125" style="1" customWidth="1"/>
    <col min="8" max="8" width="12.375" style="1" customWidth="1"/>
    <col min="9" max="9" width="36.875" style="1" customWidth="1"/>
    <col min="10" max="16384" width="9" style="1"/>
  </cols>
  <sheetData>
    <row r="1" spans="1:9" ht="18.75" x14ac:dyDescent="0.15">
      <c r="A1" s="67" t="s">
        <v>0</v>
      </c>
      <c r="B1" s="68"/>
      <c r="C1" s="68"/>
      <c r="D1" s="68"/>
      <c r="E1" s="68"/>
      <c r="F1" s="68"/>
      <c r="G1" s="68"/>
      <c r="H1" s="68"/>
      <c r="I1" s="68"/>
    </row>
    <row r="2" spans="1:9" ht="23.25" customHeight="1" x14ac:dyDescent="0.15">
      <c r="A2" s="69" t="s">
        <v>116</v>
      </c>
      <c r="B2" s="70"/>
      <c r="C2" s="70"/>
      <c r="D2" s="70"/>
      <c r="E2" s="70"/>
      <c r="F2" s="70"/>
      <c r="G2" s="70"/>
      <c r="H2" s="70"/>
      <c r="I2" s="70"/>
    </row>
    <row r="3" spans="1:9" ht="45" customHeight="1" x14ac:dyDescent="0.15">
      <c r="A3" s="2" t="s">
        <v>1</v>
      </c>
      <c r="B3" s="71" t="s">
        <v>2</v>
      </c>
      <c r="C3" s="71"/>
      <c r="D3" s="71"/>
      <c r="E3" s="71"/>
      <c r="F3" s="71"/>
      <c r="G3" s="71"/>
      <c r="H3" s="71"/>
      <c r="I3" s="71"/>
    </row>
    <row r="4" spans="1:9" ht="18.75" x14ac:dyDescent="0.15">
      <c r="A4" s="72" t="s">
        <v>3</v>
      </c>
      <c r="B4" s="73"/>
      <c r="C4" s="73"/>
      <c r="D4" s="73"/>
      <c r="E4" s="73"/>
      <c r="F4" s="73"/>
      <c r="G4" s="72" t="s">
        <v>4</v>
      </c>
      <c r="H4" s="73"/>
      <c r="I4" s="73"/>
    </row>
    <row r="5" spans="1:9" x14ac:dyDescent="0.15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</row>
    <row r="6" spans="1:9" ht="21.6" customHeight="1" x14ac:dyDescent="0.15">
      <c r="A6" s="57" t="s">
        <v>19</v>
      </c>
      <c r="B6" s="17" t="s">
        <v>83</v>
      </c>
      <c r="C6" s="18"/>
      <c r="D6" s="14">
        <v>1</v>
      </c>
      <c r="E6" s="14">
        <v>1</v>
      </c>
      <c r="F6" s="9" t="s">
        <v>23</v>
      </c>
      <c r="G6" s="19">
        <v>50000</v>
      </c>
      <c r="H6" s="11">
        <f>D6*E6*G6</f>
        <v>50000</v>
      </c>
      <c r="I6" s="46" t="s">
        <v>107</v>
      </c>
    </row>
    <row r="7" spans="1:9" ht="23.45" customHeight="1" x14ac:dyDescent="0.15">
      <c r="A7" s="57"/>
      <c r="B7" s="17" t="s">
        <v>24</v>
      </c>
      <c r="C7" s="20" t="s">
        <v>25</v>
      </c>
      <c r="D7" s="14">
        <v>1</v>
      </c>
      <c r="E7" s="14">
        <v>1</v>
      </c>
      <c r="F7" s="9" t="s">
        <v>26</v>
      </c>
      <c r="G7" s="10">
        <v>30000</v>
      </c>
      <c r="H7" s="11">
        <f>D7*E7*G7</f>
        <v>30000</v>
      </c>
      <c r="I7" s="46" t="s">
        <v>115</v>
      </c>
    </row>
    <row r="8" spans="1:9" ht="24" customHeight="1" x14ac:dyDescent="0.15">
      <c r="A8" s="57"/>
      <c r="B8" s="17" t="s">
        <v>27</v>
      </c>
      <c r="C8" s="20" t="s">
        <v>28</v>
      </c>
      <c r="D8" s="14">
        <v>100</v>
      </c>
      <c r="E8" s="14">
        <v>1</v>
      </c>
      <c r="F8" s="9" t="s">
        <v>29</v>
      </c>
      <c r="G8" s="10">
        <v>100</v>
      </c>
      <c r="H8" s="11">
        <f>D8*E8*G8</f>
        <v>10000</v>
      </c>
      <c r="I8" s="46"/>
    </row>
    <row r="9" spans="1:9" ht="22.9" customHeight="1" x14ac:dyDescent="0.15">
      <c r="A9" s="57"/>
      <c r="B9" s="17" t="s">
        <v>30</v>
      </c>
      <c r="C9" s="20" t="s">
        <v>31</v>
      </c>
      <c r="D9" s="14"/>
      <c r="E9" s="14"/>
      <c r="F9" s="9" t="s">
        <v>32</v>
      </c>
      <c r="G9" s="10"/>
      <c r="H9" s="11"/>
      <c r="I9" s="46"/>
    </row>
    <row r="10" spans="1:9" ht="22.15" customHeight="1" x14ac:dyDescent="0.15">
      <c r="A10" s="57"/>
      <c r="B10" s="21" t="s">
        <v>33</v>
      </c>
      <c r="C10" s="20" t="s">
        <v>34</v>
      </c>
      <c r="D10" s="14">
        <v>1</v>
      </c>
      <c r="E10" s="14">
        <v>1</v>
      </c>
      <c r="F10" s="9" t="s">
        <v>35</v>
      </c>
      <c r="G10" s="10">
        <v>5000</v>
      </c>
      <c r="H10" s="11">
        <f>D10*E10*G10</f>
        <v>5000</v>
      </c>
      <c r="I10" s="46" t="s">
        <v>108</v>
      </c>
    </row>
    <row r="11" spans="1:9" ht="27.6" customHeight="1" x14ac:dyDescent="0.15">
      <c r="A11" s="57"/>
      <c r="B11" s="17" t="s">
        <v>36</v>
      </c>
      <c r="C11" s="20"/>
      <c r="D11" s="14"/>
      <c r="E11" s="14"/>
      <c r="F11" s="9" t="s">
        <v>32</v>
      </c>
      <c r="G11" s="10"/>
      <c r="H11" s="11"/>
      <c r="I11" s="46"/>
    </row>
    <row r="12" spans="1:9" x14ac:dyDescent="0.15">
      <c r="A12" s="63" t="s">
        <v>37</v>
      </c>
      <c r="B12" s="63"/>
      <c r="C12" s="63"/>
      <c r="D12" s="63"/>
      <c r="E12" s="63"/>
      <c r="F12" s="63"/>
      <c r="G12" s="63"/>
      <c r="H12" s="22">
        <f>SUM(H6:H11)</f>
        <v>95000</v>
      </c>
      <c r="I12" s="38"/>
    </row>
    <row r="13" spans="1:9" x14ac:dyDescent="0.15">
      <c r="A13" s="35" t="s">
        <v>58</v>
      </c>
      <c r="B13" s="35"/>
      <c r="C13" s="35"/>
      <c r="D13" s="35"/>
      <c r="E13" s="35"/>
      <c r="F13" s="35"/>
      <c r="G13" s="35"/>
      <c r="H13" s="36">
        <f>H12</f>
        <v>95000</v>
      </c>
      <c r="I13" s="39"/>
    </row>
    <row r="14" spans="1:9" x14ac:dyDescent="0.15">
      <c r="A14" s="15" t="s">
        <v>5</v>
      </c>
      <c r="B14" s="15" t="s">
        <v>6</v>
      </c>
      <c r="C14" s="15" t="s">
        <v>7</v>
      </c>
      <c r="D14" s="59" t="s">
        <v>8</v>
      </c>
      <c r="E14" s="59"/>
      <c r="F14" s="15" t="s">
        <v>10</v>
      </c>
      <c r="G14" s="15" t="s">
        <v>11</v>
      </c>
      <c r="H14" s="15" t="s">
        <v>22</v>
      </c>
      <c r="I14" s="15" t="s">
        <v>13</v>
      </c>
    </row>
    <row r="15" spans="1:9" x14ac:dyDescent="0.15">
      <c r="A15" s="4" t="s">
        <v>59</v>
      </c>
      <c r="B15" s="60" t="s">
        <v>60</v>
      </c>
      <c r="C15" s="60"/>
      <c r="D15" s="60"/>
      <c r="E15" s="60"/>
      <c r="F15" s="60"/>
      <c r="G15" s="60"/>
      <c r="H15" s="60"/>
      <c r="I15" s="60"/>
    </row>
    <row r="16" spans="1:9" x14ac:dyDescent="0.15">
      <c r="A16" s="16" t="s">
        <v>61</v>
      </c>
      <c r="B16" s="29" t="s">
        <v>60</v>
      </c>
      <c r="C16" s="29"/>
      <c r="D16" s="61">
        <v>0.1</v>
      </c>
      <c r="E16" s="62"/>
      <c r="F16" s="25">
        <v>1</v>
      </c>
      <c r="G16" s="37">
        <f>H13</f>
        <v>95000</v>
      </c>
      <c r="H16" s="11">
        <f>D16*G16</f>
        <v>9500</v>
      </c>
      <c r="I16" s="29"/>
    </row>
    <row r="17" spans="1:9" x14ac:dyDescent="0.15">
      <c r="A17" s="58" t="s">
        <v>37</v>
      </c>
      <c r="B17" s="58"/>
      <c r="C17" s="58"/>
      <c r="D17" s="58"/>
      <c r="E17" s="58"/>
      <c r="F17" s="58"/>
      <c r="G17" s="58"/>
      <c r="H17" s="36">
        <f>H16</f>
        <v>9500</v>
      </c>
      <c r="I17" s="39"/>
    </row>
    <row r="18" spans="1:9" ht="22.15" customHeight="1" x14ac:dyDescent="0.15">
      <c r="A18" s="15" t="s">
        <v>5</v>
      </c>
      <c r="B18" s="15" t="s">
        <v>6</v>
      </c>
      <c r="C18" s="15" t="s">
        <v>7</v>
      </c>
      <c r="D18" s="59" t="s">
        <v>8</v>
      </c>
      <c r="E18" s="59"/>
      <c r="F18" s="15" t="s">
        <v>10</v>
      </c>
      <c r="G18" s="15" t="s">
        <v>11</v>
      </c>
      <c r="H18" s="15" t="s">
        <v>22</v>
      </c>
      <c r="I18" s="15" t="s">
        <v>13</v>
      </c>
    </row>
    <row r="19" spans="1:9" ht="22.15" customHeight="1" x14ac:dyDescent="0.15">
      <c r="A19" s="4" t="s">
        <v>78</v>
      </c>
      <c r="B19" s="60" t="s">
        <v>79</v>
      </c>
      <c r="C19" s="60"/>
      <c r="D19" s="60"/>
      <c r="E19" s="60"/>
      <c r="F19" s="60"/>
      <c r="G19" s="60"/>
      <c r="H19" s="60"/>
      <c r="I19" s="60"/>
    </row>
    <row r="20" spans="1:9" ht="24" customHeight="1" x14ac:dyDescent="0.15">
      <c r="A20" s="16" t="s">
        <v>80</v>
      </c>
      <c r="B20" s="29" t="s">
        <v>79</v>
      </c>
      <c r="C20" s="29"/>
      <c r="D20" s="61">
        <f>H17+H13</f>
        <v>104500</v>
      </c>
      <c r="E20" s="62"/>
      <c r="F20" s="25"/>
      <c r="G20" s="37">
        <v>0.06</v>
      </c>
      <c r="H20" s="11">
        <f>D20*G20</f>
        <v>6270</v>
      </c>
      <c r="I20" s="29"/>
    </row>
    <row r="21" spans="1:9" ht="24.6" customHeight="1" x14ac:dyDescent="0.15">
      <c r="A21" s="41" t="s">
        <v>81</v>
      </c>
      <c r="B21" s="41"/>
      <c r="C21" s="41"/>
      <c r="D21" s="41"/>
      <c r="E21" s="41"/>
      <c r="F21" s="41"/>
      <c r="G21" s="41"/>
      <c r="H21" s="42">
        <f>H13+H17+H20</f>
        <v>110770</v>
      </c>
      <c r="I21" s="45"/>
    </row>
    <row r="22" spans="1:9" x14ac:dyDescent="0.15">
      <c r="A22" s="64" t="s">
        <v>82</v>
      </c>
      <c r="B22" s="65"/>
      <c r="C22" s="65"/>
      <c r="D22" s="65"/>
      <c r="E22" s="65"/>
      <c r="F22" s="65"/>
      <c r="G22" s="65"/>
      <c r="H22" s="65"/>
      <c r="I22" s="65"/>
    </row>
  </sheetData>
  <mergeCells count="15">
    <mergeCell ref="A1:I1"/>
    <mergeCell ref="A2:I2"/>
    <mergeCell ref="B3:I3"/>
    <mergeCell ref="A4:F4"/>
    <mergeCell ref="G4:I4"/>
    <mergeCell ref="A12:G12"/>
    <mergeCell ref="A6:A11"/>
    <mergeCell ref="A22:I22"/>
    <mergeCell ref="D18:E18"/>
    <mergeCell ref="B19:I19"/>
    <mergeCell ref="D20:E20"/>
    <mergeCell ref="D14:E14"/>
    <mergeCell ref="B15:I15"/>
    <mergeCell ref="D16:E16"/>
    <mergeCell ref="A17:G17"/>
  </mergeCells>
  <phoneticPr fontId="26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F606-B22E-47F6-9828-11968F9CF7ED}">
  <dimension ref="A1:I59"/>
  <sheetViews>
    <sheetView tabSelected="1" topLeftCell="A42" zoomScaleNormal="100" workbookViewId="0">
      <selection activeCell="H58" sqref="H58"/>
    </sheetView>
  </sheetViews>
  <sheetFormatPr defaultColWidth="9" defaultRowHeight="13.5" x14ac:dyDescent="0.15"/>
  <cols>
    <col min="1" max="1" width="9" style="1"/>
    <col min="2" max="2" width="20.875" style="1" customWidth="1"/>
    <col min="3" max="3" width="31.5" style="1" customWidth="1"/>
    <col min="4" max="6" width="9" style="1"/>
    <col min="7" max="7" width="17.125" style="1" customWidth="1"/>
    <col min="8" max="8" width="12.375" style="1" customWidth="1"/>
    <col min="9" max="9" width="36.875" style="1" customWidth="1"/>
    <col min="10" max="16384" width="9" style="1"/>
  </cols>
  <sheetData>
    <row r="1" spans="1:9" ht="18.75" x14ac:dyDescent="0.15">
      <c r="A1" s="67" t="s">
        <v>0</v>
      </c>
      <c r="B1" s="68"/>
      <c r="C1" s="68"/>
      <c r="D1" s="68"/>
      <c r="E1" s="68"/>
      <c r="F1" s="68"/>
      <c r="G1" s="68"/>
      <c r="H1" s="68"/>
      <c r="I1" s="68"/>
    </row>
    <row r="2" spans="1:9" ht="23.25" customHeight="1" x14ac:dyDescent="0.15">
      <c r="A2" s="69" t="s">
        <v>116</v>
      </c>
      <c r="B2" s="70"/>
      <c r="C2" s="70"/>
      <c r="D2" s="70"/>
      <c r="E2" s="70"/>
      <c r="F2" s="70"/>
      <c r="G2" s="70"/>
      <c r="H2" s="70"/>
      <c r="I2" s="70"/>
    </row>
    <row r="3" spans="1:9" ht="45" customHeight="1" x14ac:dyDescent="0.15">
      <c r="A3" s="2" t="s">
        <v>1</v>
      </c>
      <c r="B3" s="71" t="s">
        <v>2</v>
      </c>
      <c r="C3" s="71"/>
      <c r="D3" s="71"/>
      <c r="E3" s="71"/>
      <c r="F3" s="71"/>
      <c r="G3" s="71"/>
      <c r="H3" s="71"/>
      <c r="I3" s="71"/>
    </row>
    <row r="4" spans="1:9" ht="18.75" x14ac:dyDescent="0.15">
      <c r="A4" s="72" t="s">
        <v>3</v>
      </c>
      <c r="B4" s="73"/>
      <c r="C4" s="73"/>
      <c r="D4" s="73"/>
      <c r="E4" s="73"/>
      <c r="F4" s="73"/>
      <c r="G4" s="72" t="s">
        <v>4</v>
      </c>
      <c r="H4" s="73"/>
      <c r="I4" s="73"/>
    </row>
    <row r="5" spans="1:9" x14ac:dyDescent="0.15">
      <c r="A5" s="49" t="s">
        <v>5</v>
      </c>
      <c r="B5" s="49" t="s">
        <v>6</v>
      </c>
      <c r="C5" s="49" t="s">
        <v>7</v>
      </c>
      <c r="D5" s="49" t="s">
        <v>8</v>
      </c>
      <c r="E5" s="49" t="s">
        <v>9</v>
      </c>
      <c r="F5" s="49" t="s">
        <v>10</v>
      </c>
      <c r="G5" s="49" t="s">
        <v>11</v>
      </c>
      <c r="H5" s="49" t="s">
        <v>12</v>
      </c>
      <c r="I5" s="49" t="s">
        <v>13</v>
      </c>
    </row>
    <row r="6" spans="1:9" ht="24.6" customHeight="1" x14ac:dyDescent="0.15">
      <c r="A6" s="4" t="s">
        <v>14</v>
      </c>
      <c r="B6" s="60" t="s">
        <v>15</v>
      </c>
      <c r="C6" s="60"/>
      <c r="D6" s="60"/>
      <c r="E6" s="60"/>
      <c r="F6" s="60"/>
      <c r="G6" s="60"/>
      <c r="H6" s="60"/>
      <c r="I6" s="29"/>
    </row>
    <row r="7" spans="1:9" x14ac:dyDescent="0.15">
      <c r="A7" s="5" t="s">
        <v>16</v>
      </c>
      <c r="B7" s="6" t="s">
        <v>98</v>
      </c>
      <c r="C7" s="7" t="s">
        <v>84</v>
      </c>
      <c r="D7" s="8">
        <v>85</v>
      </c>
      <c r="E7" s="8">
        <v>2</v>
      </c>
      <c r="F7" s="9" t="s">
        <v>17</v>
      </c>
      <c r="G7" s="10">
        <v>950</v>
      </c>
      <c r="H7" s="11">
        <f>D7*E7*G7</f>
        <v>161500</v>
      </c>
      <c r="I7" s="38"/>
    </row>
    <row r="8" spans="1:9" x14ac:dyDescent="0.15">
      <c r="A8" s="5" t="s">
        <v>18</v>
      </c>
      <c r="B8" s="12"/>
      <c r="C8" s="13"/>
      <c r="D8" s="14"/>
      <c r="E8" s="14"/>
      <c r="F8" s="9"/>
      <c r="G8" s="10"/>
      <c r="H8" s="11"/>
      <c r="I8" s="38"/>
    </row>
    <row r="9" spans="1:9" x14ac:dyDescent="0.15">
      <c r="A9" s="63" t="s">
        <v>37</v>
      </c>
      <c r="B9" s="63"/>
      <c r="C9" s="63"/>
      <c r="D9" s="63"/>
      <c r="E9" s="63"/>
      <c r="F9" s="63"/>
      <c r="G9" s="63"/>
      <c r="H9" s="22">
        <f>SUM(H7:H8)</f>
        <v>161500</v>
      </c>
      <c r="I9" s="38"/>
    </row>
    <row r="10" spans="1:9" x14ac:dyDescent="0.15">
      <c r="A10" s="15" t="s">
        <v>5</v>
      </c>
      <c r="B10" s="15" t="s">
        <v>6</v>
      </c>
      <c r="C10" s="15" t="s">
        <v>7</v>
      </c>
      <c r="D10" s="54" t="s">
        <v>20</v>
      </c>
      <c r="E10" s="54" t="s">
        <v>21</v>
      </c>
      <c r="F10" s="15" t="s">
        <v>10</v>
      </c>
      <c r="G10" s="15" t="s">
        <v>11</v>
      </c>
      <c r="H10" s="15" t="s">
        <v>22</v>
      </c>
      <c r="I10" s="15" t="s">
        <v>13</v>
      </c>
    </row>
    <row r="11" spans="1:9" ht="24" customHeight="1" x14ac:dyDescent="0.15">
      <c r="A11" s="4" t="s">
        <v>38</v>
      </c>
      <c r="B11" s="60" t="s">
        <v>87</v>
      </c>
      <c r="C11" s="60"/>
      <c r="D11" s="60"/>
      <c r="E11" s="60"/>
      <c r="F11" s="60"/>
      <c r="G11" s="60"/>
      <c r="H11" s="60"/>
      <c r="I11" s="29"/>
    </row>
    <row r="12" spans="1:9" ht="20.45" customHeight="1" x14ac:dyDescent="0.15">
      <c r="A12" s="56" t="s">
        <v>39</v>
      </c>
      <c r="B12" s="23" t="s">
        <v>103</v>
      </c>
      <c r="C12" s="23" t="s">
        <v>86</v>
      </c>
      <c r="D12" s="14">
        <v>110</v>
      </c>
      <c r="E12" s="14">
        <v>1</v>
      </c>
      <c r="F12" s="24" t="s">
        <v>40</v>
      </c>
      <c r="G12" s="10">
        <v>239.2</v>
      </c>
      <c r="H12" s="11">
        <f>D12*E12*G12</f>
        <v>26312</v>
      </c>
      <c r="I12" s="6"/>
    </row>
    <row r="13" spans="1:9" ht="20.45" customHeight="1" x14ac:dyDescent="0.15">
      <c r="A13" s="52" t="s">
        <v>41</v>
      </c>
      <c r="B13" s="23" t="s">
        <v>99</v>
      </c>
      <c r="C13" s="23" t="s">
        <v>85</v>
      </c>
      <c r="D13" s="14">
        <v>147</v>
      </c>
      <c r="E13" s="14">
        <v>1</v>
      </c>
      <c r="F13" s="24" t="s">
        <v>40</v>
      </c>
      <c r="G13" s="10">
        <v>300</v>
      </c>
      <c r="H13" s="11">
        <f>D13*E13*G13</f>
        <v>44100</v>
      </c>
      <c r="I13" s="6"/>
    </row>
    <row r="14" spans="1:9" x14ac:dyDescent="0.15">
      <c r="A14" s="52" t="s">
        <v>42</v>
      </c>
      <c r="B14" s="23" t="s">
        <v>100</v>
      </c>
      <c r="C14" s="23" t="s">
        <v>86</v>
      </c>
      <c r="D14" s="14">
        <v>25</v>
      </c>
      <c r="E14" s="14">
        <v>1</v>
      </c>
      <c r="F14" s="25" t="s">
        <v>40</v>
      </c>
      <c r="G14" s="10">
        <v>239.2</v>
      </c>
      <c r="H14" s="11">
        <f>D14*E14*G14</f>
        <v>5980</v>
      </c>
      <c r="I14" s="6"/>
    </row>
    <row r="15" spans="1:9" x14ac:dyDescent="0.15">
      <c r="A15" s="52" t="s">
        <v>102</v>
      </c>
      <c r="B15" s="23" t="s">
        <v>101</v>
      </c>
      <c r="C15" s="23" t="s">
        <v>85</v>
      </c>
      <c r="D15" s="14">
        <v>147</v>
      </c>
      <c r="E15" s="14">
        <v>1</v>
      </c>
      <c r="F15" s="25" t="s">
        <v>40</v>
      </c>
      <c r="G15" s="10">
        <v>300</v>
      </c>
      <c r="H15" s="11">
        <f>D15*E15*G15</f>
        <v>44100</v>
      </c>
      <c r="I15" s="6"/>
    </row>
    <row r="16" spans="1:9" ht="19.899999999999999" customHeight="1" x14ac:dyDescent="0.15">
      <c r="A16" s="52" t="s">
        <v>106</v>
      </c>
      <c r="B16" s="23" t="s">
        <v>105</v>
      </c>
      <c r="C16" s="23" t="s">
        <v>86</v>
      </c>
      <c r="D16" s="14">
        <v>25</v>
      </c>
      <c r="E16" s="14">
        <v>1</v>
      </c>
      <c r="F16" s="25" t="s">
        <v>40</v>
      </c>
      <c r="G16" s="10">
        <v>239.2</v>
      </c>
      <c r="H16" s="11">
        <f>D16*E16*G16</f>
        <v>5980</v>
      </c>
      <c r="I16" s="6"/>
    </row>
    <row r="17" spans="1:9" x14ac:dyDescent="0.15">
      <c r="A17" s="63" t="s">
        <v>37</v>
      </c>
      <c r="B17" s="63"/>
      <c r="C17" s="63"/>
      <c r="D17" s="63"/>
      <c r="E17" s="63"/>
      <c r="F17" s="63"/>
      <c r="G17" s="63"/>
      <c r="H17" s="27">
        <f>SUM(H12:H16)</f>
        <v>126472</v>
      </c>
      <c r="I17" s="29"/>
    </row>
    <row r="18" spans="1:9" x14ac:dyDescent="0.15">
      <c r="A18" s="15" t="s">
        <v>5</v>
      </c>
      <c r="B18" s="15" t="s">
        <v>6</v>
      </c>
      <c r="C18" s="15" t="s">
        <v>7</v>
      </c>
      <c r="D18" s="54" t="s">
        <v>8</v>
      </c>
      <c r="E18" s="54" t="s">
        <v>21</v>
      </c>
      <c r="F18" s="15" t="s">
        <v>10</v>
      </c>
      <c r="G18" s="15" t="s">
        <v>11</v>
      </c>
      <c r="H18" s="15" t="s">
        <v>22</v>
      </c>
      <c r="I18" s="15" t="s">
        <v>13</v>
      </c>
    </row>
    <row r="19" spans="1:9" ht="22.9" customHeight="1" x14ac:dyDescent="0.15">
      <c r="A19" s="4" t="s">
        <v>43</v>
      </c>
      <c r="B19" s="60" t="s">
        <v>44</v>
      </c>
      <c r="C19" s="60"/>
      <c r="D19" s="60"/>
      <c r="E19" s="60"/>
      <c r="F19" s="60"/>
      <c r="G19" s="60"/>
      <c r="H19" s="60"/>
      <c r="I19" s="29"/>
    </row>
    <row r="20" spans="1:9" ht="22.9" customHeight="1" x14ac:dyDescent="0.15">
      <c r="A20" s="57" t="s">
        <v>109</v>
      </c>
      <c r="B20" s="23" t="s">
        <v>120</v>
      </c>
      <c r="C20" s="23" t="s">
        <v>88</v>
      </c>
      <c r="D20" s="48">
        <v>100</v>
      </c>
      <c r="E20" s="48">
        <v>2</v>
      </c>
      <c r="F20" s="9" t="s">
        <v>91</v>
      </c>
      <c r="G20" s="26">
        <v>300</v>
      </c>
      <c r="H20" s="28">
        <f t="shared" ref="H20:H25" si="0">D20*E20*G20</f>
        <v>60000</v>
      </c>
      <c r="I20" s="6" t="s">
        <v>90</v>
      </c>
    </row>
    <row r="21" spans="1:9" ht="19.899999999999999" customHeight="1" x14ac:dyDescent="0.15">
      <c r="A21" s="57"/>
      <c r="B21" s="23" t="s">
        <v>121</v>
      </c>
      <c r="C21" s="23" t="s">
        <v>89</v>
      </c>
      <c r="D21" s="48">
        <v>15</v>
      </c>
      <c r="E21" s="48">
        <v>2</v>
      </c>
      <c r="F21" s="9" t="s">
        <v>91</v>
      </c>
      <c r="G21" s="26">
        <v>300</v>
      </c>
      <c r="H21" s="28">
        <f t="shared" si="0"/>
        <v>9000</v>
      </c>
      <c r="I21" s="6" t="s">
        <v>90</v>
      </c>
    </row>
    <row r="22" spans="1:9" ht="19.899999999999999" customHeight="1" x14ac:dyDescent="0.15">
      <c r="A22" s="57"/>
      <c r="B22" s="23" t="s">
        <v>122</v>
      </c>
      <c r="C22" s="23" t="s">
        <v>124</v>
      </c>
      <c r="D22" s="14">
        <v>2</v>
      </c>
      <c r="E22" s="14">
        <v>1</v>
      </c>
      <c r="F22" s="9" t="s">
        <v>91</v>
      </c>
      <c r="G22" s="26">
        <v>350</v>
      </c>
      <c r="H22" s="28">
        <f t="shared" si="0"/>
        <v>700</v>
      </c>
      <c r="I22" s="6" t="s">
        <v>90</v>
      </c>
    </row>
    <row r="23" spans="1:9" ht="18.75" customHeight="1" x14ac:dyDescent="0.15">
      <c r="A23" s="57"/>
      <c r="B23" s="23" t="s">
        <v>122</v>
      </c>
      <c r="C23" s="23" t="s">
        <v>123</v>
      </c>
      <c r="D23" s="14">
        <v>2</v>
      </c>
      <c r="E23" s="14">
        <v>1</v>
      </c>
      <c r="F23" s="9" t="s">
        <v>91</v>
      </c>
      <c r="G23" s="26">
        <v>350</v>
      </c>
      <c r="H23" s="28">
        <f t="shared" si="0"/>
        <v>700</v>
      </c>
      <c r="I23" s="6" t="s">
        <v>90</v>
      </c>
    </row>
    <row r="24" spans="1:9" x14ac:dyDescent="0.15">
      <c r="A24" s="52" t="s">
        <v>45</v>
      </c>
      <c r="B24" s="23" t="s">
        <v>110</v>
      </c>
      <c r="C24" s="23" t="s">
        <v>111</v>
      </c>
      <c r="D24" s="48">
        <v>125</v>
      </c>
      <c r="E24" s="48">
        <v>2</v>
      </c>
      <c r="F24" s="9" t="s">
        <v>91</v>
      </c>
      <c r="G24" s="26">
        <v>300</v>
      </c>
      <c r="H24" s="11">
        <f t="shared" si="0"/>
        <v>75000</v>
      </c>
      <c r="I24" s="6" t="s">
        <v>90</v>
      </c>
    </row>
    <row r="25" spans="1:9" x14ac:dyDescent="0.15">
      <c r="A25" s="52" t="s">
        <v>46</v>
      </c>
      <c r="B25" s="23" t="s">
        <v>47</v>
      </c>
      <c r="C25" s="23" t="s">
        <v>104</v>
      </c>
      <c r="D25" s="48">
        <v>20</v>
      </c>
      <c r="E25" s="48">
        <v>2</v>
      </c>
      <c r="F25" s="9" t="s">
        <v>91</v>
      </c>
      <c r="G25" s="26">
        <v>500</v>
      </c>
      <c r="H25" s="11">
        <f t="shared" si="0"/>
        <v>20000</v>
      </c>
      <c r="I25" s="25" t="s">
        <v>93</v>
      </c>
    </row>
    <row r="26" spans="1:9" x14ac:dyDescent="0.15">
      <c r="A26" s="63" t="s">
        <v>37</v>
      </c>
      <c r="B26" s="63"/>
      <c r="C26" s="63"/>
      <c r="D26" s="63"/>
      <c r="E26" s="63"/>
      <c r="F26" s="63"/>
      <c r="G26" s="63"/>
      <c r="H26" s="27">
        <f>SUM(H20:H25)</f>
        <v>165400</v>
      </c>
      <c r="I26" s="29"/>
    </row>
    <row r="27" spans="1:9" x14ac:dyDescent="0.15">
      <c r="A27" s="15" t="s">
        <v>5</v>
      </c>
      <c r="B27" s="15" t="s">
        <v>6</v>
      </c>
      <c r="C27" s="15" t="s">
        <v>7</v>
      </c>
      <c r="D27" s="59" t="s">
        <v>8</v>
      </c>
      <c r="E27" s="59"/>
      <c r="F27" s="15" t="s">
        <v>10</v>
      </c>
      <c r="G27" s="15" t="s">
        <v>11</v>
      </c>
      <c r="H27" s="15" t="s">
        <v>22</v>
      </c>
      <c r="I27" s="15" t="s">
        <v>13</v>
      </c>
    </row>
    <row r="28" spans="1:9" x14ac:dyDescent="0.15">
      <c r="A28" s="4" t="s">
        <v>48</v>
      </c>
      <c r="B28" s="60" t="s">
        <v>49</v>
      </c>
      <c r="C28" s="60"/>
      <c r="D28" s="60"/>
      <c r="E28" s="60"/>
      <c r="F28" s="60"/>
      <c r="G28" s="60"/>
      <c r="H28" s="60"/>
      <c r="I28" s="29"/>
    </row>
    <row r="29" spans="1:9" ht="23.45" customHeight="1" x14ac:dyDescent="0.15">
      <c r="A29" s="52" t="s">
        <v>50</v>
      </c>
      <c r="B29" s="21" t="s">
        <v>51</v>
      </c>
      <c r="C29" s="32"/>
      <c r="D29" s="8">
        <v>147</v>
      </c>
      <c r="E29" s="8">
        <v>1</v>
      </c>
      <c r="F29" s="25" t="s">
        <v>117</v>
      </c>
      <c r="G29" s="10">
        <v>10</v>
      </c>
      <c r="H29" s="11">
        <f>D29*E29*G29</f>
        <v>1470</v>
      </c>
      <c r="I29" s="29"/>
    </row>
    <row r="30" spans="1:9" ht="23.45" customHeight="1" x14ac:dyDescent="0.15">
      <c r="A30" s="52" t="s">
        <v>95</v>
      </c>
      <c r="B30" s="21" t="s">
        <v>96</v>
      </c>
      <c r="C30" s="32"/>
      <c r="D30" s="8"/>
      <c r="E30" s="8"/>
      <c r="F30" s="25" t="s">
        <v>97</v>
      </c>
      <c r="G30" s="10"/>
      <c r="H30" s="11">
        <f>D30*E30*G30</f>
        <v>0</v>
      </c>
      <c r="I30" s="29"/>
    </row>
    <row r="31" spans="1:9" ht="23.45" customHeight="1" x14ac:dyDescent="0.15">
      <c r="A31" s="52" t="s">
        <v>113</v>
      </c>
      <c r="B31" s="21" t="s">
        <v>114</v>
      </c>
      <c r="C31" s="32"/>
      <c r="D31" s="8">
        <v>124</v>
      </c>
      <c r="E31" s="8">
        <v>1</v>
      </c>
      <c r="F31" s="25" t="s">
        <v>117</v>
      </c>
      <c r="G31" s="10">
        <v>1200</v>
      </c>
      <c r="H31" s="11">
        <f>D31*E31*G31</f>
        <v>148800</v>
      </c>
      <c r="I31" s="29" t="s">
        <v>118</v>
      </c>
    </row>
    <row r="32" spans="1:9" x14ac:dyDescent="0.15">
      <c r="A32" s="63" t="s">
        <v>37</v>
      </c>
      <c r="B32" s="63"/>
      <c r="C32" s="63"/>
      <c r="D32" s="63"/>
      <c r="E32" s="63"/>
      <c r="F32" s="63"/>
      <c r="G32" s="63"/>
      <c r="H32" s="27">
        <f>SUM(H29:H31)</f>
        <v>150270</v>
      </c>
      <c r="I32" s="29"/>
    </row>
    <row r="33" spans="1:9" x14ac:dyDescent="0.15">
      <c r="A33" s="15" t="s">
        <v>5</v>
      </c>
      <c r="B33" s="15" t="s">
        <v>6</v>
      </c>
      <c r="C33" s="15" t="s">
        <v>7</v>
      </c>
      <c r="D33" s="54" t="s">
        <v>20</v>
      </c>
      <c r="E33" s="54" t="s">
        <v>9</v>
      </c>
      <c r="F33" s="15" t="s">
        <v>10</v>
      </c>
      <c r="G33" s="15" t="s">
        <v>11</v>
      </c>
      <c r="H33" s="15" t="s">
        <v>22</v>
      </c>
      <c r="I33" s="15" t="s">
        <v>13</v>
      </c>
    </row>
    <row r="34" spans="1:9" x14ac:dyDescent="0.15">
      <c r="A34" s="4" t="s">
        <v>52</v>
      </c>
      <c r="B34" s="63" t="s">
        <v>53</v>
      </c>
      <c r="C34" s="63"/>
      <c r="D34" s="63"/>
      <c r="E34" s="63"/>
      <c r="F34" s="63"/>
      <c r="G34" s="63"/>
      <c r="H34" s="63"/>
      <c r="I34" s="63"/>
    </row>
    <row r="35" spans="1:9" x14ac:dyDescent="0.15">
      <c r="A35" s="52" t="s">
        <v>54</v>
      </c>
      <c r="B35" s="33" t="s">
        <v>55</v>
      </c>
      <c r="C35" s="51"/>
      <c r="D35" s="34">
        <v>3</v>
      </c>
      <c r="E35" s="34">
        <v>1</v>
      </c>
      <c r="F35" s="25" t="s">
        <v>92</v>
      </c>
      <c r="G35" s="10">
        <v>600</v>
      </c>
      <c r="H35" s="11">
        <f>D35*E35*G35</f>
        <v>1800</v>
      </c>
      <c r="I35" s="29"/>
    </row>
    <row r="36" spans="1:9" x14ac:dyDescent="0.15">
      <c r="A36" s="52" t="s">
        <v>56</v>
      </c>
      <c r="B36" s="33" t="s">
        <v>57</v>
      </c>
      <c r="C36" s="51"/>
      <c r="D36" s="14">
        <v>2</v>
      </c>
      <c r="E36" s="14">
        <v>3</v>
      </c>
      <c r="F36" s="25" t="s">
        <v>92</v>
      </c>
      <c r="G36" s="10">
        <v>600</v>
      </c>
      <c r="H36" s="11">
        <f>D36*E36*G36</f>
        <v>3600</v>
      </c>
      <c r="I36" s="29"/>
    </row>
    <row r="37" spans="1:9" x14ac:dyDescent="0.15">
      <c r="A37" s="63">
        <v>600</v>
      </c>
      <c r="B37" s="63"/>
      <c r="C37" s="63"/>
      <c r="D37" s="63"/>
      <c r="E37" s="63"/>
      <c r="F37" s="63"/>
      <c r="G37" s="63"/>
      <c r="H37" s="27">
        <f>SUM(H35:H36)</f>
        <v>5400</v>
      </c>
      <c r="I37" s="29"/>
    </row>
    <row r="38" spans="1:9" x14ac:dyDescent="0.15">
      <c r="A38" s="53" t="s">
        <v>58</v>
      </c>
      <c r="B38" s="53"/>
      <c r="C38" s="53"/>
      <c r="D38" s="53"/>
      <c r="E38" s="53"/>
      <c r="F38" s="53"/>
      <c r="G38" s="53"/>
      <c r="H38" s="36">
        <f>SUM(H9,H17,H26,H32,H37)</f>
        <v>609042</v>
      </c>
      <c r="I38" s="39"/>
    </row>
    <row r="39" spans="1:9" x14ac:dyDescent="0.15">
      <c r="A39" s="15" t="s">
        <v>5</v>
      </c>
      <c r="B39" s="15" t="s">
        <v>6</v>
      </c>
      <c r="C39" s="15" t="s">
        <v>7</v>
      </c>
      <c r="D39" s="59" t="s">
        <v>8</v>
      </c>
      <c r="E39" s="59"/>
      <c r="F39" s="15" t="s">
        <v>10</v>
      </c>
      <c r="G39" s="15" t="s">
        <v>11</v>
      </c>
      <c r="H39" s="15" t="s">
        <v>22</v>
      </c>
      <c r="I39" s="15" t="s">
        <v>13</v>
      </c>
    </row>
    <row r="40" spans="1:9" x14ac:dyDescent="0.15">
      <c r="A40" s="4" t="s">
        <v>59</v>
      </c>
      <c r="B40" s="60" t="s">
        <v>60</v>
      </c>
      <c r="C40" s="60"/>
      <c r="D40" s="60"/>
      <c r="E40" s="60"/>
      <c r="F40" s="60"/>
      <c r="G40" s="60"/>
      <c r="H40" s="60"/>
      <c r="I40" s="60"/>
    </row>
    <row r="41" spans="1:9" x14ac:dyDescent="0.15">
      <c r="A41" s="52" t="s">
        <v>61</v>
      </c>
      <c r="B41" s="29" t="s">
        <v>60</v>
      </c>
      <c r="C41" s="29"/>
      <c r="D41" s="61">
        <v>0.1</v>
      </c>
      <c r="E41" s="62"/>
      <c r="F41" s="25">
        <v>1</v>
      </c>
      <c r="G41" s="37">
        <f>H38</f>
        <v>609042</v>
      </c>
      <c r="H41" s="11">
        <f>D41*G41</f>
        <v>60904.200000000004</v>
      </c>
      <c r="I41" s="29"/>
    </row>
    <row r="42" spans="1:9" x14ac:dyDescent="0.15">
      <c r="A42" s="58" t="s">
        <v>37</v>
      </c>
      <c r="B42" s="58"/>
      <c r="C42" s="58"/>
      <c r="D42" s="58"/>
      <c r="E42" s="58"/>
      <c r="F42" s="58"/>
      <c r="G42" s="58"/>
      <c r="H42" s="36">
        <f>H41</f>
        <v>60904.200000000004</v>
      </c>
      <c r="I42" s="39"/>
    </row>
    <row r="43" spans="1:9" x14ac:dyDescent="0.15">
      <c r="A43" s="15" t="s">
        <v>5</v>
      </c>
      <c r="B43" s="15" t="s">
        <v>6</v>
      </c>
      <c r="C43" s="15" t="s">
        <v>7</v>
      </c>
      <c r="D43" s="54" t="s">
        <v>20</v>
      </c>
      <c r="E43" s="54" t="s">
        <v>9</v>
      </c>
      <c r="F43" s="15" t="s">
        <v>10</v>
      </c>
      <c r="G43" s="15" t="s">
        <v>11</v>
      </c>
      <c r="H43" s="15" t="s">
        <v>22</v>
      </c>
      <c r="I43" s="15" t="s">
        <v>13</v>
      </c>
    </row>
    <row r="44" spans="1:9" x14ac:dyDescent="0.15">
      <c r="A44" s="4" t="s">
        <v>62</v>
      </c>
      <c r="B44" s="60" t="s">
        <v>63</v>
      </c>
      <c r="C44" s="60"/>
      <c r="D44" s="60"/>
      <c r="E44" s="60"/>
      <c r="F44" s="60"/>
      <c r="G44" s="60"/>
      <c r="H44" s="60"/>
      <c r="I44" s="60"/>
    </row>
    <row r="45" spans="1:9" x14ac:dyDescent="0.15">
      <c r="A45" s="52" t="s">
        <v>64</v>
      </c>
      <c r="B45" s="66" t="s">
        <v>65</v>
      </c>
      <c r="C45" s="29" t="s">
        <v>127</v>
      </c>
      <c r="D45" s="30">
        <v>2</v>
      </c>
      <c r="E45" s="30">
        <v>2</v>
      </c>
      <c r="F45" s="25" t="s">
        <v>92</v>
      </c>
      <c r="G45" s="37">
        <v>1200</v>
      </c>
      <c r="H45" s="11">
        <f>D45*E45*G45</f>
        <v>4800</v>
      </c>
      <c r="I45" s="47" t="s">
        <v>126</v>
      </c>
    </row>
    <row r="46" spans="1:9" x14ac:dyDescent="0.15">
      <c r="A46" s="52" t="s">
        <v>67</v>
      </c>
      <c r="B46" s="66"/>
      <c r="C46" s="29" t="s">
        <v>68</v>
      </c>
      <c r="D46" s="30">
        <v>1</v>
      </c>
      <c r="E46" s="30">
        <v>3</v>
      </c>
      <c r="F46" s="31" t="s">
        <v>119</v>
      </c>
      <c r="G46" s="37">
        <v>950</v>
      </c>
      <c r="H46" s="11">
        <f>D46*E46*G46</f>
        <v>2850</v>
      </c>
      <c r="I46" s="43"/>
    </row>
    <row r="47" spans="1:9" x14ac:dyDescent="0.15">
      <c r="A47" s="52" t="s">
        <v>69</v>
      </c>
      <c r="B47" s="66"/>
      <c r="C47" s="29" t="s">
        <v>70</v>
      </c>
      <c r="D47" s="30">
        <v>2</v>
      </c>
      <c r="E47" s="30">
        <v>4</v>
      </c>
      <c r="F47" s="25" t="s">
        <v>92</v>
      </c>
      <c r="G47" s="37">
        <v>600</v>
      </c>
      <c r="H47" s="11">
        <f>D47*E47*G47</f>
        <v>4800</v>
      </c>
      <c r="I47" s="44"/>
    </row>
    <row r="48" spans="1:9" x14ac:dyDescent="0.15">
      <c r="A48" s="58" t="s">
        <v>37</v>
      </c>
      <c r="B48" s="58"/>
      <c r="C48" s="58"/>
      <c r="D48" s="58"/>
      <c r="E48" s="58"/>
      <c r="F48" s="58"/>
      <c r="G48" s="58"/>
      <c r="H48" s="36">
        <f>SUM(H45:H47)</f>
        <v>12450</v>
      </c>
      <c r="I48" s="39"/>
    </row>
    <row r="49" spans="1:9" x14ac:dyDescent="0.15">
      <c r="A49" s="15" t="s">
        <v>5</v>
      </c>
      <c r="B49" s="15" t="s">
        <v>6</v>
      </c>
      <c r="C49" s="15" t="s">
        <v>7</v>
      </c>
      <c r="D49" s="59" t="s">
        <v>20</v>
      </c>
      <c r="E49" s="59"/>
      <c r="F49" s="15" t="s">
        <v>10</v>
      </c>
      <c r="G49" s="15" t="s">
        <v>11</v>
      </c>
      <c r="H49" s="15" t="s">
        <v>22</v>
      </c>
      <c r="I49" s="15" t="s">
        <v>13</v>
      </c>
    </row>
    <row r="50" spans="1:9" x14ac:dyDescent="0.15">
      <c r="A50" s="4" t="s">
        <v>71</v>
      </c>
      <c r="B50" s="60" t="s">
        <v>66</v>
      </c>
      <c r="C50" s="60"/>
      <c r="D50" s="60"/>
      <c r="E50" s="60"/>
      <c r="F50" s="60"/>
      <c r="G50" s="60"/>
      <c r="H50" s="60"/>
      <c r="I50" s="60"/>
    </row>
    <row r="51" spans="1:9" ht="22.5" customHeight="1" x14ac:dyDescent="0.15">
      <c r="A51" s="4" t="s">
        <v>72</v>
      </c>
      <c r="B51" s="55" t="s">
        <v>73</v>
      </c>
      <c r="C51" s="40" t="s">
        <v>112</v>
      </c>
      <c r="D51" s="8">
        <v>127</v>
      </c>
      <c r="E51" s="8">
        <v>2</v>
      </c>
      <c r="F51" s="25" t="s">
        <v>94</v>
      </c>
      <c r="G51" s="10">
        <v>1650</v>
      </c>
      <c r="H51" s="11">
        <f t="shared" ref="H51" si="1">D51*E51*G51</f>
        <v>419100</v>
      </c>
      <c r="I51" s="47" t="s">
        <v>125</v>
      </c>
    </row>
    <row r="52" spans="1:9" x14ac:dyDescent="0.15">
      <c r="A52" s="4" t="s">
        <v>74</v>
      </c>
      <c r="B52" s="55" t="s">
        <v>75</v>
      </c>
      <c r="C52" s="50"/>
      <c r="D52" s="8"/>
      <c r="E52" s="8"/>
      <c r="F52" s="25"/>
      <c r="G52" s="10"/>
      <c r="H52" s="11"/>
      <c r="I52" s="40"/>
    </row>
    <row r="53" spans="1:9" x14ac:dyDescent="0.15">
      <c r="A53" s="4" t="s">
        <v>76</v>
      </c>
      <c r="B53" s="55" t="s">
        <v>77</v>
      </c>
      <c r="C53" s="50"/>
      <c r="D53" s="8"/>
      <c r="E53" s="8"/>
      <c r="F53" s="25"/>
      <c r="G53" s="10"/>
      <c r="H53" s="11"/>
      <c r="I53" s="40"/>
    </row>
    <row r="54" spans="1:9" ht="22.9" customHeight="1" x14ac:dyDescent="0.15">
      <c r="A54" s="58" t="s">
        <v>37</v>
      </c>
      <c r="B54" s="58"/>
      <c r="C54" s="58"/>
      <c r="D54" s="58"/>
      <c r="E54" s="58"/>
      <c r="F54" s="58"/>
      <c r="G54" s="58"/>
      <c r="H54" s="36">
        <f>SUM(H51:H53)</f>
        <v>419100</v>
      </c>
      <c r="I54" s="39"/>
    </row>
    <row r="55" spans="1:9" ht="22.15" customHeight="1" x14ac:dyDescent="0.15">
      <c r="A55" s="15" t="s">
        <v>5</v>
      </c>
      <c r="B55" s="15" t="s">
        <v>6</v>
      </c>
      <c r="C55" s="15" t="s">
        <v>7</v>
      </c>
      <c r="D55" s="59" t="s">
        <v>8</v>
      </c>
      <c r="E55" s="59"/>
      <c r="F55" s="15" t="s">
        <v>10</v>
      </c>
      <c r="G55" s="15" t="s">
        <v>11</v>
      </c>
      <c r="H55" s="15" t="s">
        <v>22</v>
      </c>
      <c r="I55" s="15" t="s">
        <v>13</v>
      </c>
    </row>
    <row r="56" spans="1:9" ht="22.15" customHeight="1" x14ac:dyDescent="0.15">
      <c r="A56" s="4" t="s">
        <v>78</v>
      </c>
      <c r="B56" s="60" t="s">
        <v>79</v>
      </c>
      <c r="C56" s="60"/>
      <c r="D56" s="60"/>
      <c r="E56" s="60"/>
      <c r="F56" s="60"/>
      <c r="G56" s="60"/>
      <c r="H56" s="60"/>
      <c r="I56" s="60"/>
    </row>
    <row r="57" spans="1:9" ht="24" customHeight="1" x14ac:dyDescent="0.15">
      <c r="A57" s="52" t="s">
        <v>80</v>
      </c>
      <c r="B57" s="29" t="s">
        <v>79</v>
      </c>
      <c r="C57" s="29"/>
      <c r="D57" s="61">
        <f>H54+H48+H42+H38</f>
        <v>1101496.2</v>
      </c>
      <c r="E57" s="62"/>
      <c r="F57" s="25"/>
      <c r="G57" s="37">
        <v>0.06</v>
      </c>
      <c r="H57" s="11">
        <f>D57*G57</f>
        <v>66089.771999999997</v>
      </c>
      <c r="I57" s="29"/>
    </row>
    <row r="58" spans="1:9" ht="24.6" customHeight="1" x14ac:dyDescent="0.15">
      <c r="A58" s="41" t="s">
        <v>81</v>
      </c>
      <c r="B58" s="41"/>
      <c r="C58" s="41"/>
      <c r="D58" s="41"/>
      <c r="E58" s="41"/>
      <c r="F58" s="41"/>
      <c r="G58" s="41"/>
      <c r="H58" s="42">
        <f>H38+H42+H48+H54+H57</f>
        <v>1167585.9720000001</v>
      </c>
      <c r="I58" s="45"/>
    </row>
    <row r="59" spans="1:9" x14ac:dyDescent="0.15">
      <c r="A59" s="64" t="s">
        <v>82</v>
      </c>
      <c r="B59" s="65"/>
      <c r="C59" s="65"/>
      <c r="D59" s="65"/>
      <c r="E59" s="65"/>
      <c r="F59" s="65"/>
      <c r="G59" s="65"/>
      <c r="H59" s="65"/>
      <c r="I59" s="65"/>
    </row>
  </sheetData>
  <mergeCells count="31">
    <mergeCell ref="D57:E57"/>
    <mergeCell ref="A59:I59"/>
    <mergeCell ref="A48:G48"/>
    <mergeCell ref="D49:E49"/>
    <mergeCell ref="B50:I50"/>
    <mergeCell ref="A54:G54"/>
    <mergeCell ref="D55:E55"/>
    <mergeCell ref="B56:I56"/>
    <mergeCell ref="D39:E39"/>
    <mergeCell ref="B40:I40"/>
    <mergeCell ref="D41:E41"/>
    <mergeCell ref="A42:G42"/>
    <mergeCell ref="B44:I44"/>
    <mergeCell ref="B45:B47"/>
    <mergeCell ref="A26:G26"/>
    <mergeCell ref="D27:E27"/>
    <mergeCell ref="B28:H28"/>
    <mergeCell ref="A32:G32"/>
    <mergeCell ref="B34:I34"/>
    <mergeCell ref="A37:G37"/>
    <mergeCell ref="A9:G9"/>
    <mergeCell ref="B11:H11"/>
    <mergeCell ref="A17:G17"/>
    <mergeCell ref="B19:H19"/>
    <mergeCell ref="A20:A23"/>
    <mergeCell ref="A1:I1"/>
    <mergeCell ref="A2:I2"/>
    <mergeCell ref="B3:I3"/>
    <mergeCell ref="A4:F4"/>
    <mergeCell ref="G4:I4"/>
    <mergeCell ref="B6:H6"/>
  </mergeCells>
  <phoneticPr fontId="26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预算-会前会</vt:lpstr>
      <vt:lpstr>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andre</cp:lastModifiedBy>
  <cp:lastPrinted>2018-04-23T06:35:41Z</cp:lastPrinted>
  <dcterms:created xsi:type="dcterms:W3CDTF">2017-08-03T03:36:00Z</dcterms:created>
  <dcterms:modified xsi:type="dcterms:W3CDTF">2018-10-19T09:10:45Z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