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661D3DDE-7D12-4031-B23F-69741C4FD7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成都站结算" sheetId="9" r:id="rId1"/>
    <sheet name="经销商跟进费用明细" sheetId="11" r:id="rId2"/>
    <sheet name="车主补偿金明细" sheetId="12" r:id="rId3"/>
  </sheets>
  <definedNames>
    <definedName name="_xlnm._FilterDatabase" localSheetId="1" hidden="1">经销商跟进费用明细!$A$1:$D$82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9" l="1"/>
  <c r="G12" i="9"/>
  <c r="G9" i="9"/>
  <c r="G6" i="9"/>
  <c r="C7" i="12"/>
  <c r="C5" i="9"/>
  <c r="E10" i="9"/>
  <c r="C6" i="9" l="1"/>
  <c r="E6" i="9" l="1"/>
  <c r="C9" i="9" l="1"/>
  <c r="E9" i="9" s="1"/>
  <c r="E12" i="9"/>
  <c r="E11" i="9"/>
  <c r="E8" i="9"/>
  <c r="E5" i="9"/>
  <c r="G5" i="9" s="1"/>
  <c r="D19" i="9" s="1"/>
  <c r="E16" i="9"/>
  <c r="E7" i="9"/>
  <c r="E17" i="9"/>
  <c r="E15" i="9"/>
  <c r="E14" i="9"/>
  <c r="E13" i="9"/>
  <c r="E18" i="9" l="1"/>
  <c r="G15" i="9" s="1"/>
  <c r="G20" i="9"/>
  <c r="E19" i="9"/>
  <c r="G21" i="9" l="1"/>
  <c r="G22" i="9" s="1"/>
  <c r="G23" i="9" s="1"/>
</calcChain>
</file>

<file path=xl/sharedStrings.xml><?xml version="1.0" encoding="utf-8"?>
<sst xmlns="http://schemas.openxmlformats.org/spreadsheetml/2006/main" count="311" uniqueCount="241">
  <si>
    <t>Bidder Company Name 报价公司名称</t>
  </si>
  <si>
    <t>康辉集团北京国际会议展览有限公司</t>
  </si>
  <si>
    <t>Contact Person, Email, Phone 联系人，联系方式</t>
  </si>
  <si>
    <t>类别</t>
  </si>
  <si>
    <t>描述</t>
  </si>
  <si>
    <t>数量</t>
  </si>
  <si>
    <t>报价(net)</t>
  </si>
  <si>
    <t>分类小计(net)</t>
  </si>
  <si>
    <t>说明</t>
  </si>
  <si>
    <t>高压电池拆解</t>
  </si>
  <si>
    <t>供应商差旅</t>
  </si>
  <si>
    <t>住宿</t>
  </si>
  <si>
    <t>餐饮交通</t>
  </si>
  <si>
    <t>供应商服务费</t>
  </si>
  <si>
    <t>客户邀约跟进</t>
  </si>
  <si>
    <t>以实际到场（或以其他形式完成审核）为准。</t>
  </si>
  <si>
    <t>项目服务费率</t>
  </si>
  <si>
    <t>项目统筹协调，人员配备，款项垫付（不含客户补偿金）。</t>
  </si>
  <si>
    <t>客户补偿款代付费用</t>
  </si>
  <si>
    <t>客户补偿金垫付的财务成本。</t>
  </si>
  <si>
    <r>
      <t>仲岚</t>
    </r>
    <r>
      <rPr>
        <sz val="10"/>
        <color theme="1"/>
        <rFont val="Arial"/>
        <family val="2"/>
      </rPr>
      <t xml:space="preserve"> 13910193620</t>
    </r>
  </si>
  <si>
    <t>机票往返</t>
    <phoneticPr fontId="8" type="noConversion"/>
  </si>
  <si>
    <t>经销商服务费</t>
  </si>
  <si>
    <t>收据</t>
  </si>
  <si>
    <t>单价(net)</t>
  </si>
  <si>
    <t>增值税（6%）</t>
  </si>
  <si>
    <t>现场审核期间用车，餐费等</t>
  </si>
  <si>
    <t>客户补偿金</t>
  </si>
  <si>
    <t>收据金额</t>
  </si>
  <si>
    <t>服务费金额（不含税）</t>
  </si>
  <si>
    <t>服务费金额（含税）</t>
  </si>
  <si>
    <t>数量基于：3人*4晚（25日入住，29日退房）。</t>
    <phoneticPr fontId="8" type="noConversion"/>
  </si>
  <si>
    <t>数量基于：3人往返北京-成都机票费用。</t>
    <phoneticPr fontId="8" type="noConversion"/>
  </si>
  <si>
    <t>餐费</t>
    <phoneticPr fontId="21" type="noConversion"/>
  </si>
  <si>
    <t>现场人员支持-各地</t>
    <phoneticPr fontId="21" type="noConversion"/>
  </si>
  <si>
    <t>现场人员支持-成都</t>
    <phoneticPr fontId="21" type="noConversion"/>
  </si>
  <si>
    <t>数量基于：26日成都共2人，27日成都共3人，28日成都共3人</t>
    <phoneticPr fontId="8" type="noConversion"/>
  </si>
  <si>
    <t>Quotation template_2022 NEV subsidy onsite audit supporting services 2022 新能源国补现场审核支持服务项目结算</t>
    <phoneticPr fontId="8" type="noConversion"/>
  </si>
  <si>
    <t>深圳2台代驾往返，广州，杭州各1台车代驾往返；
成都租用代步车1台*3天（油费100元）</t>
    <phoneticPr fontId="8" type="noConversion"/>
  </si>
  <si>
    <t>成都中宝7995.83元电池拆解；成都宝悦5000*2</t>
  </si>
  <si>
    <t>成都宝悦</t>
  </si>
  <si>
    <t>其他杂费</t>
  </si>
  <si>
    <t>成都用车27日1辆全天包车，包含超时超公里费用共计1500元</t>
  </si>
  <si>
    <t>代驾</t>
  </si>
  <si>
    <t>客户邀约到店</t>
  </si>
  <si>
    <t>银行</t>
  </si>
  <si>
    <t>账号</t>
  </si>
  <si>
    <t>丁楠</t>
  </si>
  <si>
    <t>中信银行</t>
  </si>
  <si>
    <t>6217 7114 0035 0946</t>
  </si>
  <si>
    <t>黄柯迪</t>
  </si>
  <si>
    <t>6217 7147 0497 5178</t>
  </si>
  <si>
    <t>黄育伟</t>
  </si>
  <si>
    <t>6217 7143 0126 3291</t>
  </si>
  <si>
    <t>欧阳宝仪</t>
  </si>
  <si>
    <t>6217 6809 0437 5818</t>
  </si>
  <si>
    <t>时涛</t>
  </si>
  <si>
    <t>6217 7110 0578 2642</t>
  </si>
  <si>
    <t>杜泽正</t>
  </si>
  <si>
    <t>6217 7310 0108 9339</t>
  </si>
  <si>
    <t>彭艳</t>
  </si>
  <si>
    <t>6217 7310 0379 6444</t>
  </si>
  <si>
    <t>张君</t>
  </si>
  <si>
    <t>6226 9608 0142 0456</t>
  </si>
  <si>
    <t>吴惠刚</t>
  </si>
  <si>
    <t>6217 7308 0038 8900</t>
  </si>
  <si>
    <t>沈亮</t>
  </si>
  <si>
    <t>6217 6808 0897 0029</t>
  </si>
  <si>
    <t>刘志远</t>
  </si>
  <si>
    <t>6217 7129 0189 1925</t>
  </si>
  <si>
    <t>郭浩</t>
  </si>
  <si>
    <t>6217 7108 0152 4513</t>
  </si>
  <si>
    <t>饶成凤</t>
  </si>
  <si>
    <t>6217 7308 0755 6434</t>
  </si>
  <si>
    <t>刘力承</t>
  </si>
  <si>
    <t>中国银行</t>
  </si>
  <si>
    <t>6235 7308 0000 2066 369</t>
  </si>
  <si>
    <t>马星雨</t>
  </si>
  <si>
    <t>6217 8808 0001 9330 176</t>
  </si>
  <si>
    <t>柴双全</t>
  </si>
  <si>
    <t>6217 8508 0000 5357 742</t>
  </si>
  <si>
    <t>黄玉娴</t>
  </si>
  <si>
    <t>6013 8214 0000 6249 060</t>
  </si>
  <si>
    <t>徐少萍</t>
  </si>
  <si>
    <t>6013 8219 0006 1925 090</t>
  </si>
  <si>
    <t>周名扬</t>
  </si>
  <si>
    <t>6217 9006 0000 7392 444</t>
  </si>
  <si>
    <t>李晓玲</t>
  </si>
  <si>
    <t>4563 5113 0011 5541 236</t>
  </si>
  <si>
    <t>彭鑫</t>
  </si>
  <si>
    <t>6217 5820 0004 2637 504</t>
  </si>
  <si>
    <t>王伟</t>
  </si>
  <si>
    <t>交通银行</t>
  </si>
  <si>
    <t>6222 6209 1001 5990 959</t>
  </si>
  <si>
    <t>俞凯豪</t>
  </si>
  <si>
    <t>6222 6251 8000 9360 172</t>
  </si>
  <si>
    <t>曾春霞</t>
  </si>
  <si>
    <t>光大银行</t>
  </si>
  <si>
    <t>6226 6604 0582 2186</t>
  </si>
  <si>
    <t>冯达</t>
  </si>
  <si>
    <t>6226 6304 0369 4358</t>
  </si>
  <si>
    <t>陈华侨</t>
  </si>
  <si>
    <t>兴业银行</t>
  </si>
  <si>
    <t>6229 0839 1488 8653 19</t>
  </si>
  <si>
    <t>邓继春</t>
  </si>
  <si>
    <t>6229 0839 3098 2652 11</t>
  </si>
  <si>
    <t>姜先鹏</t>
  </si>
  <si>
    <t>6229 0839 3369 7846 19</t>
  </si>
  <si>
    <t>杨智</t>
  </si>
  <si>
    <t>四川天府银行</t>
  </si>
  <si>
    <t>6230 7202 1021 0519 204</t>
  </si>
  <si>
    <t>程望民</t>
  </si>
  <si>
    <t>6230 7202 1051 1704 778</t>
  </si>
  <si>
    <t>徐一鸣</t>
  </si>
  <si>
    <t>6230 7203 1051 1377 482</t>
  </si>
  <si>
    <t>刘明久</t>
  </si>
  <si>
    <t>中国工商银行</t>
  </si>
  <si>
    <t>6222 0310 0101 4305 689</t>
  </si>
  <si>
    <t>汪家凤</t>
  </si>
  <si>
    <t>6222 0010 0112 6608 018</t>
  </si>
  <si>
    <t>黑永辉</t>
  </si>
  <si>
    <t>6222 0203 0203 0022 453</t>
  </si>
  <si>
    <t>江胡铖</t>
  </si>
  <si>
    <t>6222 0339 0100 7582 558</t>
  </si>
  <si>
    <t>徐榆杭</t>
  </si>
  <si>
    <t>6212 2636 0201 1067 543</t>
  </si>
  <si>
    <t>黄理清</t>
  </si>
  <si>
    <t>6212 2636 0209 8992 993</t>
  </si>
  <si>
    <t>李娟</t>
  </si>
  <si>
    <t>6222 0236 0200 8689</t>
  </si>
  <si>
    <t>刘思思</t>
  </si>
  <si>
    <t>6212 2623 0500 3916 815</t>
  </si>
  <si>
    <t>柯剑</t>
  </si>
  <si>
    <t>6215 5844 0200 2418 812</t>
  </si>
  <si>
    <t>谯珺生</t>
  </si>
  <si>
    <t>6215 5944 0200 1585 361</t>
  </si>
  <si>
    <t>刘波</t>
  </si>
  <si>
    <t>6222 0244 0204 4481 723</t>
  </si>
  <si>
    <t>何耀</t>
  </si>
  <si>
    <t>6212 2644 0201 0853 657</t>
  </si>
  <si>
    <t>张成朋</t>
  </si>
  <si>
    <t>6215 5844 0202 0916 771</t>
  </si>
  <si>
    <t>梁浩</t>
  </si>
  <si>
    <t>6215 5944 0200 1197 860</t>
  </si>
  <si>
    <t>余海宝</t>
  </si>
  <si>
    <t>6222 0332 0200 3278 030</t>
  </si>
  <si>
    <t>马远远</t>
  </si>
  <si>
    <t>6222 0340 0004 2564 587</t>
  </si>
  <si>
    <t>雷慧</t>
  </si>
  <si>
    <t>6212 2640 0006 6664 968</t>
  </si>
  <si>
    <t>李科</t>
  </si>
  <si>
    <t>6222 0231 0006 2066 597</t>
  </si>
  <si>
    <t>陈哲</t>
  </si>
  <si>
    <t>6212 2631 0005 1040 611</t>
  </si>
  <si>
    <t>黄佳辰</t>
  </si>
  <si>
    <t>建设银行</t>
  </si>
  <si>
    <t>6217 0011 8003 0054 673</t>
  </si>
  <si>
    <t>王吕胜</t>
  </si>
  <si>
    <t>6217 0012 1003 2703 298</t>
  </si>
  <si>
    <t>冯伟</t>
  </si>
  <si>
    <t>4367 4200 6279 0584 925</t>
  </si>
  <si>
    <t>孙伟</t>
  </si>
  <si>
    <t>6217 0000 6000 2329 298</t>
  </si>
  <si>
    <t>刘娜</t>
  </si>
  <si>
    <t>6217 0038 1002 3075 149</t>
  </si>
  <si>
    <t>杨波</t>
  </si>
  <si>
    <t>6217 0038 0004 2387 716</t>
  </si>
  <si>
    <t>韩智</t>
  </si>
  <si>
    <t>程亮</t>
  </si>
  <si>
    <t>6227 0038 1186 0338 821</t>
  </si>
  <si>
    <t>李冲</t>
  </si>
  <si>
    <t>6217 0028 7007 3109 066</t>
  </si>
  <si>
    <t>代玲</t>
  </si>
  <si>
    <t>6217 0072 0007 0308 112</t>
  </si>
  <si>
    <t>黄秀生</t>
  </si>
  <si>
    <t>6227 0072 0040 3102 744</t>
  </si>
  <si>
    <t>陈桥</t>
  </si>
  <si>
    <t>6222 0344 0202 0753 960</t>
  </si>
  <si>
    <t>冉金鑫</t>
  </si>
  <si>
    <t>6222 0823 1700 1491 730</t>
  </si>
  <si>
    <t>郭诗源</t>
  </si>
  <si>
    <t>成都银行</t>
  </si>
  <si>
    <t>6221 5323 2000 5158 121</t>
  </si>
  <si>
    <t>毛莉</t>
  </si>
  <si>
    <t>招商银行</t>
  </si>
  <si>
    <t>6214 8578 0682 2526</t>
  </si>
  <si>
    <t>陈晚霞</t>
  </si>
  <si>
    <t>6214 8327 2960 2958</t>
  </si>
  <si>
    <t>崔利民</t>
  </si>
  <si>
    <t>6214 8312 1268 7187</t>
  </si>
  <si>
    <t>陈柯</t>
  </si>
  <si>
    <t>6214 8502 8167 9131</t>
  </si>
  <si>
    <t>陈晶</t>
  </si>
  <si>
    <t>6214 8502 2660 3717</t>
  </si>
  <si>
    <t>冯祥</t>
  </si>
  <si>
    <t>6214 8502 8044 9163</t>
  </si>
  <si>
    <t>刘丽萍</t>
  </si>
  <si>
    <t>6214 8502 8021 2736</t>
  </si>
  <si>
    <t>张龙</t>
  </si>
  <si>
    <t>6214 8328 1936 2703</t>
  </si>
  <si>
    <t>练浩</t>
  </si>
  <si>
    <t>6214 8502 8521 0719</t>
  </si>
  <si>
    <t>钱晓伟</t>
  </si>
  <si>
    <t>6214 8357 1299 8531</t>
  </si>
  <si>
    <t>何春浓</t>
  </si>
  <si>
    <t>6214 8386 7321 3585</t>
  </si>
  <si>
    <t>邓海霞</t>
  </si>
  <si>
    <t>6226 0965 5542 7023</t>
  </si>
  <si>
    <t>何存兰</t>
  </si>
  <si>
    <t>6214 8378 4843 9166</t>
  </si>
  <si>
    <t>张诗祺</t>
  </si>
  <si>
    <t>民生银行</t>
  </si>
  <si>
    <t>0240 0142 1000 0291</t>
  </si>
  <si>
    <t>朱浩</t>
  </si>
  <si>
    <t>6216 9103 0669 9429</t>
  </si>
  <si>
    <t>李迪</t>
  </si>
  <si>
    <t>浦发银行</t>
  </si>
  <si>
    <t>6217 9215 8022 6093</t>
  </si>
  <si>
    <t>张艳</t>
  </si>
  <si>
    <t>6217 9210 5646 4822</t>
  </si>
  <si>
    <t>账户</t>
  </si>
  <si>
    <t>金额</t>
  </si>
  <si>
    <t>拖车费用</t>
    <phoneticPr fontId="21" type="noConversion"/>
  </si>
  <si>
    <t>周口-武汉-周口拖车当天往返（含加急费用）
杭州-宁波拖车</t>
    <phoneticPr fontId="21" type="noConversion"/>
  </si>
  <si>
    <t>数量基于：25日天津，杭州，上海，深圳，广州共5人，26日杭州，上海，深圳，广州，成都共6人，27日成都共3人，28日成都共3人，9月17日深圳1人，9月18日深圳1人</t>
    <phoneticPr fontId="8" type="noConversion"/>
  </si>
  <si>
    <t>数量基于：25日天津，杭州，上海，深圳，广州共5人，26日杭州，上海，深圳，广州共4人，9月17日深圳1人，9月18日深圳1人</t>
    <phoneticPr fontId="8" type="noConversion"/>
  </si>
  <si>
    <t>成都中宝车主保养999元，乐山经销店车主保养1053元，成都宝悦其他费用3300元，北京燕德宝其他费用5000元</t>
    <phoneticPr fontId="21" type="noConversion"/>
  </si>
  <si>
    <t>经销店赠送车主保养费用及其他杂费</t>
    <phoneticPr fontId="21" type="noConversion"/>
  </si>
  <si>
    <t>第一批车主付款</t>
    <phoneticPr fontId="21" type="noConversion"/>
  </si>
  <si>
    <t>8月28日邮件确认</t>
    <phoneticPr fontId="21" type="noConversion"/>
  </si>
  <si>
    <t>第二批车主付款</t>
    <phoneticPr fontId="21" type="noConversion"/>
  </si>
  <si>
    <t>8月29日邮件确认</t>
    <phoneticPr fontId="21" type="noConversion"/>
  </si>
  <si>
    <t>第三批车主付款</t>
    <phoneticPr fontId="21" type="noConversion"/>
  </si>
  <si>
    <t>8月31日邮件确认</t>
    <phoneticPr fontId="21" type="noConversion"/>
  </si>
  <si>
    <t>9月5日邮件确认</t>
    <phoneticPr fontId="21" type="noConversion"/>
  </si>
  <si>
    <t>第四批车主付款</t>
    <phoneticPr fontId="21" type="noConversion"/>
  </si>
  <si>
    <t>9月19日邮件确认</t>
    <phoneticPr fontId="21" type="noConversion"/>
  </si>
  <si>
    <t>9月20日邮件确认</t>
    <phoneticPr fontId="21" type="noConversion"/>
  </si>
  <si>
    <t>第五批车主付款</t>
    <phoneticPr fontId="21" type="noConversion"/>
  </si>
  <si>
    <t>第六批车主付款</t>
    <phoneticPr fontId="21" type="noConversion"/>
  </si>
  <si>
    <t>周凯乐自理深圳往返代驾费用，增加补偿金1000元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</si>
</sst>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23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color theme="1"/>
      <name val="等线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name val="等线"/>
      <family val="2"/>
      <scheme val="minor"/>
    </font>
    <font>
      <b/>
      <sz val="14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6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2" fillId="0" borderId="0"/>
    <xf numFmtId="0" fontId="22" fillId="0" borderId="0"/>
  </cellStyleXfs>
  <cellXfs count="74">
    <xf numFmtId="0" fontId="0" fillId="0" borderId="0" xfId="0"/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6" fillId="0" borderId="1" xfId="0" applyFont="1" applyBorder="1" applyAlignment="1">
      <alignment horizontal="center" vertical="center"/>
    </xf>
    <xf numFmtId="177" fontId="16" fillId="0" borderId="1" xfId="62" applyNumberFormat="1" applyFont="1" applyBorder="1" applyAlignment="1">
      <alignment horizontal="center" vertical="center" wrapText="1"/>
    </xf>
    <xf numFmtId="177" fontId="16" fillId="0" borderId="1" xfId="62" applyNumberFormat="1" applyFont="1" applyBorder="1" applyAlignment="1">
      <alignment horizontal="right" vertical="center"/>
    </xf>
    <xf numFmtId="177" fontId="16" fillId="0" borderId="1" xfId="6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/>
    </xf>
    <xf numFmtId="177" fontId="18" fillId="0" borderId="1" xfId="62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77" fontId="0" fillId="0" borderId="1" xfId="62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/>
    </xf>
    <xf numFmtId="177" fontId="0" fillId="0" borderId="0" xfId="6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7" fontId="17" fillId="0" borderId="1" xfId="62" applyNumberFormat="1" applyFont="1" applyFill="1" applyBorder="1" applyAlignment="1">
      <alignment horizontal="center" vertical="center"/>
    </xf>
    <xf numFmtId="9" fontId="17" fillId="0" borderId="1" xfId="63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61" applyNumberFormat="1" applyFont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61" applyNumberFormat="1" applyFont="1" applyAlignment="1">
      <alignment vertical="center"/>
    </xf>
    <xf numFmtId="177" fontId="0" fillId="0" borderId="1" xfId="62" applyNumberFormat="1" applyFont="1" applyFill="1" applyBorder="1" applyAlignment="1">
      <alignment horizontal="center" vertical="center"/>
    </xf>
    <xf numFmtId="0" fontId="0" fillId="0" borderId="0" xfId="0" applyFill="1"/>
    <xf numFmtId="177" fontId="6" fillId="0" borderId="1" xfId="62" applyNumberFormat="1" applyFont="1" applyBorder="1" applyAlignment="1">
      <alignment horizontal="center" vertical="center" wrapText="1"/>
    </xf>
    <xf numFmtId="177" fontId="6" fillId="0" borderId="1" xfId="62" applyNumberFormat="1" applyFont="1" applyFill="1" applyBorder="1" applyAlignment="1">
      <alignment horizontal="center" vertical="center"/>
    </xf>
    <xf numFmtId="177" fontId="1" fillId="0" borderId="0" xfId="61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9" fontId="17" fillId="0" borderId="0" xfId="63" applyFont="1" applyFill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0" xfId="62" applyNumberFormat="1" applyFont="1" applyFill="1" applyBorder="1" applyAlignment="1">
      <alignment horizontal="center" vertical="center"/>
    </xf>
    <xf numFmtId="0" fontId="13" fillId="0" borderId="0" xfId="0" applyFont="1" applyFill="1"/>
    <xf numFmtId="177" fontId="0" fillId="0" borderId="0" xfId="62" applyNumberFormat="1" applyFont="1" applyFill="1"/>
    <xf numFmtId="177" fontId="0" fillId="0" borderId="0" xfId="62" applyNumberFormat="1" applyFont="1" applyFill="1" applyAlignment="1">
      <alignment horizontal="right"/>
    </xf>
    <xf numFmtId="0" fontId="0" fillId="0" borderId="0" xfId="0" applyFill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/>
    </xf>
    <xf numFmtId="177" fontId="6" fillId="2" borderId="1" xfId="62" applyNumberFormat="1" applyFont="1" applyFill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/>
    </xf>
    <xf numFmtId="177" fontId="20" fillId="0" borderId="0" xfId="61" applyNumberFormat="1" applyFont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2" fillId="2" borderId="0" xfId="64" applyFill="1" applyAlignment="1">
      <alignment horizontal="center"/>
    </xf>
    <xf numFmtId="0" fontId="22" fillId="0" borderId="0" xfId="64"/>
    <xf numFmtId="0" fontId="22" fillId="0" borderId="0" xfId="64" applyAlignment="1">
      <alignment horizontal="center"/>
    </xf>
    <xf numFmtId="49" fontId="22" fillId="0" borderId="0" xfId="64" applyNumberFormat="1"/>
    <xf numFmtId="177" fontId="22" fillId="0" borderId="0" xfId="61" applyNumberFormat="1" applyFont="1"/>
    <xf numFmtId="177" fontId="22" fillId="2" borderId="0" xfId="61" applyNumberFormat="1" applyFont="1" applyFill="1" applyAlignment="1">
      <alignment horizontal="center"/>
    </xf>
    <xf numFmtId="0" fontId="14" fillId="0" borderId="0" xfId="0" applyFont="1"/>
    <xf numFmtId="0" fontId="16" fillId="0" borderId="0" xfId="0" applyFont="1"/>
    <xf numFmtId="0" fontId="0" fillId="0" borderId="1" xfId="0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10" fillId="0" borderId="0" xfId="0" quotePrefix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7" fontId="19" fillId="0" borderId="2" xfId="62" applyNumberFormat="1" applyFont="1" applyBorder="1" applyAlignment="1">
      <alignment horizontal="center" vertical="center"/>
    </xf>
    <xf numFmtId="177" fontId="19" fillId="0" borderId="4" xfId="62" applyNumberFormat="1" applyFont="1" applyBorder="1" applyAlignment="1">
      <alignment horizontal="center" vertical="center"/>
    </xf>
    <xf numFmtId="177" fontId="19" fillId="0" borderId="3" xfId="62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66">
    <cellStyle name="Comma 2" xfId="30" xr:uid="{C9388AFC-DB88-4349-914B-EF2711763BEC}"/>
    <cellStyle name="Comma 3" xfId="62" xr:uid="{BFD67FB3-C9AE-46DB-8DD5-9094E4463CC6}"/>
    <cellStyle name="Normal 2" xfId="11" xr:uid="{00000000-0005-0000-0000-000034000000}"/>
    <cellStyle name="Normal 2 10" xfId="65" xr:uid="{40A02824-1272-4234-BA23-48857C4E9087}"/>
    <cellStyle name="Normal 2 2" xfId="3" xr:uid="{00000000-0005-0000-0000-00001C000000}"/>
    <cellStyle name="Normal 2 2 2" xfId="12" xr:uid="{00000000-0005-0000-0000-00003C000000}"/>
    <cellStyle name="Normal 2 2 2 2" xfId="9" xr:uid="{00000000-0005-0000-0000-00002E000000}"/>
    <cellStyle name="Normal 2 2 2 2 2" xfId="40" xr:uid="{A50A93DF-1FFC-4DC1-B1FA-F4BBABDF6CC3}"/>
    <cellStyle name="Normal 2 2 2 3" xfId="23" xr:uid="{51423975-49EB-4B9A-94C9-23EB70888C62}"/>
    <cellStyle name="Normal 2 2 2 3 2" xfId="54" xr:uid="{0FED1CE0-BF05-44E4-B9ED-566FF9129ABB}"/>
    <cellStyle name="Normal 2 2 2 4" xfId="29" xr:uid="{6FD7B5B7-30DF-40F2-AA7D-E5811363FF2E}"/>
    <cellStyle name="Normal 2 2 2 4 2" xfId="60" xr:uid="{494C5470-1E6D-451E-832F-8D6871D732F3}"/>
    <cellStyle name="Normal 2 2 2 5" xfId="43" xr:uid="{734E168F-CB3B-4F30-AE53-483813755ED7}"/>
    <cellStyle name="Normal 2 2 3" xfId="2" xr:uid="{00000000-0005-0000-0000-000014000000}"/>
    <cellStyle name="Normal 2 2 3 2" xfId="33" xr:uid="{027749C2-88FA-4348-9D01-660B5C88FD34}"/>
    <cellStyle name="Normal 2 2 4" xfId="18" xr:uid="{5A725C3D-D13A-4FFE-9589-CF8E0A575B67}"/>
    <cellStyle name="Normal 2 2 4 2" xfId="49" xr:uid="{4F8D6CB5-A82A-4EEC-B318-EBD405D4595C}"/>
    <cellStyle name="Normal 2 2 5" xfId="24" xr:uid="{4BD2C323-7A56-4A2D-88E3-75F361177E7A}"/>
    <cellStyle name="Normal 2 2 5 2" xfId="55" xr:uid="{B90C7B87-DD2E-491A-9A08-FC177B1D83D8}"/>
    <cellStyle name="Normal 2 2 6" xfId="34" xr:uid="{2EB149D2-359C-40A1-8753-83CAFE6EC897}"/>
    <cellStyle name="Normal 2 3" xfId="13" xr:uid="{00000000-0005-0000-0000-00003D000000}"/>
    <cellStyle name="Normal 2 3 2" xfId="7" xr:uid="{00000000-0005-0000-0000-00002A000000}"/>
    <cellStyle name="Normal 2 3 2 2" xfId="38" xr:uid="{2FDDB81B-8220-42D8-87B9-7622D8D8A87A}"/>
    <cellStyle name="Normal 2 3 3" xfId="19" xr:uid="{27091830-192D-4D48-B3C7-422D4F98DFF9}"/>
    <cellStyle name="Normal 2 3 3 2" xfId="50" xr:uid="{B95E02EE-9767-4971-8382-6367828AB039}"/>
    <cellStyle name="Normal 2 3 4" xfId="28" xr:uid="{58643787-F7AF-4776-B8BE-AC4E4D1411CC}"/>
    <cellStyle name="Normal 2 3 4 2" xfId="59" xr:uid="{CDFD5AD2-67C1-4D34-A9F8-A8691333D0AA}"/>
    <cellStyle name="Normal 2 3 5" xfId="44" xr:uid="{26504745-3712-41A3-BE0D-1B88E2DE26A4}"/>
    <cellStyle name="Normal 2 4" xfId="14" xr:uid="{00000000-0005-0000-0000-00003E000000}"/>
    <cellStyle name="Normal 2 4 2" xfId="10" xr:uid="{00000000-0005-0000-0000-000032000000}"/>
    <cellStyle name="Normal 2 4 2 2" xfId="41" xr:uid="{6835E865-1D30-43B9-943F-E5EB8701F827}"/>
    <cellStyle name="Normal 2 4 3" xfId="20" xr:uid="{DFAAF3D0-D8A8-4FDE-9B3F-23DE13F3EBC9}"/>
    <cellStyle name="Normal 2 4 3 2" xfId="51" xr:uid="{9BA29796-2F67-4315-9DDF-2BCC20A13F1D}"/>
    <cellStyle name="Normal 2 4 4" xfId="25" xr:uid="{3E86FBCD-3BA8-4864-B3D7-22098B867143}"/>
    <cellStyle name="Normal 2 4 4 2" xfId="56" xr:uid="{EF312F0E-67B2-456D-825E-AB1CD20CFC03}"/>
    <cellStyle name="Normal 2 4 5" xfId="45" xr:uid="{44C66B48-131D-4A76-A1F2-D548D786D833}"/>
    <cellStyle name="Normal 2 5" xfId="6" xr:uid="{00000000-0005-0000-0000-000029000000}"/>
    <cellStyle name="Normal 2 5 2" xfId="4" xr:uid="{00000000-0005-0000-0000-000021000000}"/>
    <cellStyle name="Normal 2 5 2 2" xfId="35" xr:uid="{58B16B18-C484-43B8-A351-8FE2E13E1D05}"/>
    <cellStyle name="Normal 2 5 3" xfId="21" xr:uid="{BE7072EF-F058-4600-B54D-F2A159AABB75}"/>
    <cellStyle name="Normal 2 5 3 2" xfId="52" xr:uid="{CD2A9500-9C5E-4CA4-89C3-F50BBB5CA4B6}"/>
    <cellStyle name="Normal 2 5 4" xfId="26" xr:uid="{8480334A-FCD9-4B60-8687-5793CC992CE0}"/>
    <cellStyle name="Normal 2 5 4 2" xfId="57" xr:uid="{FAA48583-E07E-471E-8850-53258896E0C1}"/>
    <cellStyle name="Normal 2 5 5" xfId="37" xr:uid="{1CFE654A-DBA1-4866-8FD5-1A1153CFC57B}"/>
    <cellStyle name="Normal 2 6" xfId="8" xr:uid="{00000000-0005-0000-0000-00002D000000}"/>
    <cellStyle name="Normal 2 6 2" xfId="5" xr:uid="{00000000-0005-0000-0000-000024000000}"/>
    <cellStyle name="Normal 2 6 2 2" xfId="36" xr:uid="{1167CC69-6DCF-4439-9318-5907156F77AF}"/>
    <cellStyle name="Normal 2 6 3" xfId="22" xr:uid="{16C7ADB9-7D20-4A4C-A20C-279583C40588}"/>
    <cellStyle name="Normal 2 6 3 2" xfId="53" xr:uid="{FAE08F65-9EC8-4359-94B3-080B22BB4D9D}"/>
    <cellStyle name="Normal 2 6 4" xfId="27" xr:uid="{63595A38-0808-44A1-935D-5E3AF700CB35}"/>
    <cellStyle name="Normal 2 6 4 2" xfId="58" xr:uid="{F8D1AB5C-E8F6-4E86-86DE-D9E6386E0CF5}"/>
    <cellStyle name="Normal 2 6 5" xfId="39" xr:uid="{6F2B1CCE-F34A-459C-9C54-52F51135FD70}"/>
    <cellStyle name="Normal 2 7" xfId="1" xr:uid="{00000000-0005-0000-0000-000006000000}"/>
    <cellStyle name="Normal 2 7 2" xfId="32" xr:uid="{FE7EE544-9A47-4C9D-9BA3-437CB531DEFE}"/>
    <cellStyle name="Normal 2 8" xfId="17" xr:uid="{AEF21FFE-2A6A-4D06-89CB-5BB819F70999}"/>
    <cellStyle name="Normal 2 8 2" xfId="48" xr:uid="{97028B9F-FD38-43D8-B0A5-54E3F60339C0}"/>
    <cellStyle name="Normal 2 9" xfId="42" xr:uid="{9BAC7EA8-7D4D-4983-8EFA-0D9FD9CC2BA0}"/>
    <cellStyle name="Normal 3" xfId="16" xr:uid="{D123E4C5-04B4-4943-831E-7B3BD0F867E1}"/>
    <cellStyle name="Normal 3 2" xfId="47" xr:uid="{2C21204E-053E-4E50-80E1-5912D78DFEC2}"/>
    <cellStyle name="Normal 4" xfId="64" xr:uid="{EAA41454-D7E0-4152-9E61-C8F7A8A1406A}"/>
    <cellStyle name="Percent 2" xfId="31" xr:uid="{C625F469-CC37-4658-A550-90D20D2F83DE}"/>
    <cellStyle name="Percent 3" xfId="63" xr:uid="{4F267505-0D94-4979-A7DD-5DE3F3F411A8}"/>
    <cellStyle name="常规" xfId="0" builtinId="0"/>
    <cellStyle name="常规 2" xfId="15" xr:uid="{00000000-0005-0000-0000-00003F000000}"/>
    <cellStyle name="常规 2 2" xfId="46" xr:uid="{A987ADF6-DCCB-4710-B865-86FE3A914F0F}"/>
    <cellStyle name="千位分隔" xfId="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D6BA-499E-4A1C-A360-1B18A92EC5D2}">
  <dimension ref="A1:K27"/>
  <sheetViews>
    <sheetView showGridLines="0" tabSelected="1" topLeftCell="A10" zoomScale="90" zoomScaleNormal="90" workbookViewId="0">
      <selection activeCell="D19" sqref="D19"/>
    </sheetView>
  </sheetViews>
  <sheetFormatPr defaultColWidth="9.109375" defaultRowHeight="13.8"/>
  <cols>
    <col min="1" max="1" width="17.6640625" style="1" customWidth="1"/>
    <col min="2" max="2" width="26.109375" style="1" bestFit="1" customWidth="1"/>
    <col min="3" max="3" width="14.109375" style="1" customWidth="1"/>
    <col min="4" max="4" width="11.5546875" style="3" customWidth="1"/>
    <col min="5" max="5" width="14.109375" style="1" customWidth="1"/>
    <col min="6" max="6" width="63.5546875" style="1" customWidth="1"/>
    <col min="7" max="7" width="15.88671875" style="1" bestFit="1" customWidth="1"/>
    <col min="8" max="10" width="12.5546875" style="20" customWidth="1"/>
    <col min="11" max="11" width="12.109375" style="1" bestFit="1" customWidth="1"/>
    <col min="12" max="16384" width="9.109375" style="1"/>
  </cols>
  <sheetData>
    <row r="1" spans="1:11" ht="17.399999999999999">
      <c r="A1" s="40" t="s">
        <v>37</v>
      </c>
      <c r="B1" s="31"/>
      <c r="C1" s="41"/>
      <c r="D1" s="42"/>
      <c r="E1" s="41"/>
      <c r="F1" s="43"/>
      <c r="G1" s="41"/>
    </row>
    <row r="2" spans="1:11">
      <c r="A2" s="61" t="s">
        <v>0</v>
      </c>
      <c r="B2" s="62"/>
      <c r="C2" s="63" t="s">
        <v>1</v>
      </c>
      <c r="D2" s="63"/>
      <c r="E2" s="63"/>
      <c r="F2" s="63"/>
      <c r="G2" s="63"/>
    </row>
    <row r="3" spans="1:11" ht="27.75" customHeight="1">
      <c r="A3" s="61" t="s">
        <v>2</v>
      </c>
      <c r="B3" s="62"/>
      <c r="C3" s="64" t="s">
        <v>20</v>
      </c>
      <c r="D3" s="64"/>
      <c r="E3" s="64"/>
      <c r="F3" s="64"/>
      <c r="G3" s="64"/>
      <c r="H3" s="26"/>
      <c r="I3" s="26"/>
      <c r="J3" s="26"/>
      <c r="K3" s="26"/>
    </row>
    <row r="4" spans="1:11" ht="24" customHeight="1">
      <c r="A4" s="4" t="s">
        <v>3</v>
      </c>
      <c r="B4" s="4" t="s">
        <v>4</v>
      </c>
      <c r="C4" s="5" t="s">
        <v>24</v>
      </c>
      <c r="D4" s="6" t="s">
        <v>5</v>
      </c>
      <c r="E4" s="7" t="s">
        <v>6</v>
      </c>
      <c r="F4" s="8" t="s">
        <v>8</v>
      </c>
      <c r="G4" s="7" t="s">
        <v>7</v>
      </c>
      <c r="K4" s="25"/>
    </row>
    <row r="5" spans="1:11" ht="23.4" customHeight="1">
      <c r="A5" s="9" t="s">
        <v>27</v>
      </c>
      <c r="B5" s="10" t="s">
        <v>44</v>
      </c>
      <c r="C5" s="32">
        <f>224500+179000</f>
        <v>403500</v>
      </c>
      <c r="D5" s="11">
        <v>1</v>
      </c>
      <c r="E5" s="22">
        <f t="shared" ref="E5" si="0">C5*D5</f>
        <v>403500</v>
      </c>
      <c r="F5" s="10" t="s">
        <v>23</v>
      </c>
      <c r="G5" s="12">
        <f>E5</f>
        <v>403500</v>
      </c>
    </row>
    <row r="6" spans="1:11" ht="26.25" customHeight="1">
      <c r="A6" s="65" t="s">
        <v>22</v>
      </c>
      <c r="B6" s="10" t="s">
        <v>9</v>
      </c>
      <c r="C6" s="32">
        <f>7995.83+10000</f>
        <v>17995.830000000002</v>
      </c>
      <c r="D6" s="11">
        <v>1</v>
      </c>
      <c r="E6" s="22">
        <f>C6*D6</f>
        <v>17995.830000000002</v>
      </c>
      <c r="F6" s="10" t="s">
        <v>39</v>
      </c>
      <c r="G6" s="68">
        <f>SUM(E6:E8)</f>
        <v>29847.83</v>
      </c>
      <c r="H6" s="26"/>
      <c r="I6" s="26"/>
      <c r="J6" s="26"/>
      <c r="K6" s="19"/>
    </row>
    <row r="7" spans="1:11" ht="31.8" customHeight="1">
      <c r="A7" s="66"/>
      <c r="B7" s="10" t="s">
        <v>227</v>
      </c>
      <c r="C7" s="46">
        <v>10352</v>
      </c>
      <c r="D7" s="11">
        <v>1</v>
      </c>
      <c r="E7" s="22">
        <f t="shared" ref="E7" si="1">C7*D7</f>
        <v>10352</v>
      </c>
      <c r="F7" s="10" t="s">
        <v>226</v>
      </c>
      <c r="G7" s="69"/>
      <c r="H7" s="27"/>
      <c r="I7" s="27"/>
      <c r="J7" s="27"/>
      <c r="K7" s="19"/>
    </row>
    <row r="8" spans="1:11" ht="26.25" customHeight="1">
      <c r="A8" s="67"/>
      <c r="B8" s="10" t="s">
        <v>33</v>
      </c>
      <c r="C8" s="32">
        <v>50</v>
      </c>
      <c r="D8" s="11">
        <v>30</v>
      </c>
      <c r="E8" s="22">
        <f t="shared" ref="E8" si="2">C8*D8</f>
        <v>1500</v>
      </c>
      <c r="F8" s="10" t="s">
        <v>40</v>
      </c>
      <c r="G8" s="70"/>
      <c r="H8" s="27"/>
      <c r="I8" s="27"/>
      <c r="J8" s="27"/>
      <c r="K8" s="19"/>
    </row>
    <row r="9" spans="1:11" ht="34.950000000000003" customHeight="1">
      <c r="A9" s="71" t="s">
        <v>41</v>
      </c>
      <c r="B9" s="10" t="s">
        <v>43</v>
      </c>
      <c r="C9" s="46">
        <f>1742.6+2200</f>
        <v>3942.6</v>
      </c>
      <c r="D9" s="11">
        <v>1</v>
      </c>
      <c r="E9" s="22">
        <f>C9*D9</f>
        <v>3942.6</v>
      </c>
      <c r="F9" s="10" t="s">
        <v>38</v>
      </c>
      <c r="G9" s="68">
        <f>SUM(E9:E11)</f>
        <v>38442.6</v>
      </c>
    </row>
    <row r="10" spans="1:11" ht="34.950000000000003" customHeight="1">
      <c r="A10" s="72"/>
      <c r="B10" s="10" t="s">
        <v>222</v>
      </c>
      <c r="C10" s="46">
        <v>11000</v>
      </c>
      <c r="D10" s="11">
        <v>1</v>
      </c>
      <c r="E10" s="22">
        <f>C10*D10</f>
        <v>11000</v>
      </c>
      <c r="F10" s="10" t="s">
        <v>223</v>
      </c>
      <c r="G10" s="69"/>
    </row>
    <row r="11" spans="1:11" ht="18" customHeight="1">
      <c r="A11" s="73"/>
      <c r="B11" s="44" t="s">
        <v>26</v>
      </c>
      <c r="C11" s="46">
        <v>23500</v>
      </c>
      <c r="D11" s="45">
        <v>1</v>
      </c>
      <c r="E11" s="22">
        <f>C11*D11</f>
        <v>23500</v>
      </c>
      <c r="F11" s="44" t="s">
        <v>42</v>
      </c>
      <c r="G11" s="70"/>
      <c r="H11" s="34"/>
      <c r="I11" s="27"/>
      <c r="J11" s="27"/>
      <c r="K11" s="19"/>
    </row>
    <row r="12" spans="1:11" ht="26.25" customHeight="1">
      <c r="A12" s="59" t="s">
        <v>10</v>
      </c>
      <c r="B12" s="13" t="s">
        <v>21</v>
      </c>
      <c r="C12" s="33">
        <v>1660</v>
      </c>
      <c r="D12" s="14">
        <v>6</v>
      </c>
      <c r="E12" s="30">
        <f>C12*D12</f>
        <v>9960</v>
      </c>
      <c r="F12" s="13" t="s">
        <v>32</v>
      </c>
      <c r="G12" s="60">
        <f>SUM(E12:E14)</f>
        <v>15810</v>
      </c>
      <c r="H12" s="27"/>
      <c r="I12" s="27"/>
      <c r="J12" s="27"/>
      <c r="K12" s="19"/>
    </row>
    <row r="13" spans="1:11" ht="31.95" customHeight="1">
      <c r="A13" s="59"/>
      <c r="B13" s="15" t="s">
        <v>11</v>
      </c>
      <c r="C13" s="33">
        <v>250</v>
      </c>
      <c r="D13" s="14">
        <v>12</v>
      </c>
      <c r="E13" s="30">
        <f t="shared" ref="E13:E19" si="3">C13*D13</f>
        <v>3000</v>
      </c>
      <c r="F13" s="13" t="s">
        <v>31</v>
      </c>
      <c r="G13" s="60"/>
      <c r="H13" s="27"/>
      <c r="I13" s="27"/>
      <c r="J13" s="27"/>
      <c r="K13" s="19"/>
    </row>
    <row r="14" spans="1:11" ht="41.4">
      <c r="A14" s="59"/>
      <c r="B14" s="16" t="s">
        <v>12</v>
      </c>
      <c r="C14" s="33">
        <v>150</v>
      </c>
      <c r="D14" s="14">
        <v>19</v>
      </c>
      <c r="E14" s="30">
        <f t="shared" si="3"/>
        <v>2850</v>
      </c>
      <c r="F14" s="13" t="s">
        <v>224</v>
      </c>
      <c r="G14" s="60"/>
      <c r="H14" s="27"/>
      <c r="I14" s="27"/>
      <c r="J14" s="27"/>
      <c r="K14" s="19"/>
    </row>
    <row r="15" spans="1:11" ht="26.25" customHeight="1">
      <c r="A15" s="59" t="s">
        <v>13</v>
      </c>
      <c r="B15" s="16" t="s">
        <v>14</v>
      </c>
      <c r="C15" s="33">
        <v>10</v>
      </c>
      <c r="D15" s="14">
        <v>191</v>
      </c>
      <c r="E15" s="30">
        <f t="shared" si="3"/>
        <v>1910</v>
      </c>
      <c r="F15" s="15" t="s">
        <v>15</v>
      </c>
      <c r="G15" s="60">
        <f>SUM(E15:E19)</f>
        <v>59724.8344</v>
      </c>
      <c r="H15" s="27"/>
      <c r="I15" s="27"/>
      <c r="J15" s="27"/>
      <c r="K15" s="19"/>
    </row>
    <row r="16" spans="1:11" ht="31.8" customHeight="1">
      <c r="A16" s="59"/>
      <c r="B16" s="13" t="s">
        <v>34</v>
      </c>
      <c r="C16" s="33">
        <v>600</v>
      </c>
      <c r="D16" s="14">
        <v>11</v>
      </c>
      <c r="E16" s="30">
        <f t="shared" ref="E16" si="4">C16*D16</f>
        <v>6600</v>
      </c>
      <c r="F16" s="13" t="s">
        <v>225</v>
      </c>
      <c r="G16" s="60"/>
      <c r="H16" s="27"/>
      <c r="I16" s="27"/>
      <c r="J16" s="27"/>
      <c r="K16" s="19"/>
    </row>
    <row r="17" spans="1:11" ht="25.2" customHeight="1">
      <c r="A17" s="59"/>
      <c r="B17" s="13" t="s">
        <v>35</v>
      </c>
      <c r="C17" s="33">
        <v>400</v>
      </c>
      <c r="D17" s="14">
        <v>8</v>
      </c>
      <c r="E17" s="30">
        <f t="shared" si="3"/>
        <v>3200</v>
      </c>
      <c r="F17" s="13" t="s">
        <v>36</v>
      </c>
      <c r="G17" s="60"/>
      <c r="H17" s="27"/>
      <c r="I17" s="27"/>
      <c r="J17" s="27"/>
      <c r="K17" s="19"/>
    </row>
    <row r="18" spans="1:11" ht="26.25" customHeight="1">
      <c r="A18" s="59"/>
      <c r="B18" s="13" t="s">
        <v>16</v>
      </c>
      <c r="C18" s="23">
        <v>0.08</v>
      </c>
      <c r="D18" s="14">
        <f>SUM(G6:G14,E15,E16,E17)</f>
        <v>95810.43</v>
      </c>
      <c r="E18" s="30">
        <f>C18*D18</f>
        <v>7664.8343999999997</v>
      </c>
      <c r="F18" s="17" t="s">
        <v>17</v>
      </c>
      <c r="G18" s="60"/>
      <c r="H18" s="27"/>
      <c r="I18" s="27"/>
      <c r="J18" s="27"/>
      <c r="K18" s="19"/>
    </row>
    <row r="19" spans="1:11" ht="26.25" customHeight="1">
      <c r="A19" s="59"/>
      <c r="B19" s="24" t="s">
        <v>18</v>
      </c>
      <c r="C19" s="23">
        <v>0.1</v>
      </c>
      <c r="D19" s="18">
        <f>SUM(G5:G5)</f>
        <v>403500</v>
      </c>
      <c r="E19" s="30">
        <f t="shared" si="3"/>
        <v>40350</v>
      </c>
      <c r="F19" s="15" t="s">
        <v>19</v>
      </c>
      <c r="G19" s="60"/>
      <c r="H19" s="27"/>
      <c r="I19" s="27"/>
      <c r="J19" s="27"/>
      <c r="K19" s="19"/>
    </row>
    <row r="20" spans="1:11" s="28" customFormat="1" ht="21" customHeight="1">
      <c r="A20" s="35"/>
      <c r="B20" s="36"/>
      <c r="C20" s="37"/>
      <c r="D20" s="38"/>
      <c r="E20" s="39"/>
      <c r="F20" s="49" t="s">
        <v>28</v>
      </c>
      <c r="G20" s="47">
        <f>SUM(G5:G5)</f>
        <v>403500</v>
      </c>
      <c r="H20" s="27"/>
      <c r="I20" s="27"/>
      <c r="J20" s="27"/>
      <c r="K20" s="29"/>
    </row>
    <row r="21" spans="1:11" s="28" customFormat="1" ht="21" customHeight="1">
      <c r="A21" s="20"/>
      <c r="D21" s="2"/>
      <c r="F21" s="50" t="s">
        <v>29</v>
      </c>
      <c r="G21" s="48">
        <f>SUM(G6:G19)</f>
        <v>143825.26439999999</v>
      </c>
      <c r="H21" s="20"/>
      <c r="I21" s="20"/>
      <c r="J21" s="20"/>
    </row>
    <row r="22" spans="1:11" s="28" customFormat="1" ht="21" customHeight="1">
      <c r="A22" s="20"/>
      <c r="D22" s="2"/>
      <c r="F22" s="50" t="s">
        <v>25</v>
      </c>
      <c r="G22" s="48">
        <f>G21*6%</f>
        <v>8629.5158639999991</v>
      </c>
      <c r="H22" s="20"/>
      <c r="I22" s="20"/>
      <c r="J22" s="20"/>
    </row>
    <row r="23" spans="1:11" s="28" customFormat="1" ht="21" customHeight="1">
      <c r="A23" s="20"/>
      <c r="D23" s="2"/>
      <c r="F23" s="50" t="s">
        <v>30</v>
      </c>
      <c r="G23" s="48">
        <f>G21+G22</f>
        <v>152454.78026399997</v>
      </c>
      <c r="H23" s="20"/>
      <c r="I23" s="20"/>
      <c r="J23" s="20"/>
    </row>
    <row r="24" spans="1:11" s="28" customFormat="1" ht="21" customHeight="1">
      <c r="A24" s="20"/>
      <c r="D24" s="2"/>
      <c r="H24" s="20"/>
      <c r="I24" s="20"/>
      <c r="J24" s="20"/>
    </row>
    <row r="25" spans="1:11">
      <c r="A25" s="21"/>
    </row>
    <row r="26" spans="1:11">
      <c r="A26" s="21"/>
    </row>
    <row r="27" spans="1:11">
      <c r="A27" s="21"/>
    </row>
  </sheetData>
  <mergeCells count="12">
    <mergeCell ref="A15:A19"/>
    <mergeCell ref="G15:G19"/>
    <mergeCell ref="A2:B2"/>
    <mergeCell ref="A3:B3"/>
    <mergeCell ref="C2:G2"/>
    <mergeCell ref="C3:G3"/>
    <mergeCell ref="A6:A8"/>
    <mergeCell ref="G6:G8"/>
    <mergeCell ref="A9:A11"/>
    <mergeCell ref="G9:G11"/>
    <mergeCell ref="A12:A14"/>
    <mergeCell ref="G12:G14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206C-36FA-419E-88FA-8884D8C4C4B2}">
  <dimension ref="A1:I82"/>
  <sheetViews>
    <sheetView zoomScaleNormal="100" workbookViewId="0">
      <pane ySplit="1" topLeftCell="A2" activePane="bottomLeft" state="frozen"/>
      <selection pane="bottomLeft" activeCell="F25" sqref="F25"/>
    </sheetView>
  </sheetViews>
  <sheetFormatPr defaultColWidth="9.109375" defaultRowHeight="13.8"/>
  <cols>
    <col min="1" max="1" width="12.5546875" style="53" customWidth="1"/>
    <col min="2" max="2" width="21.88671875" style="52" customWidth="1"/>
    <col min="3" max="3" width="31.33203125" style="52" customWidth="1"/>
    <col min="4" max="4" width="14.109375" style="55" bestFit="1" customWidth="1"/>
    <col min="5" max="5" width="14.109375" style="52" bestFit="1" customWidth="1"/>
    <col min="6" max="6" width="16.44140625" style="52" customWidth="1"/>
    <col min="7" max="7" width="10.33203125" style="52" customWidth="1"/>
    <col min="8" max="8" width="14.44140625" style="52" customWidth="1"/>
    <col min="9" max="9" width="32.6640625" style="54" customWidth="1"/>
    <col min="10" max="10" width="9.5546875" style="52" bestFit="1" customWidth="1"/>
    <col min="11" max="13" width="14" style="52" bestFit="1" customWidth="1"/>
    <col min="14" max="15" width="9.5546875" style="52" bestFit="1" customWidth="1"/>
    <col min="16" max="16" width="11.6640625" style="52" bestFit="1" customWidth="1"/>
    <col min="17" max="18" width="14" style="52" bestFit="1" customWidth="1"/>
    <col min="19" max="20" width="9.5546875" style="52" bestFit="1" customWidth="1"/>
    <col min="21" max="22" width="14" style="52" bestFit="1" customWidth="1"/>
    <col min="23" max="24" width="9.5546875" style="52" bestFit="1" customWidth="1"/>
    <col min="25" max="25" width="11.6640625" style="52" bestFit="1" customWidth="1"/>
    <col min="26" max="26" width="21.44140625" style="52" bestFit="1" customWidth="1"/>
    <col min="27" max="28" width="11.6640625" style="52" bestFit="1" customWidth="1"/>
    <col min="29" max="29" width="9.5546875" style="52" bestFit="1" customWidth="1"/>
    <col min="30" max="31" width="11.6640625" style="52" bestFit="1" customWidth="1"/>
    <col min="32" max="33" width="9.5546875" style="52" bestFit="1" customWidth="1"/>
    <col min="34" max="34" width="18.44140625" style="52" bestFit="1" customWidth="1"/>
    <col min="35" max="36" width="9.5546875" style="52" bestFit="1" customWidth="1"/>
    <col min="37" max="37" width="11.6640625" style="52" bestFit="1" customWidth="1"/>
    <col min="38" max="38" width="9.5546875" style="52" bestFit="1" customWidth="1"/>
    <col min="39" max="39" width="11.6640625" style="52" bestFit="1" customWidth="1"/>
    <col min="40" max="43" width="14" style="52" bestFit="1" customWidth="1"/>
    <col min="44" max="46" width="9.5546875" style="52" bestFit="1" customWidth="1"/>
    <col min="47" max="47" width="16.109375" style="52" bestFit="1" customWidth="1"/>
    <col min="48" max="48" width="14" style="52" bestFit="1" customWidth="1"/>
    <col min="49" max="49" width="11.6640625" style="52" bestFit="1" customWidth="1"/>
    <col min="50" max="50" width="9.5546875" style="52" bestFit="1" customWidth="1"/>
    <col min="51" max="53" width="14" style="52" bestFit="1" customWidth="1"/>
    <col min="54" max="54" width="9.5546875" style="52" bestFit="1" customWidth="1"/>
    <col min="55" max="56" width="14" style="52" bestFit="1" customWidth="1"/>
    <col min="57" max="57" width="11.6640625" style="52" bestFit="1" customWidth="1"/>
    <col min="58" max="58" width="9.5546875" style="52" bestFit="1" customWidth="1"/>
    <col min="59" max="59" width="21.44140625" style="52" bestFit="1" customWidth="1"/>
    <col min="60" max="60" width="9.5546875" style="52" bestFit="1" customWidth="1"/>
    <col min="61" max="61" width="11.6640625" style="52" bestFit="1" customWidth="1"/>
    <col min="62" max="65" width="9.5546875" style="52" bestFit="1" customWidth="1"/>
    <col min="66" max="66" width="14" style="52" bestFit="1" customWidth="1"/>
    <col min="67" max="67" width="11.33203125" style="52" bestFit="1" customWidth="1"/>
    <col min="68" max="16384" width="9.109375" style="52"/>
  </cols>
  <sheetData>
    <row r="1" spans="1:4">
      <c r="A1" s="51" t="s">
        <v>220</v>
      </c>
      <c r="B1" s="51" t="s">
        <v>45</v>
      </c>
      <c r="C1" s="51" t="s">
        <v>46</v>
      </c>
      <c r="D1" s="56" t="s">
        <v>221</v>
      </c>
    </row>
    <row r="2" spans="1:4">
      <c r="A2" s="53" t="s">
        <v>134</v>
      </c>
      <c r="B2" s="52" t="s">
        <v>116</v>
      </c>
      <c r="C2" s="52" t="s">
        <v>135</v>
      </c>
      <c r="D2" s="55">
        <v>13000</v>
      </c>
    </row>
    <row r="3" spans="1:4">
      <c r="A3" s="53" t="s">
        <v>56</v>
      </c>
      <c r="B3" s="52" t="s">
        <v>48</v>
      </c>
      <c r="C3" s="52" t="s">
        <v>57</v>
      </c>
      <c r="D3" s="55">
        <v>9000</v>
      </c>
    </row>
    <row r="4" spans="1:4">
      <c r="A4" s="53" t="s">
        <v>190</v>
      </c>
      <c r="B4" s="52" t="s">
        <v>184</v>
      </c>
      <c r="C4" s="52" t="s">
        <v>191</v>
      </c>
      <c r="D4" s="55">
        <v>7000</v>
      </c>
    </row>
    <row r="5" spans="1:4">
      <c r="A5" s="53" t="s">
        <v>99</v>
      </c>
      <c r="B5" s="52" t="s">
        <v>97</v>
      </c>
      <c r="C5" s="52" t="s">
        <v>100</v>
      </c>
      <c r="D5" s="55">
        <v>7000</v>
      </c>
    </row>
    <row r="6" spans="1:4">
      <c r="A6" s="53" t="s">
        <v>168</v>
      </c>
      <c r="B6" s="52" t="s">
        <v>155</v>
      </c>
      <c r="C6" s="52" t="s">
        <v>169</v>
      </c>
      <c r="D6" s="55">
        <v>5000</v>
      </c>
    </row>
    <row r="7" spans="1:4">
      <c r="A7" s="53" t="s">
        <v>126</v>
      </c>
      <c r="B7" s="52" t="s">
        <v>116</v>
      </c>
      <c r="C7" s="52" t="s">
        <v>127</v>
      </c>
      <c r="D7" s="55">
        <v>5000</v>
      </c>
    </row>
    <row r="8" spans="1:4">
      <c r="A8" s="53" t="s">
        <v>62</v>
      </c>
      <c r="B8" s="52" t="s">
        <v>48</v>
      </c>
      <c r="C8" s="52" t="s">
        <v>63</v>
      </c>
      <c r="D8" s="55">
        <v>5000</v>
      </c>
    </row>
    <row r="9" spans="1:4">
      <c r="A9" s="53" t="s">
        <v>157</v>
      </c>
      <c r="B9" s="52" t="s">
        <v>155</v>
      </c>
      <c r="C9" s="52" t="s">
        <v>158</v>
      </c>
      <c r="D9" s="55">
        <v>5000</v>
      </c>
    </row>
    <row r="10" spans="1:4">
      <c r="A10" s="53" t="s">
        <v>215</v>
      </c>
      <c r="B10" s="52" t="s">
        <v>216</v>
      </c>
      <c r="C10" s="52" t="s">
        <v>217</v>
      </c>
      <c r="D10" s="55">
        <v>5000</v>
      </c>
    </row>
    <row r="11" spans="1:4">
      <c r="A11" s="53" t="s">
        <v>70</v>
      </c>
      <c r="B11" s="52" t="s">
        <v>48</v>
      </c>
      <c r="C11" s="52" t="s">
        <v>71</v>
      </c>
      <c r="D11" s="55">
        <v>4000</v>
      </c>
    </row>
    <row r="12" spans="1:4">
      <c r="A12" s="53" t="s">
        <v>204</v>
      </c>
      <c r="B12" s="52" t="s">
        <v>184</v>
      </c>
      <c r="C12" s="52" t="s">
        <v>205</v>
      </c>
      <c r="D12" s="55">
        <v>5000</v>
      </c>
    </row>
    <row r="13" spans="1:4">
      <c r="A13" s="53" t="s">
        <v>89</v>
      </c>
      <c r="B13" s="52" t="s">
        <v>75</v>
      </c>
      <c r="C13" s="52" t="s">
        <v>90</v>
      </c>
      <c r="D13" s="55">
        <v>5000</v>
      </c>
    </row>
    <row r="14" spans="1:4">
      <c r="A14" s="53" t="s">
        <v>87</v>
      </c>
      <c r="B14" s="52" t="s">
        <v>75</v>
      </c>
      <c r="C14" s="52" t="s">
        <v>88</v>
      </c>
      <c r="D14" s="55">
        <v>4000</v>
      </c>
    </row>
    <row r="15" spans="1:4">
      <c r="A15" s="53" t="s">
        <v>142</v>
      </c>
      <c r="B15" s="52" t="s">
        <v>116</v>
      </c>
      <c r="C15" s="52" t="s">
        <v>143</v>
      </c>
      <c r="D15" s="55">
        <v>3000</v>
      </c>
    </row>
    <row r="16" spans="1:4">
      <c r="A16" s="53" t="s">
        <v>120</v>
      </c>
      <c r="B16" s="52" t="s">
        <v>116</v>
      </c>
      <c r="C16" s="52" t="s">
        <v>121</v>
      </c>
      <c r="D16" s="55">
        <v>3000</v>
      </c>
    </row>
    <row r="17" spans="1:4">
      <c r="A17" s="53" t="s">
        <v>174</v>
      </c>
      <c r="B17" s="52" t="s">
        <v>155</v>
      </c>
      <c r="C17" s="52" t="s">
        <v>175</v>
      </c>
      <c r="D17" s="55">
        <v>4000</v>
      </c>
    </row>
    <row r="18" spans="1:4">
      <c r="A18" s="53" t="s">
        <v>210</v>
      </c>
      <c r="B18" s="52" t="s">
        <v>211</v>
      </c>
      <c r="C18" s="52" t="s">
        <v>212</v>
      </c>
      <c r="D18" s="55">
        <v>3000</v>
      </c>
    </row>
    <row r="19" spans="1:4">
      <c r="A19" s="53" t="s">
        <v>79</v>
      </c>
      <c r="B19" s="52" t="s">
        <v>75</v>
      </c>
      <c r="C19" s="52" t="s">
        <v>80</v>
      </c>
      <c r="D19" s="55">
        <v>3000</v>
      </c>
    </row>
    <row r="20" spans="1:4">
      <c r="A20" s="53" t="s">
        <v>64</v>
      </c>
      <c r="B20" s="52" t="s">
        <v>48</v>
      </c>
      <c r="C20" s="52" t="s">
        <v>65</v>
      </c>
      <c r="D20" s="55">
        <v>3000</v>
      </c>
    </row>
    <row r="21" spans="1:4">
      <c r="A21" s="53" t="s">
        <v>94</v>
      </c>
      <c r="B21" s="52" t="s">
        <v>92</v>
      </c>
      <c r="C21" s="52" t="s">
        <v>95</v>
      </c>
      <c r="D21" s="55">
        <v>3000</v>
      </c>
    </row>
    <row r="22" spans="1:4">
      <c r="A22" s="53" t="s">
        <v>47</v>
      </c>
      <c r="B22" s="52" t="s">
        <v>48</v>
      </c>
      <c r="C22" s="52" t="s">
        <v>49</v>
      </c>
      <c r="D22" s="55">
        <v>3000</v>
      </c>
    </row>
    <row r="23" spans="1:4">
      <c r="A23" s="53" t="s">
        <v>58</v>
      </c>
      <c r="B23" s="52" t="s">
        <v>48</v>
      </c>
      <c r="C23" s="52" t="s">
        <v>59</v>
      </c>
      <c r="D23" s="55">
        <v>3000</v>
      </c>
    </row>
    <row r="24" spans="1:4">
      <c r="A24" s="53" t="s">
        <v>161</v>
      </c>
      <c r="B24" s="52" t="s">
        <v>155</v>
      </c>
      <c r="C24" s="52" t="s">
        <v>162</v>
      </c>
      <c r="D24" s="55">
        <v>2000</v>
      </c>
    </row>
    <row r="25" spans="1:4">
      <c r="A25" s="53" t="s">
        <v>200</v>
      </c>
      <c r="B25" s="52" t="s">
        <v>184</v>
      </c>
      <c r="C25" s="52" t="s">
        <v>201</v>
      </c>
      <c r="D25" s="55">
        <v>2000</v>
      </c>
    </row>
    <row r="26" spans="1:4">
      <c r="A26" s="53" t="s">
        <v>54</v>
      </c>
      <c r="B26" s="52" t="s">
        <v>48</v>
      </c>
      <c r="C26" s="52" t="s">
        <v>55</v>
      </c>
      <c r="D26" s="55">
        <v>2000</v>
      </c>
    </row>
    <row r="27" spans="1:4">
      <c r="A27" s="53" t="s">
        <v>213</v>
      </c>
      <c r="B27" s="52" t="s">
        <v>211</v>
      </c>
      <c r="C27" s="52" t="s">
        <v>214</v>
      </c>
      <c r="D27" s="55">
        <v>3000</v>
      </c>
    </row>
    <row r="28" spans="1:4">
      <c r="A28" s="53" t="s">
        <v>188</v>
      </c>
      <c r="B28" s="52" t="s">
        <v>184</v>
      </c>
      <c r="C28" s="52" t="s">
        <v>189</v>
      </c>
      <c r="D28" s="55">
        <v>2000</v>
      </c>
    </row>
    <row r="29" spans="1:4">
      <c r="A29" s="53" t="s">
        <v>146</v>
      </c>
      <c r="B29" s="52" t="s">
        <v>116</v>
      </c>
      <c r="C29" s="52" t="s">
        <v>147</v>
      </c>
      <c r="D29" s="55">
        <v>3000</v>
      </c>
    </row>
    <row r="30" spans="1:4">
      <c r="A30" s="53" t="s">
        <v>96</v>
      </c>
      <c r="B30" s="52" t="s">
        <v>97</v>
      </c>
      <c r="C30" s="52" t="s">
        <v>98</v>
      </c>
      <c r="D30" s="55">
        <v>3000</v>
      </c>
    </row>
    <row r="31" spans="1:4">
      <c r="A31" s="53" t="s">
        <v>172</v>
      </c>
      <c r="B31" s="52" t="s">
        <v>155</v>
      </c>
      <c r="C31" s="52" t="s">
        <v>173</v>
      </c>
      <c r="D31" s="55">
        <v>3000</v>
      </c>
    </row>
    <row r="32" spans="1:4">
      <c r="A32" s="53" t="s">
        <v>52</v>
      </c>
      <c r="B32" s="52" t="s">
        <v>48</v>
      </c>
      <c r="C32" s="52" t="s">
        <v>53</v>
      </c>
      <c r="D32" s="55">
        <v>2000</v>
      </c>
    </row>
    <row r="33" spans="1:4">
      <c r="A33" s="53" t="s">
        <v>202</v>
      </c>
      <c r="B33" s="52" t="s">
        <v>184</v>
      </c>
      <c r="C33" s="52" t="s">
        <v>203</v>
      </c>
      <c r="D33" s="55">
        <v>1000</v>
      </c>
    </row>
    <row r="34" spans="1:4">
      <c r="A34" s="53" t="s">
        <v>83</v>
      </c>
      <c r="B34" s="52" t="s">
        <v>75</v>
      </c>
      <c r="C34" s="52" t="s">
        <v>84</v>
      </c>
      <c r="D34" s="55">
        <v>1000</v>
      </c>
    </row>
    <row r="35" spans="1:4">
      <c r="A35" s="53" t="s">
        <v>167</v>
      </c>
      <c r="B35" s="52" t="s">
        <v>155</v>
      </c>
      <c r="C35" s="52" t="s">
        <v>166</v>
      </c>
      <c r="D35" s="55">
        <v>1000</v>
      </c>
    </row>
    <row r="36" spans="1:4">
      <c r="A36" s="53" t="s">
        <v>124</v>
      </c>
      <c r="B36" s="52" t="s">
        <v>116</v>
      </c>
      <c r="C36" s="52" t="s">
        <v>125</v>
      </c>
      <c r="D36" s="55">
        <v>1000</v>
      </c>
    </row>
    <row r="37" spans="1:4">
      <c r="A37" s="53" t="s">
        <v>206</v>
      </c>
      <c r="B37" s="52" t="s">
        <v>184</v>
      </c>
      <c r="C37" s="52" t="s">
        <v>207</v>
      </c>
      <c r="D37" s="55">
        <v>1000</v>
      </c>
    </row>
    <row r="38" spans="1:4">
      <c r="A38" s="53" t="s">
        <v>115</v>
      </c>
      <c r="B38" s="52" t="s">
        <v>116</v>
      </c>
      <c r="C38" s="52" t="s">
        <v>117</v>
      </c>
      <c r="D38" s="55">
        <v>1000</v>
      </c>
    </row>
    <row r="39" spans="1:4">
      <c r="A39" s="53" t="s">
        <v>192</v>
      </c>
      <c r="B39" s="52" t="s">
        <v>184</v>
      </c>
      <c r="C39" s="52" t="s">
        <v>193</v>
      </c>
      <c r="D39" s="55">
        <v>1000</v>
      </c>
    </row>
    <row r="40" spans="1:4">
      <c r="A40" s="53" t="s">
        <v>136</v>
      </c>
      <c r="B40" s="52" t="s">
        <v>116</v>
      </c>
      <c r="C40" s="52" t="s">
        <v>137</v>
      </c>
      <c r="D40" s="55">
        <v>1000</v>
      </c>
    </row>
    <row r="41" spans="1:4">
      <c r="A41" s="53" t="s">
        <v>154</v>
      </c>
      <c r="B41" s="52" t="s">
        <v>155</v>
      </c>
      <c r="C41" s="52" t="s">
        <v>156</v>
      </c>
      <c r="D41" s="55">
        <v>1000</v>
      </c>
    </row>
    <row r="42" spans="1:4">
      <c r="A42" s="53" t="s">
        <v>196</v>
      </c>
      <c r="B42" s="52" t="s">
        <v>184</v>
      </c>
      <c r="C42" s="52" t="s">
        <v>197</v>
      </c>
      <c r="D42" s="55">
        <v>1000</v>
      </c>
    </row>
    <row r="43" spans="1:4">
      <c r="A43" s="53" t="s">
        <v>198</v>
      </c>
      <c r="B43" s="52" t="s">
        <v>184</v>
      </c>
      <c r="C43" s="52" t="s">
        <v>199</v>
      </c>
      <c r="D43" s="55">
        <v>1000</v>
      </c>
    </row>
    <row r="44" spans="1:4">
      <c r="A44" s="53" t="s">
        <v>170</v>
      </c>
      <c r="B44" s="52" t="s">
        <v>155</v>
      </c>
      <c r="C44" s="52" t="s">
        <v>171</v>
      </c>
      <c r="D44" s="55">
        <v>1000</v>
      </c>
    </row>
    <row r="45" spans="1:4">
      <c r="A45" s="53" t="s">
        <v>130</v>
      </c>
      <c r="B45" s="52" t="s">
        <v>116</v>
      </c>
      <c r="C45" s="52" t="s">
        <v>131</v>
      </c>
      <c r="D45" s="55">
        <v>1000</v>
      </c>
    </row>
    <row r="46" spans="1:4">
      <c r="A46" s="53" t="s">
        <v>128</v>
      </c>
      <c r="B46" s="52" t="s">
        <v>116</v>
      </c>
      <c r="C46" s="52" t="s">
        <v>129</v>
      </c>
      <c r="D46" s="55">
        <v>1000</v>
      </c>
    </row>
    <row r="47" spans="1:4">
      <c r="A47" s="53" t="s">
        <v>152</v>
      </c>
      <c r="B47" s="52" t="s">
        <v>116</v>
      </c>
      <c r="C47" s="52" t="s">
        <v>153</v>
      </c>
      <c r="D47" s="55">
        <v>1000</v>
      </c>
    </row>
    <row r="48" spans="1:4">
      <c r="A48" s="53" t="s">
        <v>85</v>
      </c>
      <c r="B48" s="52" t="s">
        <v>75</v>
      </c>
      <c r="C48" s="52" t="s">
        <v>86</v>
      </c>
      <c r="D48" s="55">
        <v>1000</v>
      </c>
    </row>
    <row r="49" spans="1:4">
      <c r="A49" s="53" t="s">
        <v>176</v>
      </c>
      <c r="B49" s="52" t="s">
        <v>116</v>
      </c>
      <c r="C49" s="52" t="s">
        <v>177</v>
      </c>
      <c r="D49" s="55">
        <v>1000</v>
      </c>
    </row>
    <row r="50" spans="1:4">
      <c r="A50" s="53" t="s">
        <v>150</v>
      </c>
      <c r="B50" s="52" t="s">
        <v>116</v>
      </c>
      <c r="C50" s="52" t="s">
        <v>151</v>
      </c>
      <c r="D50" s="55">
        <v>1000</v>
      </c>
    </row>
    <row r="51" spans="1:4">
      <c r="A51" s="53" t="s">
        <v>77</v>
      </c>
      <c r="B51" s="52" t="s">
        <v>75</v>
      </c>
      <c r="C51" s="52" t="s">
        <v>78</v>
      </c>
      <c r="D51" s="55">
        <v>1000</v>
      </c>
    </row>
    <row r="52" spans="1:4">
      <c r="A52" s="53" t="s">
        <v>106</v>
      </c>
      <c r="B52" s="52" t="s">
        <v>102</v>
      </c>
      <c r="C52" s="52" t="s">
        <v>107</v>
      </c>
      <c r="D52" s="55">
        <v>1000</v>
      </c>
    </row>
    <row r="53" spans="1:4">
      <c r="A53" s="53" t="s">
        <v>81</v>
      </c>
      <c r="B53" s="52" t="s">
        <v>75</v>
      </c>
      <c r="C53" s="52" t="s">
        <v>82</v>
      </c>
      <c r="D53" s="55">
        <v>1000</v>
      </c>
    </row>
    <row r="54" spans="1:4">
      <c r="A54" s="53" t="s">
        <v>74</v>
      </c>
      <c r="B54" s="52" t="s">
        <v>75</v>
      </c>
      <c r="C54" s="52" t="s">
        <v>76</v>
      </c>
      <c r="D54" s="55">
        <v>1000</v>
      </c>
    </row>
    <row r="55" spans="1:4">
      <c r="A55" s="53" t="s">
        <v>111</v>
      </c>
      <c r="B55" s="52" t="s">
        <v>109</v>
      </c>
      <c r="C55" s="52" t="s">
        <v>112</v>
      </c>
      <c r="D55" s="55">
        <v>1000</v>
      </c>
    </row>
    <row r="56" spans="1:4">
      <c r="A56" s="53" t="s">
        <v>108</v>
      </c>
      <c r="B56" s="52" t="s">
        <v>109</v>
      </c>
      <c r="C56" s="52" t="s">
        <v>110</v>
      </c>
      <c r="D56" s="55">
        <v>1000</v>
      </c>
    </row>
    <row r="57" spans="1:4">
      <c r="A57" s="53" t="s">
        <v>60</v>
      </c>
      <c r="B57" s="52" t="s">
        <v>48</v>
      </c>
      <c r="C57" s="52" t="s">
        <v>61</v>
      </c>
      <c r="D57" s="55">
        <v>1000</v>
      </c>
    </row>
    <row r="58" spans="1:4">
      <c r="A58" s="53" t="s">
        <v>163</v>
      </c>
      <c r="B58" s="52" t="s">
        <v>155</v>
      </c>
      <c r="C58" s="52" t="s">
        <v>164</v>
      </c>
      <c r="D58" s="55">
        <v>1000</v>
      </c>
    </row>
    <row r="59" spans="1:4">
      <c r="A59" s="53" t="s">
        <v>104</v>
      </c>
      <c r="B59" s="52" t="s">
        <v>102</v>
      </c>
      <c r="C59" s="52" t="s">
        <v>105</v>
      </c>
      <c r="D59" s="55">
        <v>1000</v>
      </c>
    </row>
    <row r="60" spans="1:4">
      <c r="A60" s="53" t="s">
        <v>208</v>
      </c>
      <c r="B60" s="52" t="s">
        <v>184</v>
      </c>
      <c r="C60" s="52" t="s">
        <v>209</v>
      </c>
      <c r="D60" s="55">
        <v>1000</v>
      </c>
    </row>
    <row r="61" spans="1:4">
      <c r="A61" s="53" t="s">
        <v>180</v>
      </c>
      <c r="B61" s="52" t="s">
        <v>181</v>
      </c>
      <c r="C61" s="52" t="s">
        <v>182</v>
      </c>
      <c r="D61" s="55">
        <v>1000</v>
      </c>
    </row>
    <row r="62" spans="1:4">
      <c r="A62" s="53" t="s">
        <v>140</v>
      </c>
      <c r="B62" s="52" t="s">
        <v>116</v>
      </c>
      <c r="C62" s="52" t="s">
        <v>141</v>
      </c>
      <c r="D62" s="55">
        <v>1000</v>
      </c>
    </row>
    <row r="63" spans="1:4">
      <c r="A63" s="53" t="s">
        <v>101</v>
      </c>
      <c r="B63" s="52" t="s">
        <v>102</v>
      </c>
      <c r="C63" s="52" t="s">
        <v>103</v>
      </c>
      <c r="D63" s="55">
        <v>1000</v>
      </c>
    </row>
    <row r="64" spans="1:4">
      <c r="A64" s="53" t="s">
        <v>218</v>
      </c>
      <c r="B64" s="52" t="s">
        <v>216</v>
      </c>
      <c r="C64" s="52" t="s">
        <v>219</v>
      </c>
      <c r="D64" s="55">
        <v>1000</v>
      </c>
    </row>
    <row r="65" spans="1:4">
      <c r="A65" s="53" t="s">
        <v>186</v>
      </c>
      <c r="B65" s="52" t="s">
        <v>184</v>
      </c>
      <c r="C65" s="52" t="s">
        <v>187</v>
      </c>
      <c r="D65" s="55">
        <v>1000</v>
      </c>
    </row>
    <row r="66" spans="1:4">
      <c r="A66" s="53" t="s">
        <v>68</v>
      </c>
      <c r="B66" s="52" t="s">
        <v>48</v>
      </c>
      <c r="C66" s="52" t="s">
        <v>69</v>
      </c>
      <c r="D66" s="55">
        <v>1000</v>
      </c>
    </row>
    <row r="67" spans="1:4">
      <c r="A67" s="53" t="s">
        <v>178</v>
      </c>
      <c r="B67" s="52" t="s">
        <v>116</v>
      </c>
      <c r="C67" s="52" t="s">
        <v>179</v>
      </c>
      <c r="D67" s="55">
        <v>1000</v>
      </c>
    </row>
    <row r="68" spans="1:4">
      <c r="A68" s="53" t="s">
        <v>183</v>
      </c>
      <c r="B68" s="52" t="s">
        <v>184</v>
      </c>
      <c r="C68" s="52" t="s">
        <v>185</v>
      </c>
      <c r="D68" s="55">
        <v>1000</v>
      </c>
    </row>
    <row r="69" spans="1:4">
      <c r="A69" s="53" t="s">
        <v>148</v>
      </c>
      <c r="B69" s="52" t="s">
        <v>116</v>
      </c>
      <c r="C69" s="52" t="s">
        <v>149</v>
      </c>
      <c r="D69" s="55">
        <v>1000</v>
      </c>
    </row>
    <row r="70" spans="1:4">
      <c r="A70" s="53" t="s">
        <v>122</v>
      </c>
      <c r="B70" s="52" t="s">
        <v>116</v>
      </c>
      <c r="C70" s="52" t="s">
        <v>123</v>
      </c>
      <c r="D70" s="55">
        <v>1000</v>
      </c>
    </row>
    <row r="71" spans="1:4">
      <c r="A71" s="53" t="s">
        <v>72</v>
      </c>
      <c r="B71" s="52" t="s">
        <v>48</v>
      </c>
      <c r="C71" s="52" t="s">
        <v>73</v>
      </c>
      <c r="D71" s="55">
        <v>1000</v>
      </c>
    </row>
    <row r="72" spans="1:4">
      <c r="A72" s="53" t="s">
        <v>118</v>
      </c>
      <c r="B72" s="52" t="s">
        <v>116</v>
      </c>
      <c r="C72" s="52" t="s">
        <v>119</v>
      </c>
      <c r="D72" s="55">
        <v>1000</v>
      </c>
    </row>
    <row r="73" spans="1:4">
      <c r="A73" s="53" t="s">
        <v>113</v>
      </c>
      <c r="B73" s="52" t="s">
        <v>109</v>
      </c>
      <c r="C73" s="52" t="s">
        <v>114</v>
      </c>
      <c r="D73" s="55">
        <v>1000</v>
      </c>
    </row>
    <row r="74" spans="1:4">
      <c r="A74" s="53" t="s">
        <v>66</v>
      </c>
      <c r="B74" s="52" t="s">
        <v>48</v>
      </c>
      <c r="C74" s="52" t="s">
        <v>67</v>
      </c>
      <c r="D74" s="55">
        <v>1000</v>
      </c>
    </row>
    <row r="75" spans="1:4">
      <c r="A75" s="53" t="s">
        <v>50</v>
      </c>
      <c r="B75" s="52" t="s">
        <v>48</v>
      </c>
      <c r="C75" s="52" t="s">
        <v>51</v>
      </c>
      <c r="D75" s="55">
        <v>1000</v>
      </c>
    </row>
    <row r="76" spans="1:4">
      <c r="A76" s="53" t="s">
        <v>91</v>
      </c>
      <c r="B76" s="52" t="s">
        <v>92</v>
      </c>
      <c r="C76" s="52" t="s">
        <v>93</v>
      </c>
      <c r="D76" s="55">
        <v>1000</v>
      </c>
    </row>
    <row r="77" spans="1:4">
      <c r="A77" s="53" t="s">
        <v>159</v>
      </c>
      <c r="B77" s="52" t="s">
        <v>155</v>
      </c>
      <c r="C77" s="52" t="s">
        <v>160</v>
      </c>
      <c r="D77" s="55">
        <v>1000</v>
      </c>
    </row>
    <row r="78" spans="1:4">
      <c r="A78" s="53" t="s">
        <v>138</v>
      </c>
      <c r="B78" s="52" t="s">
        <v>116</v>
      </c>
      <c r="C78" s="52" t="s">
        <v>139</v>
      </c>
      <c r="D78" s="55">
        <v>1000</v>
      </c>
    </row>
    <row r="79" spans="1:4">
      <c r="A79" s="53" t="s">
        <v>144</v>
      </c>
      <c r="B79" s="52" t="s">
        <v>116</v>
      </c>
      <c r="C79" s="52" t="s">
        <v>145</v>
      </c>
      <c r="D79" s="55">
        <v>1000</v>
      </c>
    </row>
    <row r="80" spans="1:4">
      <c r="A80" s="53" t="s">
        <v>165</v>
      </c>
      <c r="B80" s="52" t="s">
        <v>155</v>
      </c>
      <c r="C80" s="52" t="s">
        <v>166</v>
      </c>
      <c r="D80" s="55">
        <v>1000</v>
      </c>
    </row>
    <row r="81" spans="1:4">
      <c r="A81" s="53" t="s">
        <v>194</v>
      </c>
      <c r="B81" s="52" t="s">
        <v>184</v>
      </c>
      <c r="C81" s="52" t="s">
        <v>195</v>
      </c>
      <c r="D81" s="55">
        <v>1000</v>
      </c>
    </row>
    <row r="82" spans="1:4">
      <c r="A82" s="53" t="s">
        <v>132</v>
      </c>
      <c r="B82" s="52" t="s">
        <v>116</v>
      </c>
      <c r="C82" s="52" t="s">
        <v>133</v>
      </c>
      <c r="D82" s="55">
        <v>1000</v>
      </c>
    </row>
  </sheetData>
  <autoFilter ref="A1:D82" xr:uid="{219A16AA-1F49-49CF-A619-8B3977FC4146}"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6B9C-5D5F-4A7A-816B-DD0AD36643F4}">
  <dimension ref="A1:D7"/>
  <sheetViews>
    <sheetView workbookViewId="0">
      <selection activeCell="C21" sqref="C21"/>
    </sheetView>
  </sheetViews>
  <sheetFormatPr defaultRowHeight="13.8"/>
  <cols>
    <col min="1" max="1" width="21.109375" customWidth="1"/>
    <col min="2" max="2" width="22.6640625" customWidth="1"/>
    <col min="3" max="3" width="18.109375" customWidth="1"/>
    <col min="4" max="4" width="49" bestFit="1" customWidth="1"/>
  </cols>
  <sheetData>
    <row r="1" spans="1:4" ht="19.8" customHeight="1">
      <c r="A1" s="57" t="s">
        <v>228</v>
      </c>
      <c r="B1" s="57" t="s">
        <v>229</v>
      </c>
      <c r="C1">
        <v>186500</v>
      </c>
    </row>
    <row r="2" spans="1:4" ht="19.8" customHeight="1">
      <c r="A2" s="57" t="s">
        <v>230</v>
      </c>
      <c r="B2" s="57" t="s">
        <v>231</v>
      </c>
      <c r="C2">
        <v>5500</v>
      </c>
    </row>
    <row r="3" spans="1:4" ht="19.8" customHeight="1">
      <c r="A3" s="57" t="s">
        <v>232</v>
      </c>
      <c r="B3" s="57" t="s">
        <v>233</v>
      </c>
      <c r="C3">
        <v>4500</v>
      </c>
    </row>
    <row r="4" spans="1:4" ht="19.8" customHeight="1">
      <c r="A4" s="57" t="s">
        <v>235</v>
      </c>
      <c r="B4" s="57" t="s">
        <v>234</v>
      </c>
      <c r="C4">
        <v>6000</v>
      </c>
    </row>
    <row r="5" spans="1:4" ht="19.8" customHeight="1">
      <c r="A5" s="57" t="s">
        <v>238</v>
      </c>
      <c r="B5" s="57" t="s">
        <v>236</v>
      </c>
      <c r="C5">
        <v>21000</v>
      </c>
    </row>
    <row r="6" spans="1:4" ht="19.8" customHeight="1">
      <c r="A6" s="57" t="s">
        <v>239</v>
      </c>
      <c r="B6" s="57" t="s">
        <v>237</v>
      </c>
      <c r="C6">
        <v>1000</v>
      </c>
      <c r="D6" s="57" t="s">
        <v>240</v>
      </c>
    </row>
    <row r="7" spans="1:4" ht="22.2" customHeight="1">
      <c r="C7" s="58">
        <f>SUM(C1:C6)</f>
        <v>224500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成都站结算</vt:lpstr>
      <vt:lpstr>经销商跟进费用明细</vt:lpstr>
      <vt:lpstr>车主补偿金明细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2015-06-05T18:19:00Z</dcterms:created>
  <dcterms:modified xsi:type="dcterms:W3CDTF">2022-09-20T07:32:26Z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2052-11.1.0.10938</vt:lpwstr>
  </property>
</Properties>
</file>