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<sst xmlns="http://schemas.openxmlformats.org/spreadsheetml/2006/main" count="97">
  <si>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</si>
  <si>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团号：KMJB-180129-YUX292</t>
  </si>
  <si>
    <t>会议日期：2018年1月27日-29日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</si>
  <si>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</si>
  <si>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</si>
  <si>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</si>
  <si>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</si>
  <si>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</si>
  <si>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</si>
  <si>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</si>
  <si>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</si>
  <si>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</si>
  <si>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</si>
  <si>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</si>
  <si>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</si>
  <si>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</si>
  <si>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</si>
  <si>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</si>
  <si>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</si>
  <si>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</si>
  <si>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</si>
  <si>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</si>
  <si>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房费</t>
  </si>
  <si>
    <t>需有客户邮件确认，并抄送合规部。</t>
  </si>
  <si>
    <t>客户使用费用合计</t>
  </si>
  <si>
    <t>活动餐费</t>
  </si>
  <si>
    <t>1月28日晚餐</t>
  </si>
  <si>
    <t>需提供刷卡联、菜单（小票）</t>
  </si>
  <si>
    <t>1月29日面包</t>
  </si>
  <si>
    <t>1月29日午餐</t>
  </si>
  <si>
    <t>零食小样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</si>
  <si>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</si>
  <si>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</si>
  <si>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</si>
  <si>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</si>
  <si>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</si>
  <si>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</si>
  <si>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</si>
  <si>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</si>
  <si>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</si>
  <si>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</si>
  <si>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</si>
  <si>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</si>
  <si>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</si>
  <si>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</si>
  <si>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</si>
  <si>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</si>
  <si>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奖杯</t>
  </si>
  <si>
    <t>纸杯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</si>
  <si>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</si>
  <si>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</si>
  <si>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</si>
  <si>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</si>
  <si>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</si>
  <si>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</si>
  <si>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</si>
  <si>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</si>
  <si>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</si>
  <si>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</si>
  <si>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</si>
  <si>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</si>
  <si>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</si>
  <si>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</si>
  <si>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</si>
  <si>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</si>
  <si>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</si>
  <si>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</si>
  <si>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</si>
  <si>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</si>
  <si>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</si>
  <si>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1月27日-29日</t>
  </si>
  <si>
    <t>报销日期:</t>
  </si>
  <si>
    <t>团号:</t>
  </si>
  <si>
    <t>KMJB-180129-YUX292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</si>
  <si>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</si>
  <si>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</si>
  <si>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</si>
  <si>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</si>
  <si>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</si>
  <si>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</si>
  <si>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</si>
  <si>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靳晓峰活动期间打车费</t>
  </si>
  <si>
    <t>王帅活动期间打车费：1月29</t>
  </si>
  <si>
    <t>马丽娜活动期间打车费：1月29</t>
  </si>
  <si>
    <t>曹园活动期间打车费：1月29</t>
  </si>
  <si>
    <t>宋静菲活动期间打车费：1月29</t>
  </si>
  <si>
    <t>餐费</t>
  </si>
  <si>
    <t>1月28-19日</t>
  </si>
  <si>
    <t>闪送</t>
  </si>
  <si>
    <t>补票金额</t>
  </si>
  <si>
    <t>报销总金额</t>
  </si>
  <si>
    <t>报销人:</t>
  </si>
  <si>
    <t>合规:</t>
  </si>
  <si>
    <t>赵峰</t>
  </si>
  <si>
    <t>业务总监</t>
  </si>
  <si>
    <t>消电检费用</t>
  </si>
  <si>
    <t>少发6000的票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</si>
</sst>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16" fillId="11" borderId="19" applyNumberFormat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4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opLeftCell="A34" workbookViewId="0">
      <selection activeCell="H43" sqref="H22 H43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91"/>
      <c r="J8" s="92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91"/>
      <c r="J9" s="93"/>
    </row>
    <row r="10" s="54" customFormat="1" customHeight="1" spans="1:10">
      <c r="A10" s="69"/>
      <c r="B10" s="70" t="s">
        <v>17</v>
      </c>
      <c r="C10" s="71">
        <f>SUM(C8)</f>
        <v>0</v>
      </c>
      <c r="D10" s="71">
        <f>SUM(D8)</f>
        <v>0</v>
      </c>
      <c r="E10" s="71">
        <f>SUM(E8)</f>
        <v>0</v>
      </c>
      <c r="F10" s="71">
        <f>SUM(F8:F9)</f>
        <v>0</v>
      </c>
      <c r="G10" s="71">
        <f>SUM(G8:G9)</f>
        <v>0</v>
      </c>
      <c r="H10" s="71">
        <f>SUM(H8:H9)</f>
        <v>0</v>
      </c>
      <c r="I10" s="94"/>
      <c r="J10" s="95"/>
    </row>
    <row r="11" customHeight="1" spans="1:10">
      <c r="A11" s="72">
        <v>2</v>
      </c>
      <c r="B11" s="73" t="s">
        <v>18</v>
      </c>
      <c r="C11" s="74">
        <v>0</v>
      </c>
      <c r="D11" s="72"/>
      <c r="E11" s="74">
        <f>C11*D11</f>
        <v>0</v>
      </c>
      <c r="F11" s="67">
        <v>0</v>
      </c>
      <c r="G11" s="67">
        <v>0</v>
      </c>
      <c r="H11" s="67">
        <f>F11+G11</f>
        <v>0</v>
      </c>
      <c r="I11" s="91"/>
      <c r="J11" s="92" t="s">
        <v>19</v>
      </c>
    </row>
    <row r="12" customHeight="1" spans="1:10">
      <c r="A12" s="75"/>
      <c r="B12" s="76"/>
      <c r="C12" s="77"/>
      <c r="D12" s="75"/>
      <c r="E12" s="77"/>
      <c r="F12" s="67">
        <v>0</v>
      </c>
      <c r="G12" s="67">
        <v>0</v>
      </c>
      <c r="H12" s="67">
        <f t="shared" ref="H12" si="0">F12+G12</f>
        <v>0</v>
      </c>
      <c r="I12" s="91"/>
      <c r="J12" s="93"/>
    </row>
    <row r="13" s="54" customFormat="1" customHeight="1" spans="1:10">
      <c r="A13" s="69"/>
      <c r="B13" s="70" t="s">
        <v>20</v>
      </c>
      <c r="C13" s="71">
        <f>SUM(C11)</f>
        <v>0</v>
      </c>
      <c r="D13" s="71">
        <f>SUM(D11)</f>
        <v>0</v>
      </c>
      <c r="E13" s="71">
        <f>SUM(E11)</f>
        <v>0</v>
      </c>
      <c r="F13" s="71">
        <f>SUM(F11:F12)</f>
        <v>0</v>
      </c>
      <c r="G13" s="71">
        <f>SUM(G11:G12)</f>
        <v>0</v>
      </c>
      <c r="H13" s="71">
        <f>SUM(H11:H12)</f>
        <v>0</v>
      </c>
      <c r="I13" s="94"/>
      <c r="J13" s="95"/>
    </row>
    <row r="14" customHeight="1" spans="1:10">
      <c r="A14" s="65">
        <v>3</v>
      </c>
      <c r="B14" s="66" t="s">
        <v>21</v>
      </c>
      <c r="C14" s="67">
        <v>0</v>
      </c>
      <c r="D14" s="68"/>
      <c r="E14" s="67">
        <f>C14*D14</f>
        <v>0</v>
      </c>
      <c r="F14" s="67">
        <v>1698</v>
      </c>
      <c r="G14" s="67">
        <v>0</v>
      </c>
      <c r="H14" s="67">
        <f>F14+G14</f>
        <v>1698</v>
      </c>
      <c r="I14" s="91" t="s">
        <v>22</v>
      </c>
      <c r="J14" s="96" t="s">
        <v>23</v>
      </c>
    </row>
    <row r="15" customHeight="1" spans="1:10">
      <c r="A15" s="65"/>
      <c r="B15" s="66"/>
      <c r="C15" s="67"/>
      <c r="D15" s="68"/>
      <c r="E15" s="67"/>
      <c r="F15" s="67">
        <v>0</v>
      </c>
      <c r="G15" s="67">
        <v>0</v>
      </c>
      <c r="H15" s="67">
        <f>F15+G15</f>
        <v>0</v>
      </c>
      <c r="I15" s="91"/>
      <c r="J15" s="97"/>
    </row>
    <row r="16" s="54" customFormat="1" customHeight="1" spans="1:10">
      <c r="A16" s="69"/>
      <c r="B16" s="70" t="s">
        <v>24</v>
      </c>
      <c r="C16" s="71">
        <f>SUM(C14)</f>
        <v>0</v>
      </c>
      <c r="D16" s="71">
        <f t="shared" ref="D16:E16" si="1">SUM(D14)</f>
        <v>0</v>
      </c>
      <c r="E16" s="71">
        <f t="shared" si="1"/>
        <v>0</v>
      </c>
      <c r="F16" s="71">
        <f>SUM(F14:F15)</f>
        <v>1698</v>
      </c>
      <c r="G16" s="71">
        <f>SUM(G14:G15)</f>
        <v>0</v>
      </c>
      <c r="H16" s="71">
        <f>SUM(H14:H15)</f>
        <v>1698</v>
      </c>
      <c r="I16" s="94"/>
      <c r="J16" s="98"/>
    </row>
    <row r="17" customHeight="1" spans="1:10">
      <c r="A17" s="65">
        <v>4</v>
      </c>
      <c r="B17" s="66" t="s">
        <v>25</v>
      </c>
      <c r="C17" s="67">
        <v>0</v>
      </c>
      <c r="D17" s="68"/>
      <c r="E17" s="67">
        <f>C17*D17</f>
        <v>0</v>
      </c>
      <c r="F17" s="67">
        <v>511</v>
      </c>
      <c r="G17" s="67">
        <v>0</v>
      </c>
      <c r="H17" s="78">
        <f>F17+G17</f>
        <v>511</v>
      </c>
      <c r="I17" s="99" t="s">
        <v>26</v>
      </c>
      <c r="J17" s="96" t="s">
        <v>27</v>
      </c>
    </row>
    <row r="18" customHeight="1" spans="1:10">
      <c r="A18" s="65"/>
      <c r="B18" s="66"/>
      <c r="C18" s="67"/>
      <c r="D18" s="68"/>
      <c r="E18" s="67"/>
      <c r="F18" s="67">
        <v>306</v>
      </c>
      <c r="G18" s="67">
        <v>0</v>
      </c>
      <c r="H18" s="78">
        <f>F18+G18</f>
        <v>306</v>
      </c>
      <c r="I18" s="99" t="s">
        <v>28</v>
      </c>
      <c r="J18" s="97"/>
    </row>
    <row r="19" customHeight="1" spans="1:10">
      <c r="A19" s="65"/>
      <c r="B19" s="66"/>
      <c r="C19" s="67"/>
      <c r="D19" s="68"/>
      <c r="E19" s="67"/>
      <c r="F19" s="67">
        <v>5700</v>
      </c>
      <c r="G19" s="67">
        <v>0</v>
      </c>
      <c r="H19" s="78">
        <f>F19+G19</f>
        <v>5700</v>
      </c>
      <c r="I19" s="99" t="s">
        <v>29</v>
      </c>
      <c r="J19" s="97"/>
    </row>
    <row r="20" customHeight="1" spans="1:10">
      <c r="A20" s="65"/>
      <c r="B20" s="66"/>
      <c r="C20" s="67"/>
      <c r="D20" s="68"/>
      <c r="E20" s="67"/>
      <c r="F20" s="67">
        <v>20</v>
      </c>
      <c r="G20" s="67">
        <v>0</v>
      </c>
      <c r="H20" s="78">
        <f>F20+G20</f>
        <v>20</v>
      </c>
      <c r="I20" s="99" t="s">
        <v>30</v>
      </c>
      <c r="J20" s="97"/>
    </row>
    <row r="21" customHeight="1" spans="1:10">
      <c r="A21" s="65"/>
      <c r="B21" s="66"/>
      <c r="C21" s="67"/>
      <c r="D21" s="68"/>
      <c r="E21" s="67"/>
      <c r="F21" s="67">
        <v>91.69</v>
      </c>
      <c r="G21" s="67">
        <v>0</v>
      </c>
      <c r="H21" s="78">
        <f>F21+G21</f>
        <v>91.69</v>
      </c>
      <c r="I21" s="99" t="s">
        <v>30</v>
      </c>
      <c r="J21" s="97"/>
    </row>
    <row r="22" s="54" customFormat="1" customHeight="1" spans="1:10">
      <c r="A22" s="69"/>
      <c r="B22" s="70" t="s">
        <v>31</v>
      </c>
      <c r="C22" s="71">
        <f>SUM(C17)</f>
        <v>0</v>
      </c>
      <c r="D22" s="71">
        <f t="shared" ref="D22:E22" si="2">SUM(D17)</f>
        <v>0</v>
      </c>
      <c r="E22" s="71">
        <f t="shared" si="2"/>
        <v>0</v>
      </c>
      <c r="F22" s="71">
        <f>SUM(F17:F21)</f>
        <v>6628.69</v>
      </c>
      <c r="G22" s="71">
        <f>SUM(G17:G21)</f>
        <v>0</v>
      </c>
      <c r="H22" s="71">
        <f>SUM(H17:H21)</f>
        <v>6628.69</v>
      </c>
      <c r="I22" s="94"/>
      <c r="J22" s="98"/>
    </row>
    <row r="23" customHeight="1" spans="1:10">
      <c r="A23" s="72">
        <v>5</v>
      </c>
      <c r="B23" s="73" t="s">
        <v>32</v>
      </c>
      <c r="C23" s="79">
        <v>0</v>
      </c>
      <c r="D23" s="72"/>
      <c r="E23" s="74">
        <f>C23*D23</f>
        <v>0</v>
      </c>
      <c r="F23" s="67">
        <v>0</v>
      </c>
      <c r="G23" s="67">
        <v>0</v>
      </c>
      <c r="H23" s="67">
        <f>F23+G23</f>
        <v>0</v>
      </c>
      <c r="I23" s="91"/>
      <c r="J23" s="92" t="s">
        <v>33</v>
      </c>
    </row>
    <row r="24" customHeight="1" spans="1:10">
      <c r="A24" s="75"/>
      <c r="B24" s="76"/>
      <c r="C24" s="80"/>
      <c r="D24" s="75"/>
      <c r="E24" s="77"/>
      <c r="F24" s="67">
        <v>0</v>
      </c>
      <c r="G24" s="67">
        <v>0</v>
      </c>
      <c r="H24" s="67">
        <f t="shared" ref="H24" si="3">F24+G24</f>
        <v>0</v>
      </c>
      <c r="I24" s="91"/>
      <c r="J24" s="93"/>
    </row>
    <row r="25" s="54" customFormat="1" customHeight="1" spans="1:10">
      <c r="A25" s="69"/>
      <c r="B25" s="70" t="s">
        <v>34</v>
      </c>
      <c r="C25" s="71">
        <f>SUM(C23)</f>
        <v>0</v>
      </c>
      <c r="D25" s="71">
        <f t="shared" ref="D25:E25" si="4">SUM(D23)</f>
        <v>0</v>
      </c>
      <c r="E25" s="71">
        <f t="shared" si="4"/>
        <v>0</v>
      </c>
      <c r="F25" s="71">
        <f>SUM(F23:F24)</f>
        <v>0</v>
      </c>
      <c r="G25" s="71">
        <f>SUM(G23:G24)</f>
        <v>0</v>
      </c>
      <c r="H25" s="71">
        <f t="shared" ref="H25" si="5">SUM(H23:H24)</f>
        <v>0</v>
      </c>
      <c r="I25" s="94"/>
      <c r="J25" s="95"/>
    </row>
    <row r="26" customHeight="1" spans="1:10">
      <c r="A26" s="65">
        <v>6</v>
      </c>
      <c r="B26" s="66" t="s">
        <v>35</v>
      </c>
      <c r="C26" s="67">
        <v>0</v>
      </c>
      <c r="D26" s="68"/>
      <c r="E26" s="67">
        <f>C26*D26</f>
        <v>0</v>
      </c>
      <c r="F26" s="67">
        <v>0</v>
      </c>
      <c r="G26" s="67">
        <v>0</v>
      </c>
      <c r="H26" s="67">
        <f>F26+G26</f>
        <v>0</v>
      </c>
      <c r="I26" s="91"/>
      <c r="J26" s="92" t="s">
        <v>36</v>
      </c>
    </row>
    <row r="27" customHeight="1" spans="1:10">
      <c r="A27" s="65"/>
      <c r="B27" s="66"/>
      <c r="C27" s="67"/>
      <c r="D27" s="68"/>
      <c r="E27" s="67"/>
      <c r="F27" s="67">
        <v>0</v>
      </c>
      <c r="G27" s="67">
        <v>0</v>
      </c>
      <c r="H27" s="67">
        <f>F27+G27</f>
        <v>0</v>
      </c>
      <c r="I27" s="91"/>
      <c r="J27" s="97"/>
    </row>
    <row r="28" s="54" customFormat="1" customHeight="1" spans="1:10">
      <c r="A28" s="69"/>
      <c r="B28" s="70" t="s">
        <v>37</v>
      </c>
      <c r="C28" s="71">
        <f>SUM(C26)</f>
        <v>0</v>
      </c>
      <c r="D28" s="71">
        <f t="shared" ref="D28:E28" si="6">SUM(D26)</f>
        <v>0</v>
      </c>
      <c r="E28" s="71">
        <f t="shared" si="6"/>
        <v>0</v>
      </c>
      <c r="F28" s="71">
        <f>SUM(F26:F27)</f>
        <v>0</v>
      </c>
      <c r="G28" s="71">
        <f>SUM(G26:G27)</f>
        <v>0</v>
      </c>
      <c r="H28" s="71">
        <f>SUM(H26:H27)</f>
        <v>0</v>
      </c>
      <c r="I28" s="94"/>
      <c r="J28" s="98"/>
    </row>
    <row r="29" customHeight="1" spans="1:10">
      <c r="A29" s="65">
        <v>7</v>
      </c>
      <c r="B29" s="66" t="s">
        <v>38</v>
      </c>
      <c r="C29" s="67">
        <v>0</v>
      </c>
      <c r="D29" s="68"/>
      <c r="E29" s="67">
        <f>C29*D29</f>
        <v>0</v>
      </c>
      <c r="F29" s="67">
        <v>0</v>
      </c>
      <c r="G29" s="67">
        <v>0</v>
      </c>
      <c r="H29" s="67">
        <f>F29+G29</f>
        <v>0</v>
      </c>
      <c r="I29" s="91"/>
      <c r="J29" s="100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>F30+G30</f>
        <v>0</v>
      </c>
      <c r="I30" s="91"/>
      <c r="J30" s="101"/>
    </row>
    <row r="31" s="54" customFormat="1" customHeight="1" spans="1:10">
      <c r="A31" s="69"/>
      <c r="B31" s="70" t="s">
        <v>39</v>
      </c>
      <c r="C31" s="71">
        <f>SUM(C29)</f>
        <v>0</v>
      </c>
      <c r="D31" s="71">
        <f t="shared" ref="D31:E31" si="7">SUM(D29)</f>
        <v>0</v>
      </c>
      <c r="E31" s="71">
        <f t="shared" si="7"/>
        <v>0</v>
      </c>
      <c r="F31" s="71">
        <f>SUM(F29:F30)</f>
        <v>0</v>
      </c>
      <c r="G31" s="71">
        <f>SUM(G29:G30)</f>
        <v>0</v>
      </c>
      <c r="H31" s="71">
        <f>SUM(H29:H30)</f>
        <v>0</v>
      </c>
      <c r="I31" s="94"/>
      <c r="J31" s="102"/>
    </row>
    <row r="32" customHeight="1" spans="1:10">
      <c r="A32" s="65">
        <v>8</v>
      </c>
      <c r="B32" s="66" t="s">
        <v>40</v>
      </c>
      <c r="C32" s="67">
        <v>0</v>
      </c>
      <c r="D32" s="68"/>
      <c r="E32" s="67">
        <f>C32*D32</f>
        <v>0</v>
      </c>
      <c r="F32" s="67">
        <v>0</v>
      </c>
      <c r="G32" s="67">
        <v>0</v>
      </c>
      <c r="H32" s="67">
        <f>F32+G32</f>
        <v>0</v>
      </c>
      <c r="I32" s="91"/>
      <c r="J32" s="96" t="s">
        <v>41</v>
      </c>
    </row>
    <row r="33" customHeight="1" spans="1:10">
      <c r="A33" s="65"/>
      <c r="B33" s="66"/>
      <c r="C33" s="67"/>
      <c r="D33" s="68"/>
      <c r="E33" s="67"/>
      <c r="F33" s="67">
        <v>0</v>
      </c>
      <c r="G33" s="67">
        <v>0</v>
      </c>
      <c r="H33" s="67">
        <f>F33+G33</f>
        <v>0</v>
      </c>
      <c r="I33" s="91"/>
      <c r="J33" s="97"/>
    </row>
    <row r="34" s="54" customFormat="1" customHeight="1" spans="1:10">
      <c r="A34" s="69"/>
      <c r="B34" s="70" t="s">
        <v>42</v>
      </c>
      <c r="C34" s="71">
        <f>SUM(C32)</f>
        <v>0</v>
      </c>
      <c r="D34" s="71">
        <f t="shared" ref="D34:E34" si="8">SUM(D32)</f>
        <v>0</v>
      </c>
      <c r="E34" s="71">
        <f t="shared" si="8"/>
        <v>0</v>
      </c>
      <c r="F34" s="71">
        <f>SUM(F32:F33)</f>
        <v>0</v>
      </c>
      <c r="G34" s="71">
        <f t="shared" ref="G34:H34" si="9">SUM(G32:G33)</f>
        <v>0</v>
      </c>
      <c r="H34" s="71">
        <f t="shared" si="9"/>
        <v>0</v>
      </c>
      <c r="I34" s="94"/>
      <c r="J34" s="98"/>
    </row>
    <row r="35" customHeight="1" spans="1:10">
      <c r="A35" s="65">
        <v>9</v>
      </c>
      <c r="B35" s="66" t="s">
        <v>43</v>
      </c>
      <c r="C35" s="67">
        <v>0</v>
      </c>
      <c r="D35" s="68"/>
      <c r="E35" s="67">
        <f>C35*D35</f>
        <v>0</v>
      </c>
      <c r="F35" s="67">
        <v>0</v>
      </c>
      <c r="G35" s="67">
        <v>0</v>
      </c>
      <c r="H35" s="67">
        <f>F35+G35</f>
        <v>0</v>
      </c>
      <c r="I35" s="91"/>
      <c r="J35" s="92" t="s">
        <v>44</v>
      </c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>F36+G36</f>
        <v>0</v>
      </c>
      <c r="I36" s="91"/>
      <c r="J36" s="93"/>
    </row>
    <row r="37" s="54" customFormat="1" customHeight="1" spans="1:10">
      <c r="A37" s="69"/>
      <c r="B37" s="70" t="s">
        <v>45</v>
      </c>
      <c r="C37" s="71">
        <f>SUM(C35)</f>
        <v>0</v>
      </c>
      <c r="D37" s="71">
        <f t="shared" ref="D37:E37" si="10">SUM(D35)</f>
        <v>0</v>
      </c>
      <c r="E37" s="71">
        <f t="shared" si="10"/>
        <v>0</v>
      </c>
      <c r="F37" s="71">
        <f>SUM(F35:F36)</f>
        <v>0</v>
      </c>
      <c r="G37" s="71">
        <f>SUM(G35:G36)</f>
        <v>0</v>
      </c>
      <c r="H37" s="71">
        <f>SUM(H35:H36)</f>
        <v>0</v>
      </c>
      <c r="I37" s="94"/>
      <c r="J37" s="95"/>
    </row>
    <row r="38" customHeight="1" spans="1:10">
      <c r="A38" s="72">
        <v>10</v>
      </c>
      <c r="B38" s="66" t="s">
        <v>46</v>
      </c>
      <c r="C38" s="67">
        <v>0</v>
      </c>
      <c r="D38" s="68"/>
      <c r="E38" s="67">
        <f>C38*D38</f>
        <v>0</v>
      </c>
      <c r="F38" s="67">
        <v>190</v>
      </c>
      <c r="G38" s="67">
        <v>0</v>
      </c>
      <c r="H38" s="78">
        <f>F38+G38</f>
        <v>190</v>
      </c>
      <c r="I38" s="99" t="s">
        <v>47</v>
      </c>
      <c r="J38" s="100"/>
    </row>
    <row r="39" customHeight="1" spans="1:10">
      <c r="A39" s="81"/>
      <c r="B39" s="66"/>
      <c r="C39" s="67"/>
      <c r="D39" s="68"/>
      <c r="E39" s="67"/>
      <c r="F39" s="67">
        <v>233</v>
      </c>
      <c r="G39" s="67">
        <v>0</v>
      </c>
      <c r="H39" s="78">
        <f>F39+G39</f>
        <v>233</v>
      </c>
      <c r="I39" s="99" t="s">
        <v>47</v>
      </c>
      <c r="J39" s="101"/>
    </row>
    <row r="40" customHeight="1" spans="1:10">
      <c r="A40" s="81"/>
      <c r="B40" s="66"/>
      <c r="C40" s="67"/>
      <c r="D40" s="68"/>
      <c r="E40" s="67"/>
      <c r="F40" s="67">
        <v>48</v>
      </c>
      <c r="G40" s="67">
        <v>0</v>
      </c>
      <c r="H40" s="78">
        <f>F40+G40</f>
        <v>48</v>
      </c>
      <c r="I40" s="99" t="s">
        <v>47</v>
      </c>
      <c r="J40" s="101"/>
    </row>
    <row r="41" customHeight="1" spans="1:10">
      <c r="A41" s="81"/>
      <c r="B41" s="66"/>
      <c r="C41" s="67"/>
      <c r="D41" s="68"/>
      <c r="E41" s="67"/>
      <c r="F41" s="67">
        <v>147</v>
      </c>
      <c r="G41" s="67">
        <v>0</v>
      </c>
      <c r="H41" s="78">
        <f>F41+G41</f>
        <v>147</v>
      </c>
      <c r="I41" s="99" t="s">
        <v>47</v>
      </c>
      <c r="J41" s="101"/>
    </row>
    <row r="42" customHeight="1" spans="1:10">
      <c r="A42" s="81"/>
      <c r="B42" s="66"/>
      <c r="C42" s="67"/>
      <c r="D42" s="68"/>
      <c r="E42" s="67"/>
      <c r="F42" s="67">
        <v>118.7</v>
      </c>
      <c r="G42" s="67">
        <v>0</v>
      </c>
      <c r="H42" s="78">
        <f>F42+G42</f>
        <v>118.7</v>
      </c>
      <c r="I42" s="99" t="s">
        <v>48</v>
      </c>
      <c r="J42" s="101"/>
    </row>
    <row r="43" s="54" customFormat="1" customHeight="1" spans="1:10">
      <c r="A43" s="69"/>
      <c r="B43" s="70" t="s">
        <v>49</v>
      </c>
      <c r="C43" s="71">
        <f>SUM(C38)</f>
        <v>0</v>
      </c>
      <c r="D43" s="71">
        <f t="shared" ref="D43:E43" si="11">SUM(D38)</f>
        <v>0</v>
      </c>
      <c r="E43" s="71">
        <f t="shared" si="11"/>
        <v>0</v>
      </c>
      <c r="F43" s="71">
        <f>SUM(F38:F42)</f>
        <v>736.7</v>
      </c>
      <c r="G43" s="71">
        <f>SUM(G38:G42)</f>
        <v>0</v>
      </c>
      <c r="H43" s="71">
        <f>SUM(H38:H42)</f>
        <v>736.7</v>
      </c>
      <c r="I43" s="94"/>
      <c r="J43" s="102"/>
    </row>
    <row r="44" customHeight="1" spans="1:10">
      <c r="A44" s="69"/>
      <c r="B44" s="70" t="s">
        <v>50</v>
      </c>
      <c r="C44" s="71">
        <f>SUM(C43,C37,C34,C31,C28,C25,C22,C16,C13,C10)</f>
        <v>0</v>
      </c>
      <c r="D44" s="71">
        <f t="shared" ref="D44:H44" si="12">SUM(D43,D37,D34,D31,D28,D25,D22,D16,D13,D10)</f>
        <v>0</v>
      </c>
      <c r="E44" s="71">
        <f t="shared" si="12"/>
        <v>0</v>
      </c>
      <c r="F44" s="71">
        <f t="shared" si="12"/>
        <v>9063.39</v>
      </c>
      <c r="G44" s="71">
        <f t="shared" si="12"/>
        <v>0</v>
      </c>
      <c r="H44" s="71">
        <f t="shared" si="12"/>
        <v>9063.39</v>
      </c>
      <c r="I44" s="94"/>
      <c r="J44" s="103"/>
    </row>
    <row r="48" customHeight="1" spans="1:9">
      <c r="A48" s="82" t="s">
        <v>51</v>
      </c>
      <c r="B48" s="83"/>
      <c r="C48" s="84" t="s">
        <v>52</v>
      </c>
      <c r="D48" s="84"/>
      <c r="E48" s="84" t="s">
        <v>53</v>
      </c>
      <c r="F48" s="84"/>
      <c r="G48" s="84" t="s">
        <v>54</v>
      </c>
      <c r="H48" s="84"/>
      <c r="I48" s="104" t="s">
        <v>55</v>
      </c>
    </row>
    <row r="49" customHeight="1" spans="1:9">
      <c r="A49" s="85">
        <f>E44</f>
        <v>0</v>
      </c>
      <c r="B49" s="86"/>
      <c r="C49" s="86">
        <f>H44</f>
        <v>9063.39</v>
      </c>
      <c r="D49" s="86"/>
      <c r="E49" s="86">
        <f>F44</f>
        <v>9063.39</v>
      </c>
      <c r="F49" s="86"/>
      <c r="G49" s="86">
        <f>G44</f>
        <v>0</v>
      </c>
      <c r="H49" s="86"/>
      <c r="I49" s="105">
        <f>A49-C49</f>
        <v>-9063.39</v>
      </c>
    </row>
    <row r="51" customHeight="1" spans="1:9">
      <c r="A51" s="87" t="s">
        <v>56</v>
      </c>
      <c r="B51" s="88"/>
      <c r="C51" s="89" t="s">
        <v>57</v>
      </c>
      <c r="D51" s="87"/>
      <c r="E51" s="87" t="s">
        <v>58</v>
      </c>
      <c r="F51" s="87"/>
      <c r="G51" s="87" t="s">
        <v>59</v>
      </c>
      <c r="H51" s="87"/>
      <c r="I51" s="8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workbookViewId="0">
      <selection activeCell="M18" sqref="M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4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5"/>
    </row>
    <row r="7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6"/>
      <c r="J7" s="11"/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7"/>
      <c r="J8" s="15" t="s">
        <v>73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8"/>
      <c r="E11" s="25" t="s">
        <v>80</v>
      </c>
      <c r="F11" s="25"/>
      <c r="G11" s="48">
        <f>21+18+14+14+13+23+48+13+15+17+20+14+14+13+64+42+15+18+13+95+92+38+38+95</f>
        <v>767</v>
      </c>
      <c r="H11" s="48"/>
      <c r="I11" s="49"/>
      <c r="J11" s="50"/>
      <c r="K11" s="51" t="s">
        <v>81</v>
      </c>
    </row>
    <row r="12" ht="20.1" customHeight="1" spans="2:11">
      <c r="B12" s="22">
        <v>2</v>
      </c>
      <c r="C12" s="23"/>
      <c r="D12" s="28"/>
      <c r="E12" s="25" t="s">
        <v>80</v>
      </c>
      <c r="F12" s="25"/>
      <c r="G12" s="48">
        <v>93</v>
      </c>
      <c r="H12" s="48"/>
      <c r="I12" s="49"/>
      <c r="J12" s="50"/>
      <c r="K12" s="51" t="s">
        <v>82</v>
      </c>
    </row>
    <row r="13" ht="20.1" customHeight="1" spans="2:11">
      <c r="B13" s="22">
        <v>3</v>
      </c>
      <c r="C13" s="23"/>
      <c r="D13" s="28"/>
      <c r="E13" s="25" t="s">
        <v>80</v>
      </c>
      <c r="F13" s="25"/>
      <c r="G13" s="48">
        <f>38+260.87</f>
        <v>298.87</v>
      </c>
      <c r="H13" s="48"/>
      <c r="I13" s="49"/>
      <c r="J13" s="50"/>
      <c r="K13" s="51" t="s">
        <v>83</v>
      </c>
    </row>
    <row r="14" ht="20.1" customHeight="1" spans="2:11">
      <c r="B14" s="22">
        <v>4</v>
      </c>
      <c r="C14" s="23"/>
      <c r="D14" s="28"/>
      <c r="E14" s="25" t="s">
        <v>80</v>
      </c>
      <c r="F14" s="25"/>
      <c r="G14" s="48">
        <v>52</v>
      </c>
      <c r="H14" s="48"/>
      <c r="I14" s="49"/>
      <c r="J14" s="50"/>
      <c r="K14" s="51" t="s">
        <v>84</v>
      </c>
    </row>
    <row r="15" ht="20.1" customHeight="1" spans="2:11">
      <c r="B15" s="22">
        <v>5</v>
      </c>
      <c r="C15" s="23"/>
      <c r="D15" s="28"/>
      <c r="E15" s="25" t="s">
        <v>80</v>
      </c>
      <c r="F15" s="25"/>
      <c r="G15" s="48">
        <v>57.87</v>
      </c>
      <c r="H15" s="48"/>
      <c r="I15" s="49"/>
      <c r="J15" s="50"/>
      <c r="K15" s="51" t="s">
        <v>85</v>
      </c>
    </row>
    <row r="16" ht="20.1" customHeight="1" spans="2:11">
      <c r="B16" s="22">
        <v>6</v>
      </c>
      <c r="C16" s="23"/>
      <c r="D16" s="28"/>
      <c r="E16" s="22"/>
      <c r="F16" s="23" t="s">
        <v>86</v>
      </c>
      <c r="G16" s="26">
        <f>119+515.2+188</f>
        <v>822.2</v>
      </c>
      <c r="H16" s="27"/>
      <c r="I16" s="39"/>
      <c r="J16" s="40"/>
      <c r="K16" s="52">
        <v>43127</v>
      </c>
    </row>
    <row r="17" ht="20.1" customHeight="1" spans="2:11">
      <c r="B17" s="22">
        <v>7</v>
      </c>
      <c r="C17" s="23"/>
      <c r="D17" s="28"/>
      <c r="F17" s="22" t="s">
        <v>86</v>
      </c>
      <c r="G17" s="26">
        <f>349+581+64.5+45+72+50+56</f>
        <v>1217.5</v>
      </c>
      <c r="H17" s="27"/>
      <c r="I17" s="39"/>
      <c r="J17" s="40"/>
      <c r="K17" s="53" t="s">
        <v>87</v>
      </c>
    </row>
    <row r="18" ht="20.1" customHeight="1" spans="2:11">
      <c r="B18" s="22">
        <v>8</v>
      </c>
      <c r="C18" s="23"/>
      <c r="D18" s="28"/>
      <c r="E18" s="25" t="s">
        <v>88</v>
      </c>
      <c r="F18" s="25"/>
      <c r="G18" s="26">
        <f>373</f>
        <v>373</v>
      </c>
      <c r="H18" s="27"/>
      <c r="I18" s="39"/>
      <c r="J18" s="40"/>
      <c r="K18" s="42"/>
    </row>
    <row r="19" ht="20.1" customHeight="1" spans="2:11">
      <c r="B19" s="22">
        <v>9</v>
      </c>
      <c r="C19" s="23"/>
      <c r="D19" s="29"/>
      <c r="E19" s="25"/>
      <c r="F19" s="25"/>
      <c r="G19" s="27">
        <v>0</v>
      </c>
      <c r="H19" s="27"/>
      <c r="I19" s="39"/>
      <c r="J19" s="40"/>
      <c r="K19" s="42"/>
    </row>
    <row r="20" ht="20.1" customHeight="1" spans="2:11">
      <c r="B20" s="19" t="s">
        <v>50</v>
      </c>
      <c r="C20" s="30"/>
      <c r="D20" s="30"/>
      <c r="E20" s="30"/>
      <c r="F20" s="20"/>
      <c r="G20" s="31">
        <f>SUM(G11:G19)</f>
        <v>3681.44</v>
      </c>
      <c r="H20" s="31">
        <f>SUM(H11:H19)</f>
        <v>0</v>
      </c>
      <c r="I20" s="43">
        <f>SUM(I11:J19)</f>
        <v>0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77</v>
      </c>
      <c r="C22" s="21"/>
      <c r="D22" s="21"/>
      <c r="E22" s="21"/>
      <c r="F22" s="21"/>
      <c r="G22" s="21" t="s">
        <v>89</v>
      </c>
      <c r="H22" s="21"/>
      <c r="I22" s="21"/>
      <c r="J22" s="21"/>
      <c r="K22" s="21" t="s">
        <v>90</v>
      </c>
    </row>
    <row r="23" ht="20.1" customHeight="1" spans="2:11">
      <c r="B23" s="32">
        <f>H20</f>
        <v>0</v>
      </c>
      <c r="C23" s="32"/>
      <c r="D23" s="32"/>
      <c r="E23" s="32"/>
      <c r="F23" s="32"/>
      <c r="G23" s="32">
        <f>I20</f>
        <v>0</v>
      </c>
      <c r="H23" s="32"/>
      <c r="I23" s="32"/>
      <c r="J23" s="32"/>
      <c r="K23" s="47">
        <f>SUM(B23:J23)</f>
        <v>0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91</v>
      </c>
      <c r="C25" s="16"/>
      <c r="D25" s="16"/>
      <c r="E25" s="16"/>
      <c r="F25" s="16" t="s">
        <v>57</v>
      </c>
      <c r="G25" s="16" t="s">
        <v>92</v>
      </c>
      <c r="H25" s="16"/>
      <c r="I25" s="16"/>
      <c r="J25" s="16" t="s">
        <v>59</v>
      </c>
      <c r="K25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B17:C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7"/>
    <mergeCell ref="D18:D19"/>
  </mergeCells>
  <pageMargins left="0.699305555555556" right="0.699305555555556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customFormat="1" ht="20.1" customHeight="1" spans="2:11">
      <c r="B5" s="4"/>
      <c r="C5" s="5"/>
      <c r="D5" s="6" t="s">
        <v>61</v>
      </c>
      <c r="E5" s="6"/>
      <c r="F5" s="7" t="s">
        <v>93</v>
      </c>
      <c r="G5" s="7"/>
      <c r="H5" s="6" t="s">
        <v>63</v>
      </c>
      <c r="I5" s="5"/>
      <c r="J5" s="7" t="s">
        <v>94</v>
      </c>
      <c r="K5" s="34"/>
    </row>
    <row r="6" customFormat="1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5"/>
    </row>
    <row r="7" customFormat="1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6"/>
      <c r="J7" s="11"/>
      <c r="K7" s="35"/>
    </row>
    <row r="8" customFormat="1" ht="20.1" customHeight="1" spans="2:11">
      <c r="B8" s="12"/>
      <c r="C8" s="13"/>
      <c r="D8" s="14"/>
      <c r="E8" s="14"/>
      <c r="F8" s="15"/>
      <c r="G8" s="15"/>
      <c r="H8" s="14" t="s">
        <v>72</v>
      </c>
      <c r="I8" s="37"/>
      <c r="J8" s="15" t="s">
        <v>73</v>
      </c>
      <c r="K8" s="38"/>
    </row>
    <row r="9" customFormat="1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customFormat="1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customFormat="1" ht="20.1" customHeight="1" spans="2:12">
      <c r="B11" s="22">
        <v>1</v>
      </c>
      <c r="C11" s="23"/>
      <c r="D11" s="24" t="s">
        <v>46</v>
      </c>
      <c r="E11" s="25" t="s">
        <v>95</v>
      </c>
      <c r="F11" s="25"/>
      <c r="G11" s="26">
        <v>10500</v>
      </c>
      <c r="H11" s="27"/>
      <c r="I11" s="39"/>
      <c r="J11" s="40"/>
      <c r="K11" s="41"/>
      <c r="L11" t="s">
        <v>96</v>
      </c>
    </row>
    <row r="12" customFormat="1" ht="20.1" customHeight="1" spans="2:11">
      <c r="B12" s="22">
        <v>2</v>
      </c>
      <c r="C12" s="23"/>
      <c r="D12" s="28"/>
      <c r="E12" s="25"/>
      <c r="F12" s="25"/>
      <c r="G12" s="26"/>
      <c r="H12" s="27"/>
      <c r="I12" s="39"/>
      <c r="J12" s="40"/>
      <c r="K12" s="42"/>
    </row>
    <row r="13" customFormat="1" ht="20.1" customHeight="1" spans="2:11">
      <c r="B13" s="22">
        <v>3</v>
      </c>
      <c r="C13" s="23"/>
      <c r="D13" s="29"/>
      <c r="E13" s="25"/>
      <c r="F13" s="25"/>
      <c r="G13" s="27">
        <v>0</v>
      </c>
      <c r="H13" s="27"/>
      <c r="I13" s="39"/>
      <c r="J13" s="40"/>
      <c r="K13" s="42"/>
    </row>
    <row r="14" customFormat="1" ht="20.1" customHeight="1" spans="2:11">
      <c r="B14" s="19" t="s">
        <v>50</v>
      </c>
      <c r="C14" s="30"/>
      <c r="D14" s="30"/>
      <c r="E14" s="30"/>
      <c r="F14" s="20"/>
      <c r="G14" s="31">
        <f>SUM(G11:G13)</f>
        <v>10500</v>
      </c>
      <c r="H14" s="31">
        <f>SUM(H11:H13)</f>
        <v>0</v>
      </c>
      <c r="I14" s="43">
        <f>SUM(I11:J13)</f>
        <v>0</v>
      </c>
      <c r="J14" s="44"/>
      <c r="K14" s="45"/>
    </row>
    <row r="15" customFormat="1" ht="20.1" customHeight="1" spans="2:11">
      <c r="B15" s="16"/>
      <c r="C15" s="16"/>
      <c r="D15" s="16"/>
      <c r="E15" s="16"/>
      <c r="F15" s="16"/>
      <c r="G15" s="16"/>
      <c r="H15" s="16"/>
      <c r="I15" s="16"/>
      <c r="J15" s="46"/>
      <c r="K15" s="16"/>
    </row>
    <row r="16" customFormat="1" ht="20.1" customHeight="1" spans="2:11">
      <c r="B16" s="21" t="s">
        <v>77</v>
      </c>
      <c r="C16" s="21"/>
      <c r="D16" s="21"/>
      <c r="E16" s="21"/>
      <c r="F16" s="21"/>
      <c r="G16" s="21" t="s">
        <v>89</v>
      </c>
      <c r="H16" s="21"/>
      <c r="I16" s="21"/>
      <c r="J16" s="21"/>
      <c r="K16" s="21" t="s">
        <v>90</v>
      </c>
    </row>
    <row r="17" customFormat="1" ht="20.1" customHeight="1" spans="2:11">
      <c r="B17" s="32">
        <f>H14</f>
        <v>0</v>
      </c>
      <c r="C17" s="32"/>
      <c r="D17" s="32"/>
      <c r="E17" s="32"/>
      <c r="F17" s="32"/>
      <c r="G17" s="32">
        <f>I14</f>
        <v>0</v>
      </c>
      <c r="H17" s="32"/>
      <c r="I17" s="32"/>
      <c r="J17" s="32"/>
      <c r="K17" s="47">
        <f>SUM(B17:J17)</f>
        <v>0</v>
      </c>
    </row>
    <row r="18" customFormat="1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Format="1" ht="20.1" customHeight="1" spans="2:11">
      <c r="B19" s="16" t="s">
        <v>91</v>
      </c>
      <c r="C19" s="16"/>
      <c r="D19" s="16"/>
      <c r="E19" s="16"/>
      <c r="F19" s="16" t="s">
        <v>57</v>
      </c>
      <c r="G19" s="16" t="s">
        <v>92</v>
      </c>
      <c r="H19" s="16"/>
      <c r="I19" s="16"/>
      <c r="J19" s="16" t="s">
        <v>59</v>
      </c>
      <c r="K19" s="16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D11:D1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2018-02-05T07:47:17Z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