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/>
  </bookViews>
  <sheets>
    <sheet name="结算-地接社" sheetId="18" r:id="rId1"/>
  </sheets>
  <definedNames>
    <definedName name="_xlnm.Print_Area" localSheetId="0">'结算-地接社'!$A$1:$G$29</definedName>
    <definedName name="_xlnm.Print_Titles" localSheetId="0">'结算-地接社'!$9:$9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<sst xmlns="http://schemas.openxmlformats.org/spreadsheetml/2006/main" count="48" uniqueCount="44">
  <si>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先声药业会务服务结算单-地接社</t>
  </si>
  <si>
    <t>项目名称：2024.1.6.程悦徐州PUR2312081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</si>
  <si>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</si>
  <si>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</si>
  <si>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活动时间：2024年1月6日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</si>
  <si>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</si>
  <si>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</si>
  <si>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活动地点：徐州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</si>
  <si>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</si>
  <si>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</si>
  <si>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实际参加人数：25人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</si>
  <si>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</si>
  <si>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</si>
  <si>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</si>
  <si>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</si>
  <si>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</si>
  <si>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</si>
  <si>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</si>
  <si>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</si>
  <si>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</si>
  <si>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</si>
  <si>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</si>
  <si>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</si>
  <si>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</si>
  <si>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</si>
  <si>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</si>
  <si>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</si>
  <si>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</t>
  </si>
  <si>
    <t>江苏省内-徐州往返，10人，费用预估，以实际出票为准</t>
  </si>
  <si>
    <t>租车</t>
  </si>
  <si>
    <t>铜山区鼎鑫汽车租赁部</t>
  </si>
  <si>
    <t>新增需求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</si>
  <si>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</si>
  <si>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</si>
  <si>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餐费</t>
  </si>
  <si>
    <t>1.6晚外出用餐预计，费用预估，以实际发生发生为准，实报实销</t>
  </si>
  <si>
    <t>酒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</si>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</sst>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3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sz val="9"/>
      <color rgb="FFFF0000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0" borderId="4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46" applyNumberFormat="0" applyAlignment="0" applyProtection="0">
      <alignment vertical="center"/>
    </xf>
    <xf numFmtId="0" fontId="23" fillId="12" borderId="47" applyNumberFormat="0" applyAlignment="0" applyProtection="0">
      <alignment vertical="center"/>
    </xf>
    <xf numFmtId="0" fontId="24" fillId="12" borderId="46" applyNumberFormat="0" applyAlignment="0" applyProtection="0">
      <alignment vertical="center"/>
    </xf>
    <xf numFmtId="0" fontId="25" fillId="13" borderId="48" applyNumberFormat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0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17" xfId="49" applyFont="1" applyBorder="1" applyAlignment="1">
      <alignment horizontal="center" vertical="center"/>
    </xf>
    <xf numFmtId="0" fontId="7" fillId="2" borderId="2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/>
    </xf>
    <xf numFmtId="9" fontId="2" fillId="2" borderId="27" xfId="0" applyNumberFormat="1" applyFont="1" applyFill="1" applyBorder="1" applyAlignment="1">
      <alignment horizontal="center" vertical="center"/>
    </xf>
    <xf numFmtId="9" fontId="2" fillId="2" borderId="28" xfId="0" applyNumberFormat="1" applyFont="1" applyFill="1" applyBorder="1" applyAlignment="1">
      <alignment horizontal="center" vertical="center"/>
    </xf>
    <xf numFmtId="9" fontId="2" fillId="2" borderId="29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21" xfId="0" applyNumberFormat="1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10" fontId="2" fillId="2" borderId="27" xfId="0" applyNumberFormat="1" applyFont="1" applyFill="1" applyBorder="1" applyAlignment="1">
      <alignment horizontal="center" vertical="center"/>
    </xf>
    <xf numFmtId="10" fontId="2" fillId="2" borderId="28" xfId="0" applyNumberFormat="1" applyFont="1" applyFill="1" applyBorder="1" applyAlignment="1">
      <alignment horizontal="center" vertical="center"/>
    </xf>
    <xf numFmtId="10" fontId="2" fillId="2" borderId="29" xfId="0" applyNumberFormat="1" applyFont="1" applyFill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8" fontId="2" fillId="9" borderId="32" xfId="0" applyNumberFormat="1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right" vertical="center" wrapText="1"/>
    </xf>
    <xf numFmtId="0" fontId="2" fillId="6" borderId="34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0" fontId="7" fillId="3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vertical="center" wrapText="1"/>
    </xf>
    <xf numFmtId="0" fontId="10" fillId="6" borderId="37" xfId="0" applyFont="1" applyFill="1" applyBorder="1" applyAlignment="1">
      <alignment vertical="center" wrapText="1"/>
    </xf>
    <xf numFmtId="0" fontId="1" fillId="0" borderId="18" xfId="4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" fillId="2" borderId="39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 wrapText="1"/>
    </xf>
    <xf numFmtId="0" fontId="2" fillId="6" borderId="37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vertical="center" wrapText="1"/>
    </xf>
    <xf numFmtId="0" fontId="2" fillId="6" borderId="4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9"/>
  <sheetViews>
    <sheetView tabSelected="1" workbookViewId="0">
      <selection activeCell="U19" sqref="U19"/>
    </sheetView>
  </sheetViews>
  <sheetFormatPr defaultColWidth="9" defaultRowHeight="13.2"/>
  <cols>
    <col min="1" max="1" width="7.25" style="3" customWidth="1"/>
    <col min="2" max="2" width="9.875" style="3" customWidth="1"/>
    <col min="3" max="3" width="23.4" style="4" customWidth="1"/>
    <col min="4" max="4" width="7.83333333333333" style="5" customWidth="1"/>
    <col min="5" max="6" width="5.25" style="5" customWidth="1"/>
    <col min="7" max="7" width="8.75" style="5" customWidth="1"/>
    <col min="8" max="8" width="7.25" style="5" customWidth="1"/>
    <col min="9" max="9" width="6.1" style="3" customWidth="1"/>
    <col min="10" max="10" width="5.25" style="3" customWidth="1"/>
    <col min="11" max="11" width="5.125" style="3" customWidth="1"/>
    <col min="12" max="12" width="7.5" style="3" customWidth="1"/>
    <col min="13" max="13" width="17.2" style="3" customWidth="1"/>
    <col min="14" max="16384" width="9" style="3"/>
  </cols>
  <sheetData>
    <row r="1" spans="1:7">
      <c r="A1" s="6"/>
      <c r="B1" s="6"/>
      <c r="C1" s="7"/>
      <c r="D1" s="8"/>
      <c r="E1" s="3"/>
      <c r="F1" s="3"/>
      <c r="G1" s="3"/>
    </row>
    <row r="2" spans="1:7">
      <c r="A2" s="6"/>
      <c r="B2" s="6"/>
      <c r="C2" s="7"/>
      <c r="D2" s="8"/>
      <c r="E2" s="3"/>
      <c r="F2" s="3"/>
      <c r="G2" s="3"/>
    </row>
    <row r="3" ht="45.75" customHeight="1" spans="1:13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17.25" customHeight="1" spans="1:11">
      <c r="A4" s="10" t="s">
        <v>1</v>
      </c>
      <c r="B4" s="10"/>
      <c r="C4" s="11"/>
      <c r="D4" s="12"/>
      <c r="E4" s="12"/>
      <c r="H4" s="12" t="s">
        <v>2</v>
      </c>
      <c r="I4" s="12" t="s">
        <v>3</v>
      </c>
      <c r="J4" s="12"/>
      <c r="K4" s="12"/>
    </row>
    <row r="5" s="1" customFormat="1" ht="17.25" customHeight="1" spans="1:11">
      <c r="A5" s="10" t="s">
        <v>4</v>
      </c>
      <c r="B5" s="10"/>
      <c r="C5" s="13"/>
      <c r="D5" s="12"/>
      <c r="E5" s="12"/>
      <c r="H5" s="12" t="s">
        <v>5</v>
      </c>
      <c r="I5" s="12" t="s">
        <v>6</v>
      </c>
      <c r="J5" s="12"/>
      <c r="K5" s="12"/>
    </row>
    <row r="6" s="1" customFormat="1" ht="17.25" customHeight="1" spans="1:11">
      <c r="A6" s="10" t="s">
        <v>7</v>
      </c>
      <c r="B6" s="10"/>
      <c r="C6" s="14"/>
      <c r="D6" s="12"/>
      <c r="E6" s="15"/>
      <c r="H6" s="12" t="s">
        <v>8</v>
      </c>
      <c r="I6" s="15" t="s">
        <v>9</v>
      </c>
      <c r="J6" s="12"/>
      <c r="K6" s="12"/>
    </row>
    <row r="7" s="1" customFormat="1" ht="17.25" customHeight="1" spans="1:11">
      <c r="A7" s="10" t="s">
        <v>10</v>
      </c>
      <c r="B7" s="10"/>
      <c r="C7" s="14"/>
      <c r="D7" s="16"/>
      <c r="E7" s="12"/>
      <c r="H7" s="16" t="s">
        <v>11</v>
      </c>
      <c r="I7" s="12" t="s">
        <v>12</v>
      </c>
      <c r="J7" s="12"/>
      <c r="K7" s="12"/>
    </row>
    <row r="8" s="1" customFormat="1" ht="13.95" spans="3:8">
      <c r="C8" s="17"/>
      <c r="D8" s="18"/>
      <c r="E8" s="18"/>
      <c r="F8" s="18"/>
      <c r="G8" s="18"/>
      <c r="H8" s="18"/>
    </row>
    <row r="9" s="2" customFormat="1" ht="27.75" customHeight="1" spans="1:13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  <c r="H9" s="21" t="s">
        <v>19</v>
      </c>
      <c r="I9" s="21" t="s">
        <v>15</v>
      </c>
      <c r="J9" s="21" t="s">
        <v>16</v>
      </c>
      <c r="K9" s="21" t="s">
        <v>17</v>
      </c>
      <c r="L9" s="21" t="s">
        <v>20</v>
      </c>
      <c r="M9" s="84" t="s">
        <v>21</v>
      </c>
    </row>
    <row r="10" s="2" customFormat="1" ht="17.25" customHeight="1" spans="1:13">
      <c r="A10" s="23" t="s">
        <v>22</v>
      </c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25"/>
    </row>
    <row r="11" s="1" customFormat="1" ht="11.4" spans="1:13">
      <c r="A11" s="26" t="s">
        <v>23</v>
      </c>
      <c r="B11" s="27"/>
      <c r="C11" s="28"/>
      <c r="D11" s="29"/>
      <c r="E11" s="29"/>
      <c r="F11" s="29"/>
      <c r="G11" s="30">
        <f>D11*E11*F11</f>
        <v>0</v>
      </c>
      <c r="H11" s="29">
        <f>I11*J11*K11</f>
        <v>0</v>
      </c>
      <c r="I11" s="29"/>
      <c r="J11" s="29"/>
      <c r="K11" s="29"/>
      <c r="L11" s="85">
        <f>G11-H11</f>
        <v>0</v>
      </c>
      <c r="M11" s="30"/>
    </row>
    <row r="12" s="1" customFormat="1" ht="17.25" customHeight="1" spans="1:13">
      <c r="A12" s="31" t="s">
        <v>24</v>
      </c>
      <c r="B12" s="32"/>
      <c r="C12" s="32"/>
      <c r="D12" s="32"/>
      <c r="E12" s="32"/>
      <c r="F12" s="33"/>
      <c r="G12" s="34">
        <f>SUM(G11:G11)</f>
        <v>0</v>
      </c>
      <c r="H12" s="35">
        <f>SUM(H11:H11)</f>
        <v>0</v>
      </c>
      <c r="I12" s="86"/>
      <c r="J12" s="86"/>
      <c r="K12" s="86"/>
      <c r="L12" s="86"/>
      <c r="M12" s="87"/>
    </row>
    <row r="13" s="2" customFormat="1" ht="12" spans="1:13">
      <c r="A13" s="36" t="s">
        <v>25</v>
      </c>
      <c r="B13" s="37"/>
      <c r="C13" s="37"/>
      <c r="D13" s="37"/>
      <c r="E13" s="37"/>
      <c r="F13" s="37"/>
      <c r="G13" s="38"/>
      <c r="H13" s="36"/>
      <c r="I13" s="37"/>
      <c r="J13" s="37"/>
      <c r="K13" s="37"/>
      <c r="L13" s="37"/>
      <c r="M13" s="38"/>
    </row>
    <row r="14" s="1" customFormat="1" ht="21.6" spans="1:13">
      <c r="A14" s="39" t="s">
        <v>26</v>
      </c>
      <c r="B14" s="40" t="s">
        <v>27</v>
      </c>
      <c r="C14" s="41" t="s">
        <v>28</v>
      </c>
      <c r="D14" s="42">
        <v>300</v>
      </c>
      <c r="E14" s="42">
        <v>1</v>
      </c>
      <c r="F14" s="42">
        <v>10</v>
      </c>
      <c r="G14" s="43">
        <f>D14*E14*F14</f>
        <v>3000</v>
      </c>
      <c r="H14" s="44">
        <v>5941</v>
      </c>
      <c r="I14" s="44"/>
      <c r="J14" s="88"/>
      <c r="K14" s="88"/>
      <c r="L14" s="56">
        <f>G14-H14</f>
        <v>-2941</v>
      </c>
      <c r="M14" s="89"/>
    </row>
    <row r="15" s="1" customFormat="1" ht="11.4" spans="1:13">
      <c r="A15" s="45"/>
      <c r="B15" s="40" t="s">
        <v>29</v>
      </c>
      <c r="C15" s="41" t="s">
        <v>30</v>
      </c>
      <c r="D15" s="42"/>
      <c r="E15" s="42"/>
      <c r="F15" s="42"/>
      <c r="G15" s="43">
        <v>0</v>
      </c>
      <c r="H15" s="44">
        <v>6000</v>
      </c>
      <c r="I15" s="44"/>
      <c r="J15" s="88"/>
      <c r="K15" s="88"/>
      <c r="L15" s="56">
        <f>G15-H15</f>
        <v>-6000</v>
      </c>
      <c r="M15" s="89" t="s">
        <v>31</v>
      </c>
    </row>
    <row r="16" s="1" customFormat="1" ht="12" spans="1:13">
      <c r="A16" s="46" t="s">
        <v>32</v>
      </c>
      <c r="B16" s="47"/>
      <c r="C16" s="47"/>
      <c r="D16" s="47"/>
      <c r="E16" s="47"/>
      <c r="F16" s="47"/>
      <c r="G16" s="48">
        <f>SUM(G14:G14)</f>
        <v>3000</v>
      </c>
      <c r="H16" s="49">
        <f>SUM(H14:H15)</f>
        <v>11941</v>
      </c>
      <c r="I16" s="90"/>
      <c r="J16" s="91"/>
      <c r="K16" s="91"/>
      <c r="L16" s="91"/>
      <c r="M16" s="92"/>
    </row>
    <row r="17" s="2" customFormat="1" ht="12" spans="1:13">
      <c r="A17" s="36" t="s">
        <v>33</v>
      </c>
      <c r="B17" s="37"/>
      <c r="C17" s="37"/>
      <c r="D17" s="37"/>
      <c r="E17" s="37"/>
      <c r="F17" s="37"/>
      <c r="G17" s="37"/>
      <c r="H17" s="36"/>
      <c r="I17" s="37"/>
      <c r="J17" s="37"/>
      <c r="K17" s="37"/>
      <c r="L17" s="37"/>
      <c r="M17" s="38"/>
    </row>
    <row r="18" s="1" customFormat="1" ht="21.6" spans="1:13">
      <c r="A18" s="50" t="s">
        <v>34</v>
      </c>
      <c r="B18" s="51"/>
      <c r="C18" s="52" t="s">
        <v>35</v>
      </c>
      <c r="D18" s="53">
        <v>300</v>
      </c>
      <c r="E18" s="54">
        <v>1</v>
      </c>
      <c r="F18" s="54">
        <v>10</v>
      </c>
      <c r="G18" s="55">
        <f>D18*E18*F18</f>
        <v>3000</v>
      </c>
      <c r="H18" s="56">
        <v>6000</v>
      </c>
      <c r="I18" s="44"/>
      <c r="J18" s="93"/>
      <c r="K18" s="93"/>
      <c r="L18" s="56">
        <f>G18-H18</f>
        <v>-3000</v>
      </c>
      <c r="M18" s="94" t="s">
        <v>36</v>
      </c>
    </row>
    <row r="19" s="1" customFormat="1" ht="12" spans="1:13">
      <c r="A19" s="46" t="s">
        <v>37</v>
      </c>
      <c r="B19" s="47"/>
      <c r="C19" s="47"/>
      <c r="D19" s="47"/>
      <c r="E19" s="47"/>
      <c r="F19" s="47"/>
      <c r="G19" s="48">
        <f>SUM(G18:G18)</f>
        <v>3000</v>
      </c>
      <c r="H19" s="57">
        <f>SUM(H18:H18)</f>
        <v>6000</v>
      </c>
      <c r="I19" s="91"/>
      <c r="J19" s="91"/>
      <c r="K19" s="91"/>
      <c r="L19" s="91"/>
      <c r="M19" s="92"/>
    </row>
    <row r="20" s="2" customFormat="1" ht="12" spans="1:13">
      <c r="A20" s="36" t="s">
        <v>38</v>
      </c>
      <c r="B20" s="37"/>
      <c r="C20" s="37"/>
      <c r="D20" s="37"/>
      <c r="E20" s="37"/>
      <c r="F20" s="37"/>
      <c r="G20" s="38"/>
      <c r="H20" s="36"/>
      <c r="I20" s="37"/>
      <c r="J20" s="37"/>
      <c r="K20" s="37"/>
      <c r="L20" s="37"/>
      <c r="M20" s="38"/>
    </row>
    <row r="21" s="1" customFormat="1" ht="12" spans="1:13">
      <c r="A21" s="58" t="s">
        <v>39</v>
      </c>
      <c r="B21" s="59"/>
      <c r="C21" s="60">
        <v>0.06</v>
      </c>
      <c r="D21" s="61"/>
      <c r="E21" s="61"/>
      <c r="F21" s="62"/>
      <c r="G21" s="63">
        <f>(G12+G16+G19)*C21</f>
        <v>360</v>
      </c>
      <c r="H21" s="64">
        <f>(H12+H16+H19)*C21</f>
        <v>1076.46</v>
      </c>
      <c r="M21" s="95"/>
    </row>
    <row r="22" s="1" customFormat="1" ht="12" spans="1:13">
      <c r="A22" s="65" t="s">
        <v>32</v>
      </c>
      <c r="B22" s="66"/>
      <c r="C22" s="66"/>
      <c r="D22" s="66"/>
      <c r="E22" s="66"/>
      <c r="F22" s="66"/>
      <c r="G22" s="67">
        <f>G12+G16+G19+G21</f>
        <v>6360</v>
      </c>
      <c r="H22" s="68">
        <f>H12+H16+H19+H21</f>
        <v>19017.46</v>
      </c>
      <c r="I22" s="96"/>
      <c r="J22" s="96"/>
      <c r="K22" s="96"/>
      <c r="L22" s="96"/>
      <c r="M22" s="97"/>
    </row>
    <row r="23" s="2" customFormat="1" ht="12" spans="1:13">
      <c r="A23" s="69" t="s">
        <v>40</v>
      </c>
      <c r="B23" s="70"/>
      <c r="C23" s="70"/>
      <c r="D23" s="70"/>
      <c r="E23" s="70"/>
      <c r="F23" s="70"/>
      <c r="G23" s="71"/>
      <c r="H23" s="69"/>
      <c r="I23" s="70"/>
      <c r="J23" s="70"/>
      <c r="K23" s="70"/>
      <c r="L23" s="70"/>
      <c r="M23" s="71"/>
    </row>
    <row r="24" s="1" customFormat="1" ht="12" spans="1:13">
      <c r="A24" s="72" t="s">
        <v>41</v>
      </c>
      <c r="B24" s="73"/>
      <c r="C24" s="74">
        <v>0.06</v>
      </c>
      <c r="D24" s="75"/>
      <c r="E24" s="75"/>
      <c r="F24" s="76"/>
      <c r="G24" s="77">
        <f>G22*C24</f>
        <v>381.6</v>
      </c>
      <c r="H24" s="78">
        <f>H22*C24</f>
        <v>1141.0476</v>
      </c>
      <c r="I24" s="98"/>
      <c r="J24" s="98"/>
      <c r="K24" s="98"/>
      <c r="L24" s="98"/>
      <c r="M24" s="99"/>
    </row>
    <row r="25" s="1" customFormat="1" ht="12.75" spans="1:13">
      <c r="A25" s="79" t="s">
        <v>42</v>
      </c>
      <c r="B25" s="66"/>
      <c r="C25" s="66"/>
      <c r="D25" s="66"/>
      <c r="E25" s="66"/>
      <c r="F25" s="66"/>
      <c r="G25" s="80">
        <f>G22+G24</f>
        <v>6741.6</v>
      </c>
      <c r="H25" s="80">
        <f>H22+H24</f>
        <v>20158.5076</v>
      </c>
      <c r="I25" s="96"/>
      <c r="J25" s="96"/>
      <c r="K25" s="96"/>
      <c r="L25" s="96"/>
      <c r="M25" s="97"/>
    </row>
    <row r="26" s="1" customFormat="1" ht="12.75" spans="1:13">
      <c r="A26" s="81" t="s">
        <v>43</v>
      </c>
      <c r="B26" s="82"/>
      <c r="C26" s="82"/>
      <c r="D26" s="82"/>
      <c r="E26" s="82"/>
      <c r="F26" s="82"/>
      <c r="G26" s="80">
        <f>G25/25</f>
        <v>269.664</v>
      </c>
      <c r="H26" s="80">
        <f>H25/25</f>
        <v>806.340304</v>
      </c>
      <c r="I26" s="100"/>
      <c r="J26" s="100"/>
      <c r="K26" s="100"/>
      <c r="L26" s="100"/>
      <c r="M26" s="101"/>
    </row>
    <row r="27" s="1" customFormat="1" spans="1:13">
      <c r="A27" s="3"/>
      <c r="B27" s="3"/>
      <c r="C27" s="3"/>
      <c r="D27" s="3"/>
      <c r="E27" s="3"/>
      <c r="F27" s="3"/>
      <c r="G27" s="3"/>
      <c r="H27" s="5"/>
      <c r="I27" s="3"/>
      <c r="J27" s="3"/>
      <c r="K27" s="3"/>
      <c r="L27" s="3"/>
      <c r="M27" s="3"/>
    </row>
    <row r="28" s="1" customFormat="1" ht="12.75" customHeight="1" spans="1:8">
      <c r="A28" s="83"/>
      <c r="B28" s="83"/>
      <c r="C28" s="83"/>
      <c r="D28" s="83"/>
      <c r="E28" s="83"/>
      <c r="F28" s="83"/>
      <c r="G28" s="83"/>
      <c r="H28" s="18"/>
    </row>
    <row r="29" s="1" customFormat="1" ht="11.4" spans="1:8">
      <c r="A29" s="83"/>
      <c r="B29" s="83"/>
      <c r="C29" s="83"/>
      <c r="D29" s="83"/>
      <c r="E29" s="83"/>
      <c r="F29" s="83"/>
      <c r="G29" s="83"/>
      <c r="H29" s="18"/>
    </row>
  </sheetData>
  <mergeCells count="28">
    <mergeCell ref="A3:M3"/>
    <mergeCell ref="A9:B9"/>
    <mergeCell ref="A10:G10"/>
    <mergeCell ref="H10:M10"/>
    <mergeCell ref="A12:F12"/>
    <mergeCell ref="A13:G13"/>
    <mergeCell ref="H13:M13"/>
    <mergeCell ref="A16:F16"/>
    <mergeCell ref="I16:M16"/>
    <mergeCell ref="A17:G17"/>
    <mergeCell ref="H17:M17"/>
    <mergeCell ref="A18:B18"/>
    <mergeCell ref="A19:F19"/>
    <mergeCell ref="I19:M19"/>
    <mergeCell ref="A20:G20"/>
    <mergeCell ref="H20:M20"/>
    <mergeCell ref="A21:B21"/>
    <mergeCell ref="C21:F21"/>
    <mergeCell ref="A22:F22"/>
    <mergeCell ref="A23:G23"/>
    <mergeCell ref="H23:M23"/>
    <mergeCell ref="A24:B24"/>
    <mergeCell ref="C24:F24"/>
    <mergeCell ref="I24:M24"/>
    <mergeCell ref="A25:F25"/>
    <mergeCell ref="A26:F26"/>
    <mergeCell ref="A14:A15"/>
    <mergeCell ref="A28:G29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2024-01-18T03:55:29Z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14BA5EC601CA4B83B83621632A220FE5_13</vt:lpwstr>
  </property>
  <property fmtid="{D5CDD505-2E9C-101B-9397-08002B2CF9AE}" pid="6" name="KSOProductBuildVer">
    <vt:lpwstr>2052-12.1.0.16120</vt:lpwstr>
  </property>
</Properties>
</file>