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员工报销明细" sheetId="1" r:id="rId1"/>
    <sheet name="员工差旅明细-上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<sst xmlns="http://schemas.openxmlformats.org/spreadsheetml/2006/main" count="138" uniqueCount="108">
  <si>
    <t>【借款报销单】</t>
  </si>
  <si>
    <t>团号：HMJB-231209-NND219</t>
  </si>
  <si>
    <t>会议日期：12月8日-12月11日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</si>
  <si>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</si>
  <si>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</si>
  <si>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</si>
  <si>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</si>
  <si>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</si>
  <si>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</si>
  <si>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</si>
  <si>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</si>
  <si>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</si>
  <si>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</si>
  <si>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</si>
  <si>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</si>
  <si>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</si>
  <si>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</si>
  <si>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</si>
  <si>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</si>
  <si>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</si>
  <si>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</si>
  <si>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</si>
  <si>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</si>
  <si>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</si>
  <si>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</si>
  <si>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</si>
  <si>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</si>
  <si>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</si>
  <si>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</si>
  <si>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</si>
  <si>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</si>
  <si>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</si>
  <si>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</si>
  <si>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</si>
  <si>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</si>
  <si>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</si>
  <si>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</si>
  <si>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</si>
  <si>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</si>
  <si>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</si>
  <si>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</si>
  <si>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</si>
  <si>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谢琦珊差旅报销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</si>
  <si>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</si>
  <si>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</si>
  <si>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</si>
  <si>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</si>
  <si>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</si>
  <si>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</si>
  <si>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</si>
  <si>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</si>
  <si>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</si>
  <si>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</si>
  <si>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</si>
  <si>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</si>
  <si>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</si>
  <si>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谢琦珊</t>
  </si>
  <si>
    <t>职位:</t>
  </si>
  <si>
    <t>客户经理</t>
  </si>
  <si>
    <t>发生地:</t>
  </si>
  <si>
    <t>北京/上海</t>
  </si>
  <si>
    <t>部门:</t>
  </si>
  <si>
    <t>会奖业务2组</t>
  </si>
  <si>
    <t>发生日期:</t>
  </si>
  <si>
    <t>12月8日-12月11日</t>
  </si>
  <si>
    <t>报销日期:</t>
  </si>
  <si>
    <t>团号:</t>
  </si>
  <si>
    <t>HMJB-231209-NND219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</si>
  <si>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</si>
  <si>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</si>
  <si>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</si>
  <si>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</si>
  <si>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</si>
  <si>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</si>
  <si>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</si>
  <si>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</si>
  <si>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</si>
  <si>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</si>
  <si>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家-机场</t>
  </si>
  <si>
    <t>高速费</t>
  </si>
  <si>
    <t>机场-酒店</t>
  </si>
  <si>
    <t>客户送机</t>
  </si>
  <si>
    <t>酒店-机场</t>
  </si>
  <si>
    <t>机场-家</t>
  </si>
  <si>
    <t>住宿费</t>
  </si>
  <si>
    <t>12月8日-11日</t>
  </si>
  <si>
    <t>餐费</t>
  </si>
  <si>
    <t>12.8午餐</t>
  </si>
  <si>
    <t>12.8晚餐</t>
  </si>
  <si>
    <t>12.8采买</t>
  </si>
  <si>
    <t>12.9午餐</t>
  </si>
  <si>
    <t>12.9晚餐</t>
  </si>
  <si>
    <t>12.10午餐</t>
  </si>
  <si>
    <t>12.11午餐</t>
  </si>
  <si>
    <t>闪送</t>
  </si>
  <si>
    <t>采买</t>
  </si>
  <si>
    <t>签字笔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</si>
  <si>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</si>
  <si>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</si>
  <si>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</si>
  <si>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</si>
  <si>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</si>
  <si>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</si>
  <si>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</si>
  <si>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</si>
  <si>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</si>
  <si>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上海</t>
  </si>
  <si>
    <t>12月9日-10日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</si>
</sst>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0"/>
  <sheetViews>
    <sheetView view="pageBreakPreview" zoomScale="70" zoomScaleNormal="60" workbookViewId="0">
      <selection activeCell="G20" sqref="G20"/>
    </sheetView>
  </sheetViews>
  <sheetFormatPr defaultColWidth="9" defaultRowHeight="21" customHeight="1"/>
  <cols>
    <col min="1" max="1" width="9" style="55"/>
    <col min="2" max="2" width="16.7522123893805" customWidth="1"/>
    <col min="3" max="3" width="9" style="56"/>
    <col min="6" max="6" width="10.5929203539823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12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 t="shared" ref="F13:H13" si="1">SUM(F8:F12)</f>
        <v>0</v>
      </c>
      <c r="G13" s="71">
        <f t="shared" si="1"/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 t="shared" ref="H14:H20" si="2">F14+G14</f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si="2"/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 t="shared" ref="F16:H16" si="3">SUM(F14:F15)</f>
        <v>0</v>
      </c>
      <c r="G16" s="71">
        <f t="shared" si="3"/>
        <v>0</v>
      </c>
      <c r="H16" s="71">
        <f t="shared" si="3"/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>C17*D17</f>
        <v>0</v>
      </c>
      <c r="F17" s="67">
        <v>0</v>
      </c>
      <c r="G17" s="67">
        <v>0</v>
      </c>
      <c r="H17" s="67">
        <f t="shared" si="2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2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2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2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>SUM(D17)</f>
        <v>0</v>
      </c>
      <c r="E21" s="71">
        <f>SUM(E17)</f>
        <v>0</v>
      </c>
      <c r="F21" s="71">
        <f t="shared" ref="F21:H21" si="4">SUM(F17:F20)</f>
        <v>0</v>
      </c>
      <c r="G21" s="71">
        <f t="shared" si="4"/>
        <v>0</v>
      </c>
      <c r="H21" s="71">
        <f t="shared" si="4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>C22*D22</f>
        <v>0</v>
      </c>
      <c r="F22" s="67">
        <v>0</v>
      </c>
      <c r="G22" s="67">
        <v>0</v>
      </c>
      <c r="H22" s="67">
        <f t="shared" ref="H22:H26" si="5">F22+G22</f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5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>SUM(D22)</f>
        <v>0</v>
      </c>
      <c r="E24" s="71">
        <f>SUM(E22)</f>
        <v>0</v>
      </c>
      <c r="F24" s="71">
        <f t="shared" ref="F24:H24" si="6">SUM(F22:F23)</f>
        <v>0</v>
      </c>
      <c r="G24" s="71">
        <f t="shared" si="6"/>
        <v>0</v>
      </c>
      <c r="H24" s="71">
        <f t="shared" si="6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>C25*D25</f>
        <v>0</v>
      </c>
      <c r="F25" s="67">
        <v>0</v>
      </c>
      <c r="G25" s="67">
        <v>0</v>
      </c>
      <c r="H25" s="67">
        <f t="shared" si="5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si="5"/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>SUM(D25)</f>
        <v>0</v>
      </c>
      <c r="E27" s="71">
        <f>SUM(E25)</f>
        <v>0</v>
      </c>
      <c r="F27" s="71">
        <f t="shared" ref="F27:H27" si="7">SUM(F25:F26)</f>
        <v>0</v>
      </c>
      <c r="G27" s="71">
        <f t="shared" si="7"/>
        <v>0</v>
      </c>
      <c r="H27" s="71">
        <f t="shared" si="7"/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>C28*D28</f>
        <v>0</v>
      </c>
      <c r="F28" s="67">
        <v>0</v>
      </c>
      <c r="G28" s="67">
        <v>0</v>
      </c>
      <c r="H28" s="67">
        <f t="shared" ref="H28:H31" si="8">F28+G28</f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8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8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8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>SUM(D28)</f>
        <v>0</v>
      </c>
      <c r="E32" s="71">
        <f>SUM(E28)</f>
        <v>0</v>
      </c>
      <c r="F32" s="71">
        <f t="shared" ref="F32:H32" si="9">SUM(F28:F31)</f>
        <v>0</v>
      </c>
      <c r="G32" s="71">
        <f t="shared" si="9"/>
        <v>0</v>
      </c>
      <c r="H32" s="71">
        <f t="shared" si="9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>C33*D33</f>
        <v>0</v>
      </c>
      <c r="F33" s="67">
        <v>0</v>
      </c>
      <c r="G33" s="67">
        <v>0</v>
      </c>
      <c r="H33" s="67">
        <f t="shared" ref="H33:H36" si="10">F33+G33</f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1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1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1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>SUM(D33)</f>
        <v>0</v>
      </c>
      <c r="E37" s="71">
        <f>SUM(E33)</f>
        <v>0</v>
      </c>
      <c r="F37" s="71">
        <f t="shared" ref="F37:H37" si="11">SUM(F33:F36)</f>
        <v>0</v>
      </c>
      <c r="G37" s="71">
        <f t="shared" si="11"/>
        <v>0</v>
      </c>
      <c r="H37" s="71">
        <f t="shared" si="11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>C38*D38</f>
        <v>0</v>
      </c>
      <c r="F38" s="67">
        <v>0</v>
      </c>
      <c r="G38" s="67">
        <v>0</v>
      </c>
      <c r="H38" s="67">
        <f t="shared" ref="H38:H43" si="12">F38+G38</f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12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>SUM(D38)</f>
        <v>0</v>
      </c>
      <c r="E40" s="71">
        <f>SUM(E38)</f>
        <v>0</v>
      </c>
      <c r="F40" s="71">
        <f t="shared" ref="F40:H40" si="13">SUM(F38:F39)</f>
        <v>0</v>
      </c>
      <c r="G40" s="71">
        <f t="shared" si="13"/>
        <v>0</v>
      </c>
      <c r="H40" s="71">
        <f t="shared" si="13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>C41*D41</f>
        <v>0</v>
      </c>
      <c r="F41" s="67">
        <v>0</v>
      </c>
      <c r="G41" s="67">
        <v>0</v>
      </c>
      <c r="H41" s="67">
        <f t="shared" si="12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12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12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>SUM(D41)</f>
        <v>0</v>
      </c>
      <c r="E44" s="71">
        <f>SUM(E41)</f>
        <v>0</v>
      </c>
      <c r="F44" s="71">
        <f t="shared" ref="F44:H44" si="14">SUM(F41:F43)</f>
        <v>0</v>
      </c>
      <c r="G44" s="71">
        <f t="shared" si="14"/>
        <v>0</v>
      </c>
      <c r="H44" s="71">
        <f t="shared" si="14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>C45*D45</f>
        <v>0</v>
      </c>
      <c r="F45" s="67">
        <v>2888.06</v>
      </c>
      <c r="G45" s="67">
        <v>0</v>
      </c>
      <c r="H45" s="67">
        <f t="shared" ref="H45:H51" si="15">F45+G45</f>
        <v>2888.06</v>
      </c>
      <c r="I45" s="88" t="s">
        <v>42</v>
      </c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si="15"/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5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5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5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5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5"/>
        <v>0</v>
      </c>
      <c r="I51" s="88"/>
      <c r="J51" s="97"/>
    </row>
    <row r="52" s="54" customFormat="1" customHeight="1" spans="1:10">
      <c r="A52" s="69"/>
      <c r="B52" s="70" t="s">
        <v>43</v>
      </c>
      <c r="C52" s="71">
        <f>SUM(C45)</f>
        <v>0</v>
      </c>
      <c r="D52" s="71">
        <f>SUM(D45)</f>
        <v>0</v>
      </c>
      <c r="E52" s="71">
        <f>SUM(E45)</f>
        <v>0</v>
      </c>
      <c r="F52" s="71">
        <f t="shared" ref="F52:H52" si="16">SUM(F45:F51)</f>
        <v>2888.06</v>
      </c>
      <c r="G52" s="71">
        <f t="shared" si="16"/>
        <v>0</v>
      </c>
      <c r="H52" s="71">
        <f t="shared" si="16"/>
        <v>2888.06</v>
      </c>
      <c r="I52" s="91"/>
      <c r="J52" s="98"/>
    </row>
    <row r="53" customHeight="1" spans="1:10">
      <c r="A53" s="69"/>
      <c r="B53" s="70" t="s">
        <v>44</v>
      </c>
      <c r="C53" s="71">
        <f t="shared" ref="C53:H53" si="17">SUM(C52,C44,C40,C37,C32,C27,C24,C21,C16,C13)</f>
        <v>0</v>
      </c>
      <c r="D53" s="71">
        <f t="shared" si="17"/>
        <v>0</v>
      </c>
      <c r="E53" s="71">
        <f t="shared" si="17"/>
        <v>0</v>
      </c>
      <c r="F53" s="71">
        <f t="shared" si="17"/>
        <v>2888.06</v>
      </c>
      <c r="G53" s="71">
        <f t="shared" si="17"/>
        <v>0</v>
      </c>
      <c r="H53" s="71">
        <f t="shared" si="17"/>
        <v>2888.06</v>
      </c>
      <c r="I53" s="91"/>
      <c r="J53" s="99"/>
    </row>
    <row r="57" customFormat="1" customHeight="1" spans="1:9">
      <c r="A57" s="79" t="s">
        <v>45</v>
      </c>
      <c r="B57" s="80"/>
      <c r="C57" s="81" t="s">
        <v>46</v>
      </c>
      <c r="D57" s="81"/>
      <c r="E57" s="81" t="s">
        <v>47</v>
      </c>
      <c r="F57" s="81"/>
      <c r="G57" s="81" t="s">
        <v>48</v>
      </c>
      <c r="H57" s="81"/>
      <c r="I57" s="100" t="s">
        <v>49</v>
      </c>
    </row>
    <row r="58" customFormat="1" customHeight="1" spans="1:9">
      <c r="A58" s="82">
        <f>E53</f>
        <v>0</v>
      </c>
      <c r="B58" s="83"/>
      <c r="C58" s="83">
        <f>H53</f>
        <v>2888.06</v>
      </c>
      <c r="D58" s="83"/>
      <c r="E58" s="83">
        <f>F53</f>
        <v>2888.06</v>
      </c>
      <c r="F58" s="83"/>
      <c r="G58" s="83">
        <f>G53</f>
        <v>0</v>
      </c>
      <c r="H58" s="83"/>
      <c r="I58" s="101">
        <f>A58-C58</f>
        <v>-2888.06</v>
      </c>
    </row>
    <row r="60" customFormat="1" customHeight="1" spans="1:9">
      <c r="A60" s="84" t="s">
        <v>50</v>
      </c>
      <c r="B60" s="85"/>
      <c r="C60" s="86" t="s">
        <v>51</v>
      </c>
      <c r="D60" s="84"/>
      <c r="E60" s="84" t="s">
        <v>52</v>
      </c>
      <c r="F60" s="84"/>
      <c r="G60" s="84" t="s">
        <v>53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rintOptions horizontalCentered="1"/>
  <pageMargins left="0.306944444444444" right="0.306944444444444" top="0.751388888888889" bottom="0.751388888888889" header="0.298611111111111" footer="0.298611111111111"/>
  <pageSetup paperSize="9" scale="5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workbookViewId="0">
      <selection activeCell="N17" sqref="N17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23.6371681415929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2.371681415929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6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8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9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40"/>
      <c r="J7" s="41">
        <v>45273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2"/>
      <c r="J8" s="15" t="s">
        <v>67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4">
        <f t="shared" ref="I11:I29" si="0">G11-H11</f>
        <v>0</v>
      </c>
      <c r="J11" s="45"/>
      <c r="K11" s="46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8"/>
      <c r="G12" s="25">
        <v>50.5</v>
      </c>
      <c r="H12" s="25">
        <v>50.5</v>
      </c>
      <c r="I12" s="44">
        <f t="shared" si="0"/>
        <v>0</v>
      </c>
      <c r="J12" s="45"/>
      <c r="K12" s="46" t="s">
        <v>78</v>
      </c>
    </row>
    <row r="13" ht="20.1" customHeight="1" spans="2:11">
      <c r="B13" s="22">
        <v>3</v>
      </c>
      <c r="C13" s="23"/>
      <c r="D13" s="26"/>
      <c r="E13" s="29"/>
      <c r="F13" s="30"/>
      <c r="G13" s="25">
        <v>5</v>
      </c>
      <c r="H13" s="25">
        <v>5</v>
      </c>
      <c r="I13" s="44">
        <f t="shared" si="0"/>
        <v>0</v>
      </c>
      <c r="J13" s="45"/>
      <c r="K13" s="46" t="s">
        <v>79</v>
      </c>
    </row>
    <row r="14" ht="20.1" customHeight="1" spans="2:11">
      <c r="B14" s="22">
        <v>4</v>
      </c>
      <c r="C14" s="23"/>
      <c r="D14" s="26"/>
      <c r="E14" s="29"/>
      <c r="F14" s="30"/>
      <c r="G14" s="25">
        <v>59</v>
      </c>
      <c r="H14" s="25">
        <v>59</v>
      </c>
      <c r="I14" s="44">
        <f t="shared" si="0"/>
        <v>0</v>
      </c>
      <c r="J14" s="45"/>
      <c r="K14" s="46" t="s">
        <v>80</v>
      </c>
    </row>
    <row r="15" ht="20.1" customHeight="1" spans="2:11">
      <c r="B15" s="22">
        <v>5</v>
      </c>
      <c r="C15" s="23"/>
      <c r="D15" s="26"/>
      <c r="E15" s="29"/>
      <c r="F15" s="30"/>
      <c r="G15" s="25">
        <v>147.41</v>
      </c>
      <c r="H15" s="25">
        <v>147.41</v>
      </c>
      <c r="I15" s="44">
        <f t="shared" si="0"/>
        <v>0</v>
      </c>
      <c r="J15" s="45"/>
      <c r="K15" s="46" t="s">
        <v>81</v>
      </c>
    </row>
    <row r="16" ht="20.1" customHeight="1" spans="2:11">
      <c r="B16" s="22">
        <v>6</v>
      </c>
      <c r="C16" s="23"/>
      <c r="D16" s="26"/>
      <c r="E16" s="29"/>
      <c r="F16" s="30"/>
      <c r="G16" s="25">
        <v>72.4</v>
      </c>
      <c r="H16" s="25">
        <v>72.4</v>
      </c>
      <c r="I16" s="44">
        <f t="shared" si="0"/>
        <v>0</v>
      </c>
      <c r="J16" s="45"/>
      <c r="K16" s="46" t="s">
        <v>82</v>
      </c>
    </row>
    <row r="17" ht="20.1" customHeight="1" spans="2:11">
      <c r="B17" s="22">
        <v>7</v>
      </c>
      <c r="C17" s="23"/>
      <c r="D17" s="26"/>
      <c r="E17" s="29"/>
      <c r="F17" s="30"/>
      <c r="G17" s="25">
        <v>52.47</v>
      </c>
      <c r="H17" s="25">
        <v>52.47</v>
      </c>
      <c r="I17" s="44">
        <f t="shared" si="0"/>
        <v>0</v>
      </c>
      <c r="J17" s="45"/>
      <c r="K17" s="46" t="s">
        <v>83</v>
      </c>
    </row>
    <row r="18" ht="20.1" customHeight="1" spans="2:11">
      <c r="B18" s="22">
        <v>8</v>
      </c>
      <c r="C18" s="23"/>
      <c r="D18" s="26"/>
      <c r="E18" s="22" t="s">
        <v>84</v>
      </c>
      <c r="F18" s="23"/>
      <c r="G18" s="25">
        <v>1950</v>
      </c>
      <c r="H18" s="25">
        <v>1950</v>
      </c>
      <c r="I18" s="44">
        <f t="shared" si="0"/>
        <v>0</v>
      </c>
      <c r="J18" s="45"/>
      <c r="K18" s="46" t="s">
        <v>85</v>
      </c>
    </row>
    <row r="19" ht="20.1" customHeight="1" spans="2:11">
      <c r="B19" s="22">
        <v>9</v>
      </c>
      <c r="C19" s="23"/>
      <c r="D19" s="26"/>
      <c r="E19" s="27" t="s">
        <v>86</v>
      </c>
      <c r="F19" s="28"/>
      <c r="G19" s="25">
        <v>21</v>
      </c>
      <c r="H19" s="25">
        <v>0</v>
      </c>
      <c r="I19" s="44">
        <f t="shared" si="0"/>
        <v>21</v>
      </c>
      <c r="J19" s="45"/>
      <c r="K19" s="46" t="s">
        <v>87</v>
      </c>
    </row>
    <row r="20" ht="20.1" customHeight="1" spans="2:11">
      <c r="B20" s="22">
        <v>10</v>
      </c>
      <c r="C20" s="23"/>
      <c r="D20" s="26"/>
      <c r="E20" s="29"/>
      <c r="F20" s="30"/>
      <c r="G20" s="25">
        <v>65.1</v>
      </c>
      <c r="H20" s="25">
        <v>0</v>
      </c>
      <c r="I20" s="44">
        <f t="shared" si="0"/>
        <v>65.1</v>
      </c>
      <c r="J20" s="45"/>
      <c r="K20" s="46" t="s">
        <v>88</v>
      </c>
    </row>
    <row r="21" ht="20.1" customHeight="1" spans="2:11">
      <c r="B21" s="22">
        <v>11</v>
      </c>
      <c r="C21" s="23"/>
      <c r="D21" s="26"/>
      <c r="E21" s="29"/>
      <c r="F21" s="30"/>
      <c r="G21" s="25">
        <v>34.72</v>
      </c>
      <c r="H21" s="25">
        <v>34.72</v>
      </c>
      <c r="I21" s="44">
        <f t="shared" si="0"/>
        <v>0</v>
      </c>
      <c r="J21" s="45"/>
      <c r="K21" s="46" t="s">
        <v>89</v>
      </c>
    </row>
    <row r="22" ht="20.1" customHeight="1" spans="2:11">
      <c r="B22" s="22">
        <v>12</v>
      </c>
      <c r="C22" s="23"/>
      <c r="D22" s="26"/>
      <c r="E22" s="29"/>
      <c r="F22" s="30"/>
      <c r="G22" s="25">
        <v>58</v>
      </c>
      <c r="H22" s="25">
        <v>58</v>
      </c>
      <c r="I22" s="44">
        <f t="shared" si="0"/>
        <v>0</v>
      </c>
      <c r="J22" s="45"/>
      <c r="K22" s="46" t="s">
        <v>90</v>
      </c>
    </row>
    <row r="23" ht="20.1" customHeight="1" spans="2:11">
      <c r="B23" s="22">
        <v>13</v>
      </c>
      <c r="C23" s="23"/>
      <c r="D23" s="26"/>
      <c r="E23" s="29"/>
      <c r="F23" s="30"/>
      <c r="G23" s="25">
        <v>38.9</v>
      </c>
      <c r="H23" s="25">
        <v>0</v>
      </c>
      <c r="I23" s="44">
        <f t="shared" si="0"/>
        <v>38.9</v>
      </c>
      <c r="J23" s="45"/>
      <c r="K23" s="46" t="s">
        <v>91</v>
      </c>
    </row>
    <row r="24" ht="20.1" customHeight="1" spans="2:11">
      <c r="B24" s="22">
        <v>14</v>
      </c>
      <c r="C24" s="23"/>
      <c r="D24" s="26"/>
      <c r="E24" s="29"/>
      <c r="F24" s="30"/>
      <c r="G24" s="25">
        <v>67.9</v>
      </c>
      <c r="H24" s="25">
        <v>67.9</v>
      </c>
      <c r="I24" s="44">
        <f t="shared" si="0"/>
        <v>0</v>
      </c>
      <c r="J24" s="45"/>
      <c r="K24" s="46" t="s">
        <v>92</v>
      </c>
    </row>
    <row r="25" ht="20.1" customHeight="1" spans="2:11">
      <c r="B25" s="22">
        <v>15</v>
      </c>
      <c r="C25" s="23"/>
      <c r="D25" s="26"/>
      <c r="E25" s="29"/>
      <c r="F25" s="30"/>
      <c r="G25" s="25">
        <v>79</v>
      </c>
      <c r="H25" s="25">
        <v>79</v>
      </c>
      <c r="I25" s="44">
        <f t="shared" si="0"/>
        <v>0</v>
      </c>
      <c r="J25" s="45"/>
      <c r="K25" s="46" t="s">
        <v>93</v>
      </c>
    </row>
    <row r="26" ht="20.1" customHeight="1" spans="2:11">
      <c r="B26" s="22">
        <v>16</v>
      </c>
      <c r="C26" s="23"/>
      <c r="D26" s="31" t="s">
        <v>41</v>
      </c>
      <c r="E26" s="23" t="s">
        <v>94</v>
      </c>
      <c r="F26" s="31"/>
      <c r="G26" s="25">
        <v>27.46</v>
      </c>
      <c r="H26" s="25">
        <v>27.46</v>
      </c>
      <c r="I26" s="44">
        <f t="shared" si="0"/>
        <v>0</v>
      </c>
      <c r="J26" s="45"/>
      <c r="K26" s="46"/>
    </row>
    <row r="27" ht="20.1" customHeight="1" spans="2:11">
      <c r="B27" s="22">
        <v>17</v>
      </c>
      <c r="C27" s="23"/>
      <c r="D27" s="31"/>
      <c r="E27" s="23" t="s">
        <v>94</v>
      </c>
      <c r="F27" s="31"/>
      <c r="G27" s="25">
        <v>76</v>
      </c>
      <c r="H27" s="25">
        <v>76</v>
      </c>
      <c r="I27" s="44">
        <f t="shared" si="0"/>
        <v>0</v>
      </c>
      <c r="J27" s="45"/>
      <c r="K27" s="46"/>
    </row>
    <row r="28" ht="20.1" customHeight="1" spans="2:11">
      <c r="B28" s="22">
        <v>18</v>
      </c>
      <c r="C28" s="23"/>
      <c r="D28" s="31"/>
      <c r="E28" s="23" t="s">
        <v>94</v>
      </c>
      <c r="F28" s="31"/>
      <c r="G28" s="25">
        <v>60</v>
      </c>
      <c r="H28" s="25">
        <v>0</v>
      </c>
      <c r="I28" s="44">
        <f t="shared" si="0"/>
        <v>60</v>
      </c>
      <c r="J28" s="45"/>
      <c r="K28" s="46"/>
    </row>
    <row r="29" ht="20.1" customHeight="1" spans="2:11">
      <c r="B29" s="22">
        <v>19</v>
      </c>
      <c r="C29" s="23"/>
      <c r="D29" s="31"/>
      <c r="E29" s="23" t="s">
        <v>95</v>
      </c>
      <c r="F29" s="31"/>
      <c r="G29" s="25">
        <v>23.2</v>
      </c>
      <c r="H29" s="25">
        <v>23.2</v>
      </c>
      <c r="I29" s="44">
        <f t="shared" si="0"/>
        <v>0</v>
      </c>
      <c r="J29" s="45"/>
      <c r="K29" s="46" t="s">
        <v>96</v>
      </c>
    </row>
    <row r="30" ht="20.1" customHeight="1" spans="2:11">
      <c r="B30" s="19" t="s">
        <v>44</v>
      </c>
      <c r="C30" s="32"/>
      <c r="D30" s="32"/>
      <c r="E30" s="32"/>
      <c r="F30" s="20"/>
      <c r="G30" s="33">
        <f>SUM(G11:G29)</f>
        <v>2888.06</v>
      </c>
      <c r="H30" s="33">
        <f>SUM(H11:H29)</f>
        <v>2703.06</v>
      </c>
      <c r="I30" s="47">
        <f>SUM(I11:J29)</f>
        <v>185</v>
      </c>
      <c r="J30" s="48"/>
      <c r="K30" s="49"/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50"/>
      <c r="K31" s="16"/>
    </row>
    <row r="32" ht="20.1" customHeight="1" spans="2:11">
      <c r="B32" s="21" t="s">
        <v>71</v>
      </c>
      <c r="C32" s="21"/>
      <c r="D32" s="21"/>
      <c r="E32" s="21"/>
      <c r="F32" s="21"/>
      <c r="G32" s="21" t="s">
        <v>97</v>
      </c>
      <c r="H32" s="21"/>
      <c r="I32" s="21"/>
      <c r="J32" s="21"/>
      <c r="K32" s="21" t="s">
        <v>98</v>
      </c>
    </row>
    <row r="33" ht="20.1" customHeight="1" spans="2:11">
      <c r="B33" s="34">
        <f>H30</f>
        <v>2703.06</v>
      </c>
      <c r="C33" s="34"/>
      <c r="D33" s="34"/>
      <c r="E33" s="34"/>
      <c r="F33" s="34"/>
      <c r="G33" s="34">
        <f>I30</f>
        <v>185</v>
      </c>
      <c r="H33" s="34"/>
      <c r="I33" s="34"/>
      <c r="J33" s="34"/>
      <c r="K33" s="51">
        <f>SUM(B33:J33)</f>
        <v>2888.06</v>
      </c>
    </row>
    <row r="34" ht="20.1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.1" customHeight="1" spans="2:11">
      <c r="B35" s="16" t="s">
        <v>99</v>
      </c>
      <c r="C35" s="16"/>
      <c r="D35" s="16"/>
      <c r="E35" s="16"/>
      <c r="F35" s="16" t="s">
        <v>51</v>
      </c>
      <c r="G35" s="16" t="s">
        <v>100</v>
      </c>
      <c r="H35" s="16"/>
      <c r="I35" s="16"/>
      <c r="J35" s="16" t="s">
        <v>53</v>
      </c>
      <c r="K35" s="16"/>
    </row>
    <row r="36" customFormat="1"/>
    <row r="37" customFormat="1"/>
    <row r="38" ht="17.6" spans="1:11">
      <c r="A38" s="2" t="s">
        <v>101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1"/>
    <row r="40" ht="20.1" customHeight="1" spans="2:11">
      <c r="B40" s="4"/>
      <c r="C40" s="5"/>
      <c r="D40" s="6" t="s">
        <v>55</v>
      </c>
      <c r="E40" s="6"/>
      <c r="F40" s="7" t="s">
        <v>56</v>
      </c>
      <c r="G40" s="7"/>
      <c r="H40" s="6" t="s">
        <v>57</v>
      </c>
      <c r="I40" s="5"/>
      <c r="J40" s="7" t="s">
        <v>58</v>
      </c>
      <c r="K40" s="38"/>
    </row>
    <row r="41" ht="20.1" customHeight="1" spans="2:11">
      <c r="B41" s="8"/>
      <c r="C41" s="9"/>
      <c r="D41" s="10" t="s">
        <v>59</v>
      </c>
      <c r="E41" s="10"/>
      <c r="F41" s="11" t="s">
        <v>60</v>
      </c>
      <c r="G41" s="11"/>
      <c r="H41" s="10" t="s">
        <v>61</v>
      </c>
      <c r="I41" s="9"/>
      <c r="J41" s="11" t="s">
        <v>62</v>
      </c>
      <c r="K41" s="39"/>
    </row>
    <row r="42" ht="20.1" customHeight="1" spans="2:11">
      <c r="B42" s="8"/>
      <c r="C42" s="9"/>
      <c r="D42" s="10" t="s">
        <v>63</v>
      </c>
      <c r="E42" s="10"/>
      <c r="F42" s="11" t="s">
        <v>64</v>
      </c>
      <c r="G42" s="11"/>
      <c r="H42" s="10" t="s">
        <v>65</v>
      </c>
      <c r="I42" s="40"/>
      <c r="J42" s="41">
        <v>45273</v>
      </c>
      <c r="K42" s="39"/>
    </row>
    <row r="43" ht="20.1" customHeight="1" spans="2:11">
      <c r="B43" s="12"/>
      <c r="C43" s="13"/>
      <c r="D43" s="14"/>
      <c r="E43" s="14"/>
      <c r="F43" s="15"/>
      <c r="G43" s="15"/>
      <c r="H43" s="14" t="s">
        <v>66</v>
      </c>
      <c r="I43" s="42"/>
      <c r="J43" s="15" t="s">
        <v>67</v>
      </c>
      <c r="K43" s="43"/>
    </row>
    <row r="44" customFormat="1" ht="20.1" customHeight="1"/>
    <row r="45" ht="20.1" customHeight="1" spans="2:11">
      <c r="B45" s="31"/>
      <c r="C45" s="31"/>
      <c r="D45" s="35" t="s">
        <v>102</v>
      </c>
      <c r="E45" s="31" t="s">
        <v>103</v>
      </c>
      <c r="F45" s="31"/>
      <c r="G45" s="25" t="s">
        <v>104</v>
      </c>
      <c r="H45" s="25" t="s">
        <v>105</v>
      </c>
      <c r="I45" s="25" t="s">
        <v>44</v>
      </c>
      <c r="J45" s="25"/>
      <c r="K45" s="52" t="s">
        <v>73</v>
      </c>
    </row>
    <row r="46" ht="20.1" customHeight="1" spans="2:11">
      <c r="B46" s="31">
        <v>1</v>
      </c>
      <c r="C46" s="31"/>
      <c r="D46" s="35" t="s">
        <v>106</v>
      </c>
      <c r="E46" s="31" t="s">
        <v>64</v>
      </c>
      <c r="F46" s="31"/>
      <c r="G46" s="25">
        <v>100</v>
      </c>
      <c r="H46" s="25">
        <v>4</v>
      </c>
      <c r="I46" s="44">
        <f t="shared" ref="I46:I48" si="1">G46*H46</f>
        <v>400</v>
      </c>
      <c r="J46" s="45"/>
      <c r="K46" s="53"/>
    </row>
    <row r="47" ht="20.1" customHeight="1" spans="2:11">
      <c r="B47" s="31">
        <v>2</v>
      </c>
      <c r="C47" s="31"/>
      <c r="D47" s="35" t="s">
        <v>106</v>
      </c>
      <c r="E47" s="31" t="s">
        <v>107</v>
      </c>
      <c r="F47" s="31"/>
      <c r="G47" s="25">
        <v>100</v>
      </c>
      <c r="H47" s="25">
        <v>2</v>
      </c>
      <c r="I47" s="44">
        <f t="shared" si="1"/>
        <v>200</v>
      </c>
      <c r="J47" s="45"/>
      <c r="K47" s="53"/>
    </row>
    <row r="48" ht="20.1" customHeight="1" spans="2:11">
      <c r="B48" s="31">
        <v>3</v>
      </c>
      <c r="C48" s="31"/>
      <c r="D48" s="36"/>
      <c r="E48" s="31"/>
      <c r="F48" s="31"/>
      <c r="G48" s="25">
        <v>0</v>
      </c>
      <c r="H48" s="25">
        <v>2</v>
      </c>
      <c r="I48" s="44">
        <f t="shared" si="1"/>
        <v>0</v>
      </c>
      <c r="J48" s="45"/>
      <c r="K48" s="53"/>
    </row>
    <row r="49" ht="20.1" customHeight="1" spans="2:11">
      <c r="B49" s="19" t="s">
        <v>44</v>
      </c>
      <c r="C49" s="32"/>
      <c r="D49" s="32"/>
      <c r="E49" s="32"/>
      <c r="F49" s="20"/>
      <c r="G49" s="33"/>
      <c r="H49" s="33">
        <f>SUM(H46:H48)</f>
        <v>8</v>
      </c>
      <c r="I49" s="47">
        <f>SUM(I46:J48)</f>
        <v>600</v>
      </c>
      <c r="J49" s="48"/>
      <c r="K49" s="49"/>
    </row>
    <row r="50" ht="20.1" customHeight="1" spans="2:11">
      <c r="B50" s="16" t="s">
        <v>99</v>
      </c>
      <c r="C50" s="16"/>
      <c r="D50" s="16"/>
      <c r="E50" s="16"/>
      <c r="F50" s="16" t="s">
        <v>51</v>
      </c>
      <c r="G50" s="16" t="s">
        <v>100</v>
      </c>
      <c r="H50" s="16"/>
      <c r="I50" s="16"/>
      <c r="J50" s="16" t="s">
        <v>53</v>
      </c>
      <c r="K50" s="16"/>
    </row>
  </sheetData>
  <mergeCells count="8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E18:F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9"/>
    <mergeCell ref="D26:D29"/>
    <mergeCell ref="E12:F17"/>
    <mergeCell ref="E19:F25"/>
  </mergeCells>
  <pageMargins left="0.700694444444445" right="0.700694444444445" top="0.751388888888889" bottom="0.751388888888889" header="0.298611111111111" footer="0.298611111111111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员工差旅明细-上海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2023-12-13T09:08:49Z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