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5" yWindow="-105" windowWidth="19425" windowHeight="10425" tabRatio="684"/>
  </bookViews>
  <sheets>
    <sheet name="报价" sheetId="4" r:id="rId1"/>
    <sheet name="台湾研修（北京出发）" sheetId="5" state="hidden" r:id="rId2"/>
  </sheets>
  <definedNames>
    <definedName name="_xlnm.Print_Area" localSheetId="0">报价!$A$1:$H$23</definedName>
  </definedNames>
  <calcPr calcId="125725" concurrentCalc="0"/>
</workbook>
</file>

<file path=xl/calcChain.xml><?xml version="1.0" encoding="utf-8"?>
<calcChain xmlns="http://schemas.openxmlformats.org/spreadsheetml/2006/main">
  <c r="H23" i="4"/>
  <c r="H15"/>
  <c r="H16"/>
  <c r="H17"/>
  <c r="H18"/>
  <c r="H19"/>
  <c r="H20"/>
  <c r="H21"/>
  <c r="H22"/>
  <c r="D11"/>
  <c r="H17" i="5"/>
  <c r="H21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0"/>
  <c r="H19"/>
  <c r="H18"/>
  <c r="H16"/>
  <c r="H15"/>
  <c r="H44"/>
  <c r="H45"/>
  <c r="H46"/>
  <c r="H47"/>
  <c r="H48"/>
  <c r="D11"/>
</calcChain>
</file>

<file path=xl/sharedStrings.xml><?xml version="1.0" encoding="utf-8"?>
<sst xmlns="http://schemas.openxmlformats.org/spreadsheetml/2006/main" count="130" uniqueCount="106">
  <si>
    <t>报   价   书</t>
  </si>
  <si>
    <t>致：丰田汽车（中国）投资有限公司</t>
  </si>
  <si>
    <t>以下内容请仔细查阅。对于贵部的疑问及请求，我们将作全面周至的解答和服务。</t>
  </si>
  <si>
    <t>件　　　 名：</t>
  </si>
  <si>
    <t>合 計 金 額：</t>
  </si>
  <si>
    <t>内容</t>
  </si>
  <si>
    <t>数量</t>
  </si>
  <si>
    <t>单位</t>
  </si>
  <si>
    <t>机票</t>
  </si>
  <si>
    <t>次/人</t>
  </si>
  <si>
    <t>酒店</t>
  </si>
  <si>
    <t>间/天</t>
  </si>
  <si>
    <t>场</t>
  </si>
  <si>
    <t>台北</t>
  </si>
  <si>
    <t>人/餐</t>
  </si>
  <si>
    <t>门票</t>
  </si>
  <si>
    <t>景区门票</t>
  </si>
  <si>
    <t>用车</t>
  </si>
  <si>
    <t>台湾全程车辆</t>
  </si>
  <si>
    <t>辆/全程</t>
  </si>
  <si>
    <t>人工</t>
  </si>
  <si>
    <t>领队机票</t>
  </si>
  <si>
    <t>北京/香港-台北-香港/北京</t>
  </si>
  <si>
    <t>人/次</t>
  </si>
  <si>
    <t>领队酒店</t>
  </si>
  <si>
    <t>领队用餐</t>
  </si>
  <si>
    <t>领队工资</t>
  </si>
  <si>
    <t>人/天</t>
  </si>
  <si>
    <t>导游工资</t>
  </si>
  <si>
    <t>其他</t>
  </si>
  <si>
    <t>份</t>
  </si>
  <si>
    <t>个</t>
  </si>
  <si>
    <t>套</t>
  </si>
  <si>
    <t>相框</t>
  </si>
  <si>
    <t>人</t>
  </si>
  <si>
    <t>人/份</t>
  </si>
  <si>
    <t xml:space="preserve">   小              计  </t>
  </si>
  <si>
    <t>服务费</t>
  </si>
  <si>
    <t>税金</t>
  </si>
  <si>
    <t>合计</t>
  </si>
  <si>
    <t>单价</t>
    <phoneticPr fontId="11" type="noConversion"/>
  </si>
  <si>
    <t>总价</t>
    <phoneticPr fontId="11" type="noConversion"/>
  </si>
  <si>
    <t>次数</t>
    <phoneticPr fontId="11" type="noConversion"/>
  </si>
  <si>
    <r>
      <t>Day2</t>
    </r>
    <r>
      <rPr>
        <sz val="11"/>
        <rFont val="黑体"/>
        <family val="3"/>
        <charset val="134"/>
      </rPr>
      <t>午餐 飞机餐</t>
    </r>
    <phoneticPr fontId="11" type="noConversion"/>
  </si>
  <si>
    <r>
      <t>D</t>
    </r>
    <r>
      <rPr>
        <sz val="11"/>
        <rFont val="黑体"/>
        <family val="3"/>
        <charset val="134"/>
      </rPr>
      <t>ay3</t>
    </r>
    <r>
      <rPr>
        <sz val="11"/>
        <rFont val="黑体"/>
        <family val="3"/>
        <charset val="134"/>
      </rPr>
      <t xml:space="preserve">午餐 </t>
    </r>
    <phoneticPr fontId="11" type="noConversion"/>
  </si>
  <si>
    <t xml:space="preserve">Day4午餐 </t>
    <phoneticPr fontId="11" type="noConversion"/>
  </si>
  <si>
    <t>用餐</t>
    <phoneticPr fontId="11" type="noConversion"/>
  </si>
  <si>
    <t>辆</t>
    <phoneticPr fontId="11" type="noConversion"/>
  </si>
  <si>
    <t>4晚住宿</t>
    <phoneticPr fontId="11" type="noConversion"/>
  </si>
  <si>
    <t>全程用餐</t>
    <phoneticPr fontId="11" type="noConversion"/>
  </si>
  <si>
    <t>5天</t>
    <phoneticPr fontId="11" type="noConversion"/>
  </si>
  <si>
    <t>4天</t>
    <phoneticPr fontId="11" type="noConversion"/>
  </si>
  <si>
    <t>证件办理（不含邀请）</t>
    <phoneticPr fontId="11" type="noConversion"/>
  </si>
  <si>
    <t>台北行程手册</t>
    <phoneticPr fontId="11" type="noConversion"/>
  </si>
  <si>
    <t>人均单价</t>
    <phoneticPr fontId="11" type="noConversion"/>
  </si>
  <si>
    <t>旅游险</t>
    <phoneticPr fontId="11" type="noConversion"/>
  </si>
  <si>
    <t>人</t>
    <phoneticPr fontId="11" type="noConversion"/>
  </si>
  <si>
    <r>
      <t>Day3</t>
    </r>
    <r>
      <rPr>
        <sz val="11"/>
        <rFont val="黑体"/>
        <family val="3"/>
        <charset val="134"/>
      </rPr>
      <t xml:space="preserve">晚餐 </t>
    </r>
    <phoneticPr fontId="11" type="noConversion"/>
  </si>
  <si>
    <t>日月潭包船</t>
    <phoneticPr fontId="11" type="noConversion"/>
  </si>
  <si>
    <t>包船</t>
    <phoneticPr fontId="11" type="noConversion"/>
  </si>
  <si>
    <t>艘/次</t>
    <phoneticPr fontId="11" type="noConversion"/>
  </si>
  <si>
    <r>
      <t>Day2</t>
    </r>
    <r>
      <rPr>
        <sz val="11"/>
        <rFont val="黑体"/>
        <family val="3"/>
        <charset val="134"/>
      </rPr>
      <t>晚餐 （五角船板餐厅）</t>
    </r>
    <phoneticPr fontId="11" type="noConversion"/>
  </si>
  <si>
    <t>全程用车（含南投日月潭）</t>
    <phoneticPr fontId="11" type="noConversion"/>
  </si>
  <si>
    <r>
      <t>Day4</t>
    </r>
    <r>
      <rPr>
        <sz val="11"/>
        <rFont val="黑体"/>
        <family val="3"/>
        <charset val="134"/>
      </rPr>
      <t>晚餐 夜市</t>
    </r>
    <r>
      <rPr>
        <sz val="11"/>
        <rFont val="黑体"/>
        <family val="3"/>
        <charset val="134"/>
      </rPr>
      <t xml:space="preserve"> </t>
    </r>
    <phoneticPr fontId="11" type="noConversion"/>
  </si>
  <si>
    <t>万能转换插头</t>
    <phoneticPr fontId="11" type="noConversion"/>
  </si>
  <si>
    <t xml:space="preserve">   台湾研修（含国内集结）</t>
    <phoneticPr fontId="11" type="noConversion"/>
  </si>
  <si>
    <t>北京往返台北  香港转机 参考航班：
 1.  KA901  MO07MAR  PEKHKG 1230 1610          
 2.  KA482  MO07MAR  HKGTPE 1830 2010          
 3.  CX467  TH10MAR  TPEHKG 1445 1655          
 4.  KA904  TH10MAR  HKGPEK 1800 2110</t>
    <phoneticPr fontId="11" type="noConversion"/>
  </si>
  <si>
    <t>各地-北京往返</t>
    <phoneticPr fontId="11" type="noConversion"/>
  </si>
  <si>
    <t>北京</t>
    <phoneticPr fontId="11" type="noConversion"/>
  </si>
  <si>
    <t>北京会场</t>
    <phoneticPr fontId="11" type="noConversion"/>
  </si>
  <si>
    <t>北京行前说明会+颁奖仪式 100平米</t>
    <phoneticPr fontId="11" type="noConversion"/>
  </si>
  <si>
    <t>北京五星酒店（参考酒店北京希尔顿酒店 三元桥附近）</t>
    <phoneticPr fontId="11" type="noConversion"/>
  </si>
  <si>
    <t>台北城大飯店或同级4星标间</t>
    <phoneticPr fontId="11" type="noConversion"/>
  </si>
  <si>
    <t>台北城大飯店或同级5星大床</t>
    <phoneticPr fontId="11" type="noConversion"/>
  </si>
  <si>
    <t>Day1晚餐 北京（自理）</t>
    <phoneticPr fontId="11" type="noConversion"/>
  </si>
  <si>
    <t>北京往返台北  直飞  参考航班：
1.  CI512  MO07MAR  PEKTPE 1225 1535          
2.  CI517  TH10MAR  TPEPEK 1535 1855</t>
    <phoneticPr fontId="11" type="noConversion"/>
  </si>
  <si>
    <t>集结交通补助（前期预算按人均800预估，以实际为准）</t>
    <phoneticPr fontId="11" type="noConversion"/>
  </si>
  <si>
    <t>北京酒店-北京机场  往返巴士  45座</t>
    <phoneticPr fontId="11" type="noConversion"/>
  </si>
  <si>
    <t>接送机</t>
    <phoneticPr fontId="11" type="noConversion"/>
  </si>
  <si>
    <r>
      <t>D</t>
    </r>
    <r>
      <rPr>
        <sz val="11"/>
        <rFont val="黑体"/>
        <family val="3"/>
        <charset val="134"/>
      </rPr>
      <t>ay5午餐（建议自理，返程当天上午自由活动）</t>
    </r>
    <phoneticPr fontId="11" type="noConversion"/>
  </si>
  <si>
    <t>北京（香港）-台北往返</t>
    <phoneticPr fontId="11" type="noConversion"/>
  </si>
  <si>
    <r>
      <t>台北故宫+101登顶</t>
    </r>
    <r>
      <rPr>
        <sz val="11"/>
        <rFont val="黑体"/>
        <family val="3"/>
        <charset val="134"/>
      </rPr>
      <t>+</t>
    </r>
    <r>
      <rPr>
        <sz val="11"/>
        <rFont val="黑体"/>
        <family val="3"/>
        <charset val="134"/>
      </rPr>
      <t>日月潭</t>
    </r>
    <phoneticPr fontId="11" type="noConversion"/>
  </si>
  <si>
    <t>小计</t>
    <phoneticPr fontId="11" type="noConversion"/>
  </si>
  <si>
    <t>合计（不含税）</t>
    <phoneticPr fontId="11" type="noConversion"/>
  </si>
  <si>
    <t>单价</t>
    <phoneticPr fontId="11" type="noConversion"/>
  </si>
  <si>
    <t>次数</t>
    <phoneticPr fontId="11" type="noConversion"/>
  </si>
  <si>
    <t>总价</t>
    <phoneticPr fontId="11" type="noConversion"/>
  </si>
  <si>
    <t>人</t>
    <phoneticPr fontId="11" type="noConversion"/>
  </si>
  <si>
    <t>用餐</t>
    <phoneticPr fontId="11" type="noConversion"/>
  </si>
  <si>
    <t>服务费（不含工作人员费用）</t>
    <phoneticPr fontId="11" type="noConversion"/>
  </si>
  <si>
    <t>预   算   书</t>
    <phoneticPr fontId="11" type="noConversion"/>
  </si>
  <si>
    <t>酒店</t>
    <phoneticPr fontId="11" type="noConversion"/>
  </si>
  <si>
    <t>一价全包</t>
    <phoneticPr fontId="11" type="noConversion"/>
  </si>
  <si>
    <t>包含两顿正餐</t>
    <phoneticPr fontId="11" type="noConversion"/>
  </si>
  <si>
    <t>房间</t>
    <phoneticPr fontId="11" type="noConversion"/>
  </si>
  <si>
    <t>晚</t>
    <phoneticPr fontId="11" type="noConversion"/>
  </si>
  <si>
    <t>正餐</t>
    <phoneticPr fontId="11" type="noConversion"/>
  </si>
  <si>
    <t xml:space="preserve">D1午餐+D2晚餐 </t>
    <phoneticPr fontId="11" type="noConversion"/>
  </si>
  <si>
    <t>人</t>
    <phoneticPr fontId="11" type="noConversion"/>
  </si>
  <si>
    <t>人均</t>
    <phoneticPr fontId="11" type="noConversion"/>
  </si>
  <si>
    <t>合计（含税6%)</t>
    <phoneticPr fontId="11" type="noConversion"/>
  </si>
  <si>
    <t>车辆</t>
    <phoneticPr fontId="11" type="noConversion"/>
  </si>
  <si>
    <t>交通费</t>
    <phoneticPr fontId="11" type="noConversion"/>
  </si>
  <si>
    <t>北京往返北戴河交通费</t>
    <phoneticPr fontId="11" type="noConversion"/>
  </si>
  <si>
    <t>海景大床房（14间*1晚）</t>
    <phoneticPr fontId="11" type="noConversion"/>
  </si>
  <si>
    <t xml:space="preserve">   LEXUS雷克萨斯C&amp;A部门社旅-北戴河</t>
    <phoneticPr fontId="11" type="noConversion"/>
  </si>
</sst>
</file>

<file path=xl/styles.xml><?xml version="1.0" encoding="utf-8"?>
<styleSheet xmlns="http://schemas.openxmlformats.org/spreadsheetml/2006/main">
  <numFmts count="6">
    <numFmt numFmtId="8" formatCode="&quot;¥&quot;#,##0.00;[Red]&quot;¥&quot;\-#,##0.00"/>
    <numFmt numFmtId="43" formatCode="_ * #,##0.00_ ;_ * \-#,##0.00_ ;_ * &quot;-&quot;??_ ;_ @_ "/>
    <numFmt numFmtId="176" formatCode="0000.00"/>
    <numFmt numFmtId="177" formatCode="0.00_);[Red]\(0.00\)"/>
    <numFmt numFmtId="178" formatCode="0_);[Red]\(0\)"/>
    <numFmt numFmtId="179" formatCode="#,##0_ "/>
  </numFmts>
  <fonts count="23">
    <font>
      <sz val="11"/>
      <name val="ＭＳ Ｐゴシック"/>
      <family val="2"/>
    </font>
    <font>
      <sz val="11"/>
      <name val="黑体"/>
      <family val="3"/>
      <charset val="134"/>
    </font>
    <font>
      <sz val="18"/>
      <name val="黑体"/>
      <family val="3"/>
      <charset val="134"/>
    </font>
    <font>
      <u/>
      <sz val="11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sz val="11"/>
      <name val="ＭＳ Ｐゴシック"/>
      <family val="2"/>
    </font>
    <font>
      <sz val="9"/>
      <name val="宋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0"/>
      <name val="ＭＳ Ｐゴシック"/>
      <family val="2"/>
    </font>
    <font>
      <b/>
      <sz val="1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name val="LEXUS 简中黑 U"/>
      <family val="2"/>
      <charset val="134"/>
    </font>
    <font>
      <b/>
      <sz val="10"/>
      <name val="LEXUS 简中黑 U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>
      <alignment horizontal="justify" vertical="justify" textRotation="127" wrapText="1"/>
      <protection hidden="1"/>
    </xf>
    <xf numFmtId="0" fontId="10" fillId="0" borderId="0">
      <alignment horizontal="justify" vertical="justify" textRotation="127" wrapText="1"/>
      <protection hidden="1"/>
    </xf>
    <xf numFmtId="0" fontId="10" fillId="0" borderId="0">
      <alignment horizontal="justify" vertical="justify" textRotation="127" wrapText="1"/>
      <protection hidden="1"/>
    </xf>
    <xf numFmtId="0" fontId="10" fillId="0" borderId="0">
      <alignment vertical="center"/>
    </xf>
    <xf numFmtId="40" fontId="1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9" fillId="0" borderId="0" applyAlignment="0"/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20" fillId="0" borderId="0" applyProtection="0"/>
    <xf numFmtId="0" fontId="19" fillId="0" borderId="0" applyAlignment="0"/>
    <xf numFmtId="43" fontId="19" fillId="0" borderId="0" applyProtection="0">
      <alignment vertical="center"/>
    </xf>
  </cellStyleXfs>
  <cellXfs count="99"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1" fillId="0" borderId="0" xfId="1" applyFont="1" applyFill="1" applyBorder="1" applyAlignment="1" applyProtection="1"/>
    <xf numFmtId="0" fontId="1" fillId="0" borderId="0" xfId="1" applyNumberFormat="1" applyFont="1" applyFill="1" applyBorder="1" applyAlignment="1" applyProtection="1">
      <alignment horizontal="center"/>
    </xf>
    <xf numFmtId="0" fontId="1" fillId="0" borderId="0" xfId="1" applyFont="1" applyFill="1" applyAlignment="1" applyProtection="1">
      <alignment horizontal="center"/>
    </xf>
    <xf numFmtId="4" fontId="1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 applyProtection="1">
      <alignment horizontal="left"/>
    </xf>
    <xf numFmtId="0" fontId="1" fillId="0" borderId="0" xfId="1" applyFont="1" applyFill="1" applyBorder="1" applyAlignment="1" applyProtection="1">
      <alignment horizontal="left"/>
    </xf>
    <xf numFmtId="4" fontId="1" fillId="0" borderId="1" xfId="1" applyNumberFormat="1" applyFont="1" applyFill="1" applyBorder="1" applyAlignment="1" applyProtection="1">
      <alignment horizontal="center"/>
    </xf>
    <xf numFmtId="0" fontId="1" fillId="0" borderId="1" xfId="1" applyFont="1" applyFill="1" applyBorder="1" applyAlignment="1" applyProtection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right"/>
    </xf>
    <xf numFmtId="38" fontId="1" fillId="2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left" vertical="center"/>
    </xf>
    <xf numFmtId="176" fontId="1" fillId="2" borderId="1" xfId="4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177" fontId="1" fillId="2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left" vertical="center" wrapText="1"/>
    </xf>
    <xf numFmtId="0" fontId="12" fillId="2" borderId="1" xfId="1" applyNumberFormat="1" applyFont="1" applyFill="1" applyBorder="1" applyAlignment="1" applyProtection="1">
      <alignment horizontal="left" vertical="center"/>
    </xf>
    <xf numFmtId="4" fontId="1" fillId="2" borderId="1" xfId="1" applyNumberFormat="1" applyFont="1" applyFill="1" applyBorder="1" applyAlignment="1" applyProtection="1">
      <alignment horizontal="center" vertical="center"/>
    </xf>
    <xf numFmtId="0" fontId="7" fillId="2" borderId="2" xfId="1" applyNumberFormat="1" applyFont="1" applyFill="1" applyBorder="1" applyAlignment="1" applyProtection="1">
      <alignment horizontal="left" vertical="center"/>
    </xf>
    <xf numFmtId="0" fontId="6" fillId="2" borderId="1" xfId="1" applyNumberFormat="1" applyFont="1" applyFill="1" applyBorder="1" applyAlignment="1" applyProtection="1">
      <alignment horizontal="center" vertical="center"/>
    </xf>
    <xf numFmtId="4" fontId="9" fillId="2" borderId="1" xfId="3" applyNumberFormat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 applyProtection="1">
      <alignment horizontal="center"/>
    </xf>
    <xf numFmtId="0" fontId="13" fillId="2" borderId="1" xfId="1" applyNumberFormat="1" applyFont="1" applyFill="1" applyBorder="1" applyAlignment="1" applyProtection="1">
      <alignment horizontal="left" vertical="center"/>
    </xf>
    <xf numFmtId="38" fontId="13" fillId="0" borderId="2" xfId="1" applyNumberFormat="1" applyFont="1" applyFill="1" applyBorder="1" applyAlignment="1" applyProtection="1">
      <alignment horizontal="center" vertical="center"/>
    </xf>
    <xf numFmtId="4" fontId="13" fillId="0" borderId="1" xfId="1" applyNumberFormat="1" applyFont="1" applyFill="1" applyBorder="1" applyAlignment="1" applyProtection="1">
      <alignment horizontal="center" vertical="center"/>
    </xf>
    <xf numFmtId="38" fontId="13" fillId="2" borderId="3" xfId="1" applyNumberFormat="1" applyFont="1" applyFill="1" applyBorder="1" applyAlignment="1" applyProtection="1">
      <alignment horizontal="center" vertical="center"/>
    </xf>
    <xf numFmtId="0" fontId="13" fillId="2" borderId="1" xfId="1" applyNumberFormat="1" applyFont="1" applyFill="1" applyBorder="1" applyAlignment="1" applyProtection="1">
      <alignment horizontal="center" vertical="center"/>
    </xf>
    <xf numFmtId="0" fontId="13" fillId="2" borderId="4" xfId="1" applyNumberFormat="1" applyFont="1" applyFill="1" applyBorder="1" applyAlignment="1" applyProtection="1">
      <alignment horizontal="left" vertical="center" wrapText="1"/>
    </xf>
    <xf numFmtId="4" fontId="1" fillId="0" borderId="1" xfId="1" applyNumberFormat="1" applyFont="1" applyFill="1" applyBorder="1" applyAlignment="1" applyProtection="1">
      <alignment horizontal="center" vertical="center"/>
    </xf>
    <xf numFmtId="0" fontId="1" fillId="0" borderId="2" xfId="1" applyNumberFormat="1" applyFont="1" applyFill="1" applyBorder="1" applyAlignment="1" applyProtection="1">
      <alignment horizontal="center" vertical="center"/>
    </xf>
    <xf numFmtId="38" fontId="13" fillId="0" borderId="3" xfId="1" applyNumberFormat="1" applyFont="1" applyFill="1" applyBorder="1" applyAlignment="1" applyProtection="1">
      <alignment horizontal="center" vertical="center"/>
    </xf>
    <xf numFmtId="176" fontId="1" fillId="0" borderId="1" xfId="4" applyNumberFormat="1" applyFont="1" applyFill="1" applyBorder="1" applyAlignment="1">
      <alignment horizontal="center" vertical="center"/>
    </xf>
    <xf numFmtId="38" fontId="8" fillId="2" borderId="1" xfId="3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 applyProtection="1">
      <alignment horizontal="center"/>
    </xf>
    <xf numFmtId="0" fontId="1" fillId="2" borderId="2" xfId="1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 wrapText="1"/>
    </xf>
    <xf numFmtId="38" fontId="1" fillId="0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center" vertical="center"/>
    </xf>
    <xf numFmtId="0" fontId="1" fillId="2" borderId="5" xfId="1" applyNumberFormat="1" applyFont="1" applyFill="1" applyBorder="1" applyAlignment="1" applyProtection="1">
      <alignment horizontal="center" vertic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 applyProtection="1">
      <alignment horizontal="left" vertical="center" wrapText="1"/>
    </xf>
    <xf numFmtId="0" fontId="6" fillId="2" borderId="1" xfId="1" applyNumberFormat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/>
    <xf numFmtId="0" fontId="14" fillId="0" borderId="0" xfId="1" applyNumberFormat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horizontal="center"/>
    </xf>
    <xf numFmtId="4" fontId="14" fillId="0" borderId="0" xfId="1" applyNumberFormat="1" applyFont="1" applyFill="1" applyAlignment="1" applyProtection="1">
      <alignment horizontal="center"/>
    </xf>
    <xf numFmtId="0" fontId="15" fillId="0" borderId="0" xfId="0" applyFont="1" applyFill="1" applyBorder="1" applyAlignment="1" applyProtection="1"/>
    <xf numFmtId="0" fontId="21" fillId="0" borderId="1" xfId="1" applyNumberFormat="1" applyFont="1" applyFill="1" applyBorder="1" applyAlignment="1" applyProtection="1">
      <alignment horizontal="center" vertical="center"/>
    </xf>
    <xf numFmtId="38" fontId="21" fillId="0" borderId="1" xfId="1" applyNumberFormat="1" applyFont="1" applyFill="1" applyBorder="1" applyAlignment="1" applyProtection="1">
      <alignment horizontal="center" vertical="center"/>
    </xf>
    <xf numFmtId="4" fontId="21" fillId="0" borderId="1" xfId="1" applyNumberFormat="1" applyFont="1" applyFill="1" applyBorder="1" applyAlignment="1" applyProtection="1">
      <alignment horizontal="center" vertical="center"/>
    </xf>
    <xf numFmtId="0" fontId="21" fillId="0" borderId="1" xfId="1" applyNumberFormat="1" applyFont="1" applyFill="1" applyBorder="1" applyAlignment="1" applyProtection="1">
      <alignment horizontal="left" vertical="center"/>
    </xf>
    <xf numFmtId="0" fontId="21" fillId="0" borderId="1" xfId="1" applyNumberFormat="1" applyFont="1" applyFill="1" applyBorder="1" applyAlignment="1" applyProtection="1">
      <alignment horizontal="center" vertical="center"/>
    </xf>
    <xf numFmtId="0" fontId="21" fillId="0" borderId="1" xfId="1" applyNumberFormat="1" applyFont="1" applyFill="1" applyBorder="1" applyAlignment="1" applyProtection="1">
      <alignment horizontal="center" vertical="center"/>
    </xf>
    <xf numFmtId="38" fontId="21" fillId="0" borderId="1" xfId="1" applyNumberFormat="1" applyFont="1" applyFill="1" applyBorder="1" applyAlignment="1" applyProtection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/>
    </xf>
    <xf numFmtId="38" fontId="21" fillId="0" borderId="2" xfId="1" applyNumberFormat="1" applyFont="1" applyFill="1" applyBorder="1" applyAlignment="1" applyProtection="1">
      <alignment horizontal="center" vertical="center"/>
    </xf>
    <xf numFmtId="179" fontId="21" fillId="0" borderId="1" xfId="3" applyNumberFormat="1" applyFont="1" applyFill="1" applyBorder="1" applyAlignment="1">
      <alignment horizontal="center" vertical="center"/>
    </xf>
    <xf numFmtId="179" fontId="21" fillId="0" borderId="1" xfId="1" applyNumberFormat="1" applyFont="1" applyFill="1" applyBorder="1" applyAlignment="1" applyProtection="1">
      <alignment horizontal="center"/>
    </xf>
    <xf numFmtId="178" fontId="21" fillId="0" borderId="1" xfId="1" applyNumberFormat="1" applyFont="1" applyFill="1" applyBorder="1" applyAlignment="1" applyProtection="1">
      <alignment horizontal="center" vertical="center"/>
    </xf>
    <xf numFmtId="3" fontId="21" fillId="0" borderId="1" xfId="1" applyNumberFormat="1" applyFont="1" applyFill="1" applyBorder="1" applyAlignment="1" applyProtection="1">
      <alignment horizontal="center" vertical="center"/>
    </xf>
    <xf numFmtId="0" fontId="21" fillId="0" borderId="1" xfId="1" applyFont="1" applyFill="1" applyBorder="1" applyAlignment="1" applyProtection="1">
      <alignment horizontal="center"/>
    </xf>
    <xf numFmtId="38" fontId="22" fillId="0" borderId="1" xfId="3" applyNumberFormat="1" applyFont="1" applyFill="1" applyBorder="1" applyAlignment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/>
    </xf>
    <xf numFmtId="0" fontId="21" fillId="0" borderId="8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/>
    </xf>
    <xf numFmtId="4" fontId="2" fillId="0" borderId="0" xfId="1" applyNumberFormat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4" fontId="1" fillId="0" borderId="0" xfId="1" applyNumberFormat="1" applyFont="1" applyFill="1" applyBorder="1" applyAlignment="1" applyProtection="1">
      <alignment horizontal="center"/>
    </xf>
    <xf numFmtId="0" fontId="1" fillId="0" borderId="9" xfId="1" applyFont="1" applyFill="1" applyBorder="1" applyAlignment="1" applyProtection="1">
      <alignment horizontal="center"/>
    </xf>
    <xf numFmtId="4" fontId="1" fillId="0" borderId="9" xfId="1" applyNumberFormat="1" applyFont="1" applyFill="1" applyBorder="1" applyAlignment="1" applyProtection="1">
      <alignment horizontal="center"/>
    </xf>
    <xf numFmtId="178" fontId="16" fillId="0" borderId="6" xfId="4" applyNumberFormat="1" applyFont="1" applyFill="1" applyBorder="1" applyAlignment="1">
      <alignment horizontal="center"/>
    </xf>
    <xf numFmtId="38" fontId="21" fillId="0" borderId="1" xfId="1" applyNumberFormat="1" applyFont="1" applyFill="1" applyBorder="1" applyAlignment="1" applyProtection="1">
      <alignment horizontal="center" vertical="center"/>
    </xf>
    <xf numFmtId="0" fontId="21" fillId="0" borderId="1" xfId="1" applyFont="1" applyFill="1" applyBorder="1" applyAlignment="1" applyProtection="1">
      <alignment horizontal="center" vertic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" fillId="2" borderId="7" xfId="1" applyNumberFormat="1" applyFont="1" applyFill="1" applyBorder="1" applyAlignment="1" applyProtection="1">
      <alignment horizontal="center" vertical="center"/>
    </xf>
    <xf numFmtId="0" fontId="1" fillId="2" borderId="8" xfId="1" applyNumberFormat="1" applyFont="1" applyFill="1" applyBorder="1" applyAlignment="1" applyProtection="1">
      <alignment horizontal="center" vertical="center"/>
    </xf>
    <xf numFmtId="0" fontId="13" fillId="2" borderId="7" xfId="1" applyNumberFormat="1" applyFont="1" applyFill="1" applyBorder="1" applyAlignment="1" applyProtection="1">
      <alignment horizontal="center" vertical="center"/>
    </xf>
    <xf numFmtId="0" fontId="13" fillId="2" borderId="8" xfId="1" applyNumberFormat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/>
    </xf>
    <xf numFmtId="0" fontId="13" fillId="0" borderId="5" xfId="1" applyFont="1" applyFill="1" applyBorder="1" applyAlignment="1" applyProtection="1">
      <alignment horizontal="center"/>
    </xf>
    <xf numFmtId="0" fontId="1" fillId="0" borderId="6" xfId="1" applyFont="1" applyFill="1" applyBorder="1" applyAlignment="1" applyProtection="1">
      <alignment horizontal="center"/>
    </xf>
    <xf numFmtId="0" fontId="1" fillId="0" borderId="4" xfId="1" applyFont="1" applyFill="1" applyBorder="1" applyAlignment="1" applyProtection="1">
      <alignment horizontal="center"/>
    </xf>
    <xf numFmtId="0" fontId="1" fillId="2" borderId="2" xfId="1" applyNumberFormat="1" applyFont="1" applyFill="1" applyBorder="1" applyAlignment="1" applyProtection="1">
      <alignment horizontal="center" vertical="center"/>
    </xf>
    <xf numFmtId="0" fontId="1" fillId="2" borderId="10" xfId="1" applyNumberFormat="1" applyFont="1" applyFill="1" applyBorder="1" applyAlignment="1" applyProtection="1">
      <alignment horizontal="center" vertical="center"/>
    </xf>
    <xf numFmtId="38" fontId="8" fillId="2" borderId="1" xfId="3" applyNumberFormat="1" applyFont="1" applyFill="1" applyBorder="1" applyAlignment="1">
      <alignment horizontal="center" vertical="center"/>
    </xf>
    <xf numFmtId="0" fontId="1" fillId="2" borderId="11" xfId="1" applyNumberFormat="1" applyFont="1" applyFill="1" applyBorder="1" applyAlignment="1" applyProtection="1">
      <alignment horizontal="center" vertical="center"/>
    </xf>
    <xf numFmtId="0" fontId="1" fillId="2" borderId="12" xfId="1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 wrapText="1"/>
    </xf>
    <xf numFmtId="0" fontId="1" fillId="2" borderId="7" xfId="1" applyNumberFormat="1" applyFont="1" applyFill="1" applyBorder="1" applyAlignment="1" applyProtection="1">
      <alignment horizontal="center" vertical="center" wrapText="1"/>
    </xf>
    <xf numFmtId="0" fontId="1" fillId="2" borderId="8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/>
    </xf>
    <xf numFmtId="4" fontId="4" fillId="0" borderId="9" xfId="1" applyNumberFormat="1" applyFont="1" applyFill="1" applyBorder="1" applyAlignment="1" applyProtection="1">
      <alignment horizontal="center"/>
    </xf>
    <xf numFmtId="8" fontId="5" fillId="0" borderId="6" xfId="4" applyNumberFormat="1" applyFont="1" applyFill="1" applyBorder="1" applyAlignment="1">
      <alignment horizontal="center"/>
    </xf>
    <xf numFmtId="4" fontId="5" fillId="0" borderId="6" xfId="4" applyNumberFormat="1" applyFont="1" applyFill="1" applyBorder="1" applyAlignment="1">
      <alignment horizontal="center"/>
    </xf>
    <xf numFmtId="38" fontId="1" fillId="0" borderId="2" xfId="1" applyNumberFormat="1" applyFont="1" applyFill="1" applyBorder="1" applyAlignment="1" applyProtection="1">
      <alignment horizontal="center" vertical="center"/>
    </xf>
    <xf numFmtId="38" fontId="1" fillId="0" borderId="1" xfId="1" applyNumberFormat="1" applyFont="1" applyFill="1" applyBorder="1" applyAlignment="1" applyProtection="1">
      <alignment horizontal="center" vertical="center"/>
    </xf>
    <xf numFmtId="0" fontId="0" fillId="0" borderId="1" xfId="1" applyFont="1" applyFill="1" applyBorder="1" applyAlignment="1" applyProtection="1">
      <alignment horizontal="center" vertical="center"/>
    </xf>
  </cellXfs>
  <cellStyles count="18">
    <cellStyle name="0,0_x000d__x000a_NA_x000d__x000a_" xfId="1"/>
    <cellStyle name="Normal 2" xfId="7"/>
    <cellStyle name="Normal_Sheet1" xfId="9"/>
    <cellStyle name="常规" xfId="0" builtinId="0"/>
    <cellStyle name="常规 14" xfId="10"/>
    <cellStyle name="常规 2" xfId="2"/>
    <cellStyle name="常规 2 2" xfId="14"/>
    <cellStyle name="常规 2 2 3" xfId="13"/>
    <cellStyle name="常规 2 3" xfId="15"/>
    <cellStyle name="常规 3" xfId="5"/>
    <cellStyle name="常规 3 2" xfId="16"/>
    <cellStyle name="常规 3 3" xfId="8"/>
    <cellStyle name="常规 4" xfId="12"/>
    <cellStyle name="常规 9" xfId="6"/>
    <cellStyle name="常规_Sheet1" xfId="3"/>
    <cellStyle name="千位分隔" xfId="4" builtinId="3"/>
    <cellStyle name="千位分隔 2" xfId="17"/>
    <cellStyle name="千位分隔 2 2" xfId="1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3</xdr:row>
      <xdr:rowOff>19050</xdr:rowOff>
    </xdr:from>
    <xdr:to>
      <xdr:col>8</xdr:col>
      <xdr:colOff>0</xdr:colOff>
      <xdr:row>6</xdr:row>
      <xdr:rowOff>142875</xdr:rowOff>
    </xdr:to>
    <xdr:sp macro="" textlink="">
      <xdr:nvSpPr>
        <xdr:cNvPr id="1025" name="Text Box 4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286375" y="876300"/>
          <a:ext cx="31813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  <a:cs typeface="+mn-cs"/>
            </a:rPr>
            <a:t>康辉集团北京国际会议展览有限公司</a:t>
          </a:r>
          <a:endParaRPr lang="en-US" altLang="zh-CN" sz="1000" b="0" i="0" u="none" strike="noStrike" baseline="0">
            <a:solidFill>
              <a:srgbClr val="000000"/>
            </a:solidFill>
            <a:latin typeface="黑体"/>
            <a:ea typeface="黑体"/>
            <a:cs typeface="+mn-cs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北京市朝阳区农展馆南路瑞辰国际中心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15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层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19050</xdr:rowOff>
    </xdr:from>
    <xdr:to>
      <xdr:col>8</xdr:col>
      <xdr:colOff>0</xdr:colOff>
      <xdr:row>6</xdr:row>
      <xdr:rowOff>142875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201025" y="876300"/>
          <a:ext cx="5143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中国康辉旅行社集团有限责任公司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北京市朝阳区农展馆南路瑞辰国际中心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1508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室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view="pageBreakPreview" zoomScaleNormal="100" zoomScaleSheetLayoutView="100" workbookViewId="0">
      <selection activeCell="K18" sqref="K18"/>
    </sheetView>
  </sheetViews>
  <sheetFormatPr defaultColWidth="3.375" defaultRowHeight="16.5" customHeight="1"/>
  <cols>
    <col min="1" max="1" width="8.75" style="44" customWidth="1"/>
    <col min="2" max="2" width="14.625" style="44" customWidth="1"/>
    <col min="3" max="3" width="59.75" style="44" bestFit="1" customWidth="1"/>
    <col min="4" max="4" width="5.875" style="45" bestFit="1" customWidth="1"/>
    <col min="5" max="5" width="6.5" style="44" bestFit="1" customWidth="1"/>
    <col min="6" max="6" width="18.125" style="46" customWidth="1"/>
    <col min="7" max="7" width="5.75" style="46" bestFit="1" customWidth="1"/>
    <col min="8" max="8" width="11.75" style="47" bestFit="1" customWidth="1"/>
    <col min="9" max="9" width="3.375" style="44"/>
    <col min="10" max="10" width="13.125" style="44" customWidth="1"/>
    <col min="11" max="11" width="7.625" style="44" customWidth="1"/>
    <col min="12" max="16384" width="3.375" style="44"/>
  </cols>
  <sheetData>
    <row r="1" spans="1:8" ht="32.25" customHeight="1">
      <c r="A1" s="66" t="s">
        <v>90</v>
      </c>
      <c r="B1" s="66"/>
      <c r="C1" s="66"/>
      <c r="D1" s="66"/>
      <c r="E1" s="66"/>
      <c r="F1" s="66"/>
      <c r="G1" s="66"/>
      <c r="H1" s="67"/>
    </row>
    <row r="2" spans="1:8" ht="18.75" customHeight="1"/>
    <row r="4" spans="1:8" s="2" customFormat="1" ht="16.5" customHeight="1">
      <c r="A4" s="6" t="s">
        <v>1</v>
      </c>
      <c r="B4" s="6"/>
      <c r="C4" s="7"/>
      <c r="D4" s="3"/>
      <c r="F4" s="4"/>
      <c r="G4" s="4"/>
      <c r="H4" s="5"/>
    </row>
    <row r="5" spans="1:8" s="2" customFormat="1" ht="16.5" customHeight="1">
      <c r="D5" s="3"/>
      <c r="F5" s="4"/>
      <c r="G5" s="4"/>
      <c r="H5" s="5"/>
    </row>
    <row r="6" spans="1:8" s="2" customFormat="1" ht="16.5" customHeight="1">
      <c r="D6" s="3"/>
      <c r="F6" s="4"/>
      <c r="G6" s="4"/>
      <c r="H6" s="5"/>
    </row>
    <row r="7" spans="1:8" s="2" customFormat="1" ht="16.5" customHeight="1">
      <c r="D7" s="3"/>
      <c r="F7" s="4"/>
      <c r="G7" s="4"/>
      <c r="H7" s="5"/>
    </row>
    <row r="8" spans="1:8" s="2" customFormat="1" ht="16.5" customHeight="1">
      <c r="A8" s="68" t="s">
        <v>2</v>
      </c>
      <c r="B8" s="68"/>
      <c r="C8" s="68"/>
      <c r="D8" s="68"/>
      <c r="E8" s="68"/>
      <c r="F8" s="68"/>
      <c r="G8" s="68"/>
      <c r="H8" s="69"/>
    </row>
    <row r="9" spans="1:8" s="2" customFormat="1" ht="16.5" customHeight="1">
      <c r="D9" s="3"/>
      <c r="F9" s="4"/>
      <c r="G9" s="4"/>
      <c r="H9" s="5"/>
    </row>
    <row r="10" spans="1:8" s="2" customFormat="1" ht="21" customHeight="1">
      <c r="A10" s="11"/>
      <c r="B10" s="11"/>
      <c r="C10" s="11" t="s">
        <v>3</v>
      </c>
      <c r="D10" s="70" t="s">
        <v>105</v>
      </c>
      <c r="E10" s="70"/>
      <c r="F10" s="70"/>
      <c r="G10" s="70"/>
      <c r="H10" s="71"/>
    </row>
    <row r="11" spans="1:8" s="2" customFormat="1" ht="21" customHeight="1">
      <c r="A11" s="11"/>
      <c r="B11" s="11"/>
      <c r="C11" s="11" t="s">
        <v>4</v>
      </c>
      <c r="D11" s="72">
        <f>H22</f>
        <v>48999.958559999999</v>
      </c>
      <c r="E11" s="72"/>
      <c r="F11" s="72"/>
      <c r="G11" s="72"/>
      <c r="H11" s="72"/>
    </row>
    <row r="14" spans="1:8" ht="15.95" customHeight="1">
      <c r="A14" s="73" t="s">
        <v>5</v>
      </c>
      <c r="B14" s="73"/>
      <c r="C14" s="74"/>
      <c r="D14" s="49" t="s">
        <v>6</v>
      </c>
      <c r="E14" s="50" t="s">
        <v>7</v>
      </c>
      <c r="F14" s="50" t="s">
        <v>84</v>
      </c>
      <c r="G14" s="50" t="s">
        <v>85</v>
      </c>
      <c r="H14" s="51" t="s">
        <v>86</v>
      </c>
    </row>
    <row r="15" spans="1:8" ht="15.95" customHeight="1">
      <c r="A15" s="64" t="s">
        <v>88</v>
      </c>
      <c r="B15" s="55" t="s">
        <v>92</v>
      </c>
      <c r="C15" s="52" t="s">
        <v>93</v>
      </c>
      <c r="D15" s="49">
        <v>14</v>
      </c>
      <c r="E15" s="50" t="s">
        <v>87</v>
      </c>
      <c r="F15" s="60">
        <v>600</v>
      </c>
      <c r="G15" s="50">
        <v>1</v>
      </c>
      <c r="H15" s="61">
        <f t="shared" ref="H15:H18" si="0">SUM(D15*F15*G15)</f>
        <v>8400</v>
      </c>
    </row>
    <row r="16" spans="1:8" ht="15.95" customHeight="1">
      <c r="A16" s="65"/>
      <c r="B16" s="57" t="s">
        <v>96</v>
      </c>
      <c r="C16" s="52" t="s">
        <v>97</v>
      </c>
      <c r="D16" s="54">
        <v>14</v>
      </c>
      <c r="E16" s="55" t="s">
        <v>98</v>
      </c>
      <c r="F16" s="60">
        <v>300</v>
      </c>
      <c r="G16" s="55">
        <v>2</v>
      </c>
      <c r="H16" s="61">
        <f t="shared" si="0"/>
        <v>8400</v>
      </c>
    </row>
    <row r="17" spans="1:8" s="48" customFormat="1" ht="15.95" customHeight="1">
      <c r="A17" s="56" t="s">
        <v>91</v>
      </c>
      <c r="B17" s="56" t="s">
        <v>94</v>
      </c>
      <c r="C17" s="52" t="s">
        <v>104</v>
      </c>
      <c r="D17" s="53">
        <v>14</v>
      </c>
      <c r="E17" s="54" t="s">
        <v>95</v>
      </c>
      <c r="F17" s="60">
        <v>1657.3</v>
      </c>
      <c r="G17" s="53">
        <v>1</v>
      </c>
      <c r="H17" s="61">
        <f t="shared" si="0"/>
        <v>23202.2</v>
      </c>
    </row>
    <row r="18" spans="1:8" s="48" customFormat="1" ht="15.95" customHeight="1">
      <c r="A18" s="56" t="s">
        <v>101</v>
      </c>
      <c r="B18" s="56" t="s">
        <v>102</v>
      </c>
      <c r="C18" s="52" t="s">
        <v>103</v>
      </c>
      <c r="D18" s="54">
        <v>14</v>
      </c>
      <c r="E18" s="54" t="s">
        <v>98</v>
      </c>
      <c r="F18" s="60">
        <v>200</v>
      </c>
      <c r="G18" s="54">
        <v>1</v>
      </c>
      <c r="H18" s="61">
        <f t="shared" si="0"/>
        <v>2800</v>
      </c>
    </row>
    <row r="19" spans="1:8" ht="15.95" customHeight="1">
      <c r="A19" s="63" t="s">
        <v>82</v>
      </c>
      <c r="B19" s="63"/>
      <c r="C19" s="63"/>
      <c r="D19" s="63"/>
      <c r="E19" s="63"/>
      <c r="F19" s="63"/>
      <c r="G19" s="63"/>
      <c r="H19" s="58">
        <f>SUM(H15:H18)</f>
        <v>42802.2</v>
      </c>
    </row>
    <row r="20" spans="1:8" ht="15.95" customHeight="1">
      <c r="A20" s="62" t="s">
        <v>89</v>
      </c>
      <c r="B20" s="62"/>
      <c r="C20" s="62"/>
      <c r="D20" s="62"/>
      <c r="E20" s="62"/>
      <c r="F20" s="62"/>
      <c r="G20" s="62"/>
      <c r="H20" s="59">
        <f>H19*0.08</f>
        <v>3424.1759999999999</v>
      </c>
    </row>
    <row r="21" spans="1:8" ht="15.95" customHeight="1">
      <c r="A21" s="62" t="s">
        <v>83</v>
      </c>
      <c r="B21" s="62"/>
      <c r="C21" s="62"/>
      <c r="D21" s="62"/>
      <c r="E21" s="62"/>
      <c r="F21" s="62"/>
      <c r="G21" s="62"/>
      <c r="H21" s="59">
        <f>SUM(H19:H20)</f>
        <v>46226.375999999997</v>
      </c>
    </row>
    <row r="22" spans="1:8" ht="15.95" customHeight="1">
      <c r="A22" s="62" t="s">
        <v>100</v>
      </c>
      <c r="B22" s="62"/>
      <c r="C22" s="62"/>
      <c r="D22" s="62"/>
      <c r="E22" s="62"/>
      <c r="F22" s="62"/>
      <c r="G22" s="62"/>
      <c r="H22" s="59">
        <f>H21*1.06</f>
        <v>48999.958559999999</v>
      </c>
    </row>
    <row r="23" spans="1:8" ht="15.95" customHeight="1">
      <c r="A23" s="62" t="s">
        <v>99</v>
      </c>
      <c r="B23" s="62"/>
      <c r="C23" s="62"/>
      <c r="D23" s="62"/>
      <c r="E23" s="62"/>
      <c r="F23" s="62"/>
      <c r="G23" s="62"/>
      <c r="H23" s="59">
        <f>H22/14</f>
        <v>3499.9970399999997</v>
      </c>
    </row>
  </sheetData>
  <mergeCells count="11">
    <mergeCell ref="A15:A16"/>
    <mergeCell ref="A1:H1"/>
    <mergeCell ref="A8:H8"/>
    <mergeCell ref="D10:H10"/>
    <mergeCell ref="D11:H11"/>
    <mergeCell ref="A14:C14"/>
    <mergeCell ref="A23:G23"/>
    <mergeCell ref="A22:G22"/>
    <mergeCell ref="A19:G19"/>
    <mergeCell ref="A20:G20"/>
    <mergeCell ref="A21:G21"/>
  </mergeCells>
  <phoneticPr fontId="11" type="noConversion"/>
  <pageMargins left="0.70866141732283472" right="0.70866141732283472" top="0.55118110236220474" bottom="0.55118110236220474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8"/>
  <sheetViews>
    <sheetView topLeftCell="A19" zoomScale="90" zoomScaleNormal="90" workbookViewId="0">
      <selection activeCell="C43" sqref="C43"/>
    </sheetView>
  </sheetViews>
  <sheetFormatPr defaultColWidth="3.375" defaultRowHeight="16.5" customHeight="1"/>
  <cols>
    <col min="1" max="1" width="8.75" style="2" customWidth="1"/>
    <col min="2" max="2" width="32" style="2" customWidth="1"/>
    <col min="3" max="3" width="48.625" style="2" customWidth="1"/>
    <col min="4" max="4" width="18.125" style="3" customWidth="1"/>
    <col min="5" max="5" width="16.125" style="2" customWidth="1"/>
    <col min="6" max="7" width="18.125" style="4" customWidth="1"/>
    <col min="8" max="8" width="18.125" style="5" customWidth="1"/>
    <col min="9" max="16384" width="3.375" style="2"/>
  </cols>
  <sheetData>
    <row r="1" spans="1:8" ht="32.25" customHeight="1">
      <c r="A1" s="66" t="s">
        <v>0</v>
      </c>
      <c r="B1" s="66"/>
      <c r="C1" s="66"/>
      <c r="D1" s="66"/>
      <c r="E1" s="66"/>
      <c r="F1" s="66"/>
      <c r="G1" s="66"/>
      <c r="H1" s="67"/>
    </row>
    <row r="2" spans="1:8" ht="18.75" customHeight="1"/>
    <row r="4" spans="1:8" ht="16.5" customHeight="1">
      <c r="A4" s="6" t="s">
        <v>1</v>
      </c>
      <c r="B4" s="6"/>
      <c r="C4" s="7"/>
    </row>
    <row r="8" spans="1:8" ht="16.5" customHeight="1">
      <c r="A8" s="68" t="s">
        <v>2</v>
      </c>
      <c r="B8" s="68"/>
      <c r="C8" s="68"/>
      <c r="D8" s="68"/>
      <c r="E8" s="68"/>
      <c r="F8" s="68"/>
      <c r="G8" s="68"/>
      <c r="H8" s="69"/>
    </row>
    <row r="10" spans="1:8" ht="21" customHeight="1">
      <c r="A10" s="11"/>
      <c r="B10" s="11"/>
      <c r="C10" s="11" t="s">
        <v>3</v>
      </c>
      <c r="D10" s="92" t="s">
        <v>65</v>
      </c>
      <c r="E10" s="92"/>
      <c r="F10" s="92"/>
      <c r="G10" s="92"/>
      <c r="H10" s="93"/>
    </row>
    <row r="11" spans="1:8" ht="21" customHeight="1">
      <c r="A11" s="11"/>
      <c r="B11" s="11"/>
      <c r="C11" s="11" t="s">
        <v>4</v>
      </c>
      <c r="D11" s="94">
        <f>SUM(H47)</f>
        <v>329881.86</v>
      </c>
      <c r="E11" s="94"/>
      <c r="F11" s="94"/>
      <c r="G11" s="94"/>
      <c r="H11" s="95"/>
    </row>
    <row r="14" spans="1:8" ht="15.95" customHeight="1">
      <c r="A14" s="96" t="s">
        <v>5</v>
      </c>
      <c r="B14" s="97"/>
      <c r="C14" s="98"/>
      <c r="D14" s="10" t="s">
        <v>6</v>
      </c>
      <c r="E14" s="38" t="s">
        <v>7</v>
      </c>
      <c r="F14" s="25" t="s">
        <v>40</v>
      </c>
      <c r="G14" s="25" t="s">
        <v>42</v>
      </c>
      <c r="H14" s="26" t="s">
        <v>41</v>
      </c>
    </row>
    <row r="15" spans="1:8" s="1" customFormat="1" ht="15.95" customHeight="1">
      <c r="A15" s="84" t="s">
        <v>8</v>
      </c>
      <c r="B15" s="12" t="s">
        <v>67</v>
      </c>
      <c r="C15" s="13" t="s">
        <v>76</v>
      </c>
      <c r="D15" s="31">
        <v>30</v>
      </c>
      <c r="E15" s="32" t="s">
        <v>56</v>
      </c>
      <c r="F15" s="33">
        <v>800</v>
      </c>
      <c r="G15" s="31">
        <v>1</v>
      </c>
      <c r="H15" s="30">
        <f>SUM(D15*F15*G15)</f>
        <v>24000</v>
      </c>
    </row>
    <row r="16" spans="1:8" ht="75.75" customHeight="1">
      <c r="A16" s="76"/>
      <c r="B16" s="84" t="s">
        <v>80</v>
      </c>
      <c r="C16" s="42" t="s">
        <v>66</v>
      </c>
      <c r="D16" s="36">
        <v>34</v>
      </c>
      <c r="E16" s="27" t="s">
        <v>56</v>
      </c>
      <c r="F16" s="14">
        <v>2673</v>
      </c>
      <c r="G16" s="36">
        <v>1</v>
      </c>
      <c r="H16" s="30">
        <f t="shared" ref="H16:H43" si="0">SUM(D16*F16*G16)</f>
        <v>90882</v>
      </c>
    </row>
    <row r="17" spans="1:8" ht="54.75" customHeight="1">
      <c r="A17" s="77"/>
      <c r="B17" s="77"/>
      <c r="C17" s="42" t="s">
        <v>75</v>
      </c>
      <c r="D17" s="36">
        <v>34</v>
      </c>
      <c r="E17" s="27" t="s">
        <v>56</v>
      </c>
      <c r="F17" s="14">
        <v>3661</v>
      </c>
      <c r="G17" s="36"/>
      <c r="H17" s="30">
        <f t="shared" si="0"/>
        <v>0</v>
      </c>
    </row>
    <row r="18" spans="1:8" ht="15.95" customHeight="1">
      <c r="A18" s="84" t="s">
        <v>10</v>
      </c>
      <c r="B18" s="15" t="s">
        <v>68</v>
      </c>
      <c r="C18" s="13" t="s">
        <v>71</v>
      </c>
      <c r="D18" s="39">
        <v>15</v>
      </c>
      <c r="E18" s="40" t="s">
        <v>11</v>
      </c>
      <c r="F18" s="16">
        <v>850</v>
      </c>
      <c r="G18" s="36">
        <v>1</v>
      </c>
      <c r="H18" s="30">
        <f t="shared" si="0"/>
        <v>12750</v>
      </c>
    </row>
    <row r="19" spans="1:8" ht="15.95" customHeight="1">
      <c r="A19" s="76"/>
      <c r="B19" s="15" t="s">
        <v>69</v>
      </c>
      <c r="C19" s="17" t="s">
        <v>70</v>
      </c>
      <c r="D19" s="39">
        <v>1</v>
      </c>
      <c r="E19" s="40" t="s">
        <v>12</v>
      </c>
      <c r="F19" s="16">
        <v>10000</v>
      </c>
      <c r="G19" s="36">
        <v>1</v>
      </c>
      <c r="H19" s="30">
        <f t="shared" si="0"/>
        <v>10000</v>
      </c>
    </row>
    <row r="20" spans="1:8" s="1" customFormat="1" ht="15.95" customHeight="1">
      <c r="A20" s="76"/>
      <c r="B20" s="89" t="s">
        <v>13</v>
      </c>
      <c r="C20" s="43" t="s">
        <v>72</v>
      </c>
      <c r="D20" s="39">
        <v>15</v>
      </c>
      <c r="E20" s="40" t="s">
        <v>11</v>
      </c>
      <c r="F20" s="16">
        <v>750</v>
      </c>
      <c r="G20" s="36">
        <v>3</v>
      </c>
      <c r="H20" s="30">
        <f t="shared" si="0"/>
        <v>33750</v>
      </c>
    </row>
    <row r="21" spans="1:8" s="1" customFormat="1" ht="15.95" customHeight="1">
      <c r="A21" s="77"/>
      <c r="B21" s="91"/>
      <c r="C21" s="43" t="s">
        <v>73</v>
      </c>
      <c r="D21" s="39">
        <v>4</v>
      </c>
      <c r="E21" s="40" t="s">
        <v>11</v>
      </c>
      <c r="F21" s="16">
        <v>750</v>
      </c>
      <c r="G21" s="36">
        <v>3</v>
      </c>
      <c r="H21" s="30">
        <f t="shared" si="0"/>
        <v>9000</v>
      </c>
    </row>
    <row r="22" spans="1:8" s="1" customFormat="1" ht="15.95" customHeight="1">
      <c r="A22" s="75" t="s">
        <v>46</v>
      </c>
      <c r="B22" s="75" t="s">
        <v>46</v>
      </c>
      <c r="C22" s="43" t="s">
        <v>74</v>
      </c>
      <c r="D22" s="39">
        <v>34</v>
      </c>
      <c r="E22" s="39" t="s">
        <v>14</v>
      </c>
      <c r="F22" s="19">
        <v>0</v>
      </c>
      <c r="G22" s="36">
        <v>1</v>
      </c>
      <c r="H22" s="30">
        <f t="shared" si="0"/>
        <v>0</v>
      </c>
    </row>
    <row r="23" spans="1:8" s="1" customFormat="1" ht="15.95" customHeight="1">
      <c r="A23" s="76"/>
      <c r="B23" s="78"/>
      <c r="C23" s="24" t="s">
        <v>43</v>
      </c>
      <c r="D23" s="39">
        <v>34</v>
      </c>
      <c r="E23" s="39" t="s">
        <v>14</v>
      </c>
      <c r="F23" s="19">
        <v>0</v>
      </c>
      <c r="G23" s="36">
        <v>1</v>
      </c>
      <c r="H23" s="30">
        <f t="shared" si="0"/>
        <v>0</v>
      </c>
    </row>
    <row r="24" spans="1:8" s="1" customFormat="1" ht="15.95" customHeight="1">
      <c r="A24" s="76"/>
      <c r="B24" s="78"/>
      <c r="C24" s="24" t="s">
        <v>61</v>
      </c>
      <c r="D24" s="39">
        <v>34</v>
      </c>
      <c r="E24" s="39" t="s">
        <v>14</v>
      </c>
      <c r="F24" s="19">
        <v>250</v>
      </c>
      <c r="G24" s="36">
        <v>1</v>
      </c>
      <c r="H24" s="30">
        <f t="shared" si="0"/>
        <v>8500</v>
      </c>
    </row>
    <row r="25" spans="1:8" s="1" customFormat="1" ht="15.95" customHeight="1">
      <c r="A25" s="76"/>
      <c r="B25" s="78"/>
      <c r="C25" s="24" t="s">
        <v>44</v>
      </c>
      <c r="D25" s="39">
        <v>34</v>
      </c>
      <c r="E25" s="39" t="s">
        <v>14</v>
      </c>
      <c r="F25" s="19">
        <v>150</v>
      </c>
      <c r="G25" s="36">
        <v>1</v>
      </c>
      <c r="H25" s="30">
        <f t="shared" si="0"/>
        <v>5100</v>
      </c>
    </row>
    <row r="26" spans="1:8" s="1" customFormat="1" ht="15.95" customHeight="1">
      <c r="A26" s="76"/>
      <c r="B26" s="78"/>
      <c r="C26" s="24" t="s">
        <v>57</v>
      </c>
      <c r="D26" s="39">
        <v>34</v>
      </c>
      <c r="E26" s="39" t="s">
        <v>14</v>
      </c>
      <c r="F26" s="19">
        <v>200</v>
      </c>
      <c r="G26" s="36">
        <v>1</v>
      </c>
      <c r="H26" s="30">
        <f t="shared" si="0"/>
        <v>6800</v>
      </c>
    </row>
    <row r="27" spans="1:8" s="1" customFormat="1" ht="15.95" customHeight="1">
      <c r="A27" s="76"/>
      <c r="B27" s="78"/>
      <c r="C27" s="24" t="s">
        <v>45</v>
      </c>
      <c r="D27" s="39">
        <v>34</v>
      </c>
      <c r="E27" s="39" t="s">
        <v>14</v>
      </c>
      <c r="F27" s="19">
        <v>150</v>
      </c>
      <c r="G27" s="36">
        <v>1</v>
      </c>
      <c r="H27" s="30">
        <f t="shared" si="0"/>
        <v>5100</v>
      </c>
    </row>
    <row r="28" spans="1:8" s="1" customFormat="1" ht="15.95" customHeight="1">
      <c r="A28" s="76"/>
      <c r="B28" s="78"/>
      <c r="C28" s="24" t="s">
        <v>63</v>
      </c>
      <c r="D28" s="10">
        <v>34</v>
      </c>
      <c r="E28" s="10" t="s">
        <v>14</v>
      </c>
      <c r="F28" s="30">
        <v>100</v>
      </c>
      <c r="G28" s="31">
        <v>1</v>
      </c>
      <c r="H28" s="30">
        <f t="shared" si="0"/>
        <v>3400</v>
      </c>
    </row>
    <row r="29" spans="1:8" s="1" customFormat="1" ht="15.95" customHeight="1">
      <c r="A29" s="77"/>
      <c r="B29" s="79"/>
      <c r="C29" s="13" t="s">
        <v>79</v>
      </c>
      <c r="D29" s="39">
        <v>34</v>
      </c>
      <c r="E29" s="39" t="s">
        <v>14</v>
      </c>
      <c r="F29" s="19">
        <v>0</v>
      </c>
      <c r="G29" s="36">
        <v>1</v>
      </c>
      <c r="H29" s="30">
        <f t="shared" si="0"/>
        <v>0</v>
      </c>
    </row>
    <row r="30" spans="1:8" s="1" customFormat="1" ht="15.95" customHeight="1">
      <c r="A30" s="39" t="s">
        <v>15</v>
      </c>
      <c r="B30" s="39" t="s">
        <v>81</v>
      </c>
      <c r="C30" s="13" t="s">
        <v>16</v>
      </c>
      <c r="D30" s="39">
        <v>34</v>
      </c>
      <c r="E30" s="39" t="s">
        <v>9</v>
      </c>
      <c r="F30" s="19">
        <v>370</v>
      </c>
      <c r="G30" s="36">
        <v>1</v>
      </c>
      <c r="H30" s="30">
        <f t="shared" si="0"/>
        <v>12580</v>
      </c>
    </row>
    <row r="31" spans="1:8" s="1" customFormat="1" ht="15.95" customHeight="1">
      <c r="A31" s="36"/>
      <c r="B31" s="41" t="s">
        <v>58</v>
      </c>
      <c r="C31" s="24" t="s">
        <v>59</v>
      </c>
      <c r="D31" s="39">
        <v>2</v>
      </c>
      <c r="E31" s="28" t="s">
        <v>60</v>
      </c>
      <c r="F31" s="19">
        <v>3000</v>
      </c>
      <c r="G31" s="36">
        <v>1</v>
      </c>
      <c r="H31" s="30">
        <f t="shared" si="0"/>
        <v>6000</v>
      </c>
    </row>
    <row r="32" spans="1:8" s="1" customFormat="1" ht="15.95" customHeight="1">
      <c r="A32" s="84" t="s">
        <v>17</v>
      </c>
      <c r="B32" s="36" t="s">
        <v>78</v>
      </c>
      <c r="C32" s="13" t="s">
        <v>77</v>
      </c>
      <c r="D32" s="39">
        <v>1</v>
      </c>
      <c r="E32" s="28" t="s">
        <v>47</v>
      </c>
      <c r="F32" s="19">
        <v>1800</v>
      </c>
      <c r="G32" s="36">
        <v>2</v>
      </c>
      <c r="H32" s="30">
        <f t="shared" si="0"/>
        <v>3600</v>
      </c>
    </row>
    <row r="33" spans="1:8" s="1" customFormat="1" ht="15.95" customHeight="1">
      <c r="A33" s="85"/>
      <c r="B33" s="15" t="s">
        <v>18</v>
      </c>
      <c r="C33" s="29" t="s">
        <v>62</v>
      </c>
      <c r="D33" s="39">
        <v>1</v>
      </c>
      <c r="E33" s="39" t="s">
        <v>19</v>
      </c>
      <c r="F33" s="19">
        <v>25000</v>
      </c>
      <c r="G33" s="36">
        <v>1</v>
      </c>
      <c r="H33" s="30">
        <f t="shared" si="0"/>
        <v>25000</v>
      </c>
    </row>
    <row r="34" spans="1:8" s="1" customFormat="1" ht="15.95" customHeight="1">
      <c r="A34" s="84" t="s">
        <v>20</v>
      </c>
      <c r="B34" s="37" t="s">
        <v>21</v>
      </c>
      <c r="C34" s="20" t="s">
        <v>22</v>
      </c>
      <c r="D34" s="36">
        <v>1</v>
      </c>
      <c r="E34" s="39" t="s">
        <v>23</v>
      </c>
      <c r="F34" s="19">
        <v>5000</v>
      </c>
      <c r="G34" s="36">
        <v>1</v>
      </c>
      <c r="H34" s="30">
        <f t="shared" si="0"/>
        <v>5000</v>
      </c>
    </row>
    <row r="35" spans="1:8" s="1" customFormat="1" ht="15.95" customHeight="1">
      <c r="A35" s="76"/>
      <c r="B35" s="15" t="s">
        <v>24</v>
      </c>
      <c r="C35" s="24" t="s">
        <v>48</v>
      </c>
      <c r="D35" s="39">
        <v>4</v>
      </c>
      <c r="E35" s="39" t="s">
        <v>11</v>
      </c>
      <c r="F35" s="19">
        <v>550</v>
      </c>
      <c r="G35" s="36">
        <v>1</v>
      </c>
      <c r="H35" s="30">
        <f t="shared" si="0"/>
        <v>2200</v>
      </c>
    </row>
    <row r="36" spans="1:8" s="1" customFormat="1" ht="15.95" customHeight="1">
      <c r="A36" s="76"/>
      <c r="B36" s="15" t="s">
        <v>25</v>
      </c>
      <c r="C36" s="18" t="s">
        <v>49</v>
      </c>
      <c r="D36" s="21">
        <v>7</v>
      </c>
      <c r="E36" s="39" t="s">
        <v>9</v>
      </c>
      <c r="F36" s="19">
        <v>60</v>
      </c>
      <c r="G36" s="36">
        <v>1</v>
      </c>
      <c r="H36" s="30">
        <f t="shared" si="0"/>
        <v>420</v>
      </c>
    </row>
    <row r="37" spans="1:8" s="1" customFormat="1" ht="15.95" customHeight="1">
      <c r="A37" s="76"/>
      <c r="B37" s="15" t="s">
        <v>26</v>
      </c>
      <c r="C37" s="24" t="s">
        <v>50</v>
      </c>
      <c r="D37" s="39">
        <v>1</v>
      </c>
      <c r="E37" s="39" t="s">
        <v>27</v>
      </c>
      <c r="F37" s="19">
        <v>600</v>
      </c>
      <c r="G37" s="36">
        <v>5</v>
      </c>
      <c r="H37" s="30">
        <f t="shared" si="0"/>
        <v>3000</v>
      </c>
    </row>
    <row r="38" spans="1:8" s="1" customFormat="1" ht="15.95" customHeight="1">
      <c r="A38" s="76"/>
      <c r="B38" s="37" t="s">
        <v>28</v>
      </c>
      <c r="C38" s="24" t="s">
        <v>51</v>
      </c>
      <c r="D38" s="39">
        <v>1</v>
      </c>
      <c r="E38" s="39" t="s">
        <v>27</v>
      </c>
      <c r="F38" s="19">
        <v>850</v>
      </c>
      <c r="G38" s="36">
        <v>4</v>
      </c>
      <c r="H38" s="30">
        <f t="shared" si="0"/>
        <v>3400</v>
      </c>
    </row>
    <row r="39" spans="1:8" s="1" customFormat="1" ht="15.95" customHeight="1">
      <c r="A39" s="87" t="s">
        <v>29</v>
      </c>
      <c r="B39" s="89" t="s">
        <v>29</v>
      </c>
      <c r="C39" s="24" t="s">
        <v>52</v>
      </c>
      <c r="D39" s="39">
        <v>34</v>
      </c>
      <c r="E39" s="39" t="s">
        <v>30</v>
      </c>
      <c r="F39" s="19">
        <v>280</v>
      </c>
      <c r="G39" s="36">
        <v>1</v>
      </c>
      <c r="H39" s="30">
        <f t="shared" si="0"/>
        <v>9520</v>
      </c>
    </row>
    <row r="40" spans="1:8" s="1" customFormat="1" ht="15.95" customHeight="1">
      <c r="A40" s="88"/>
      <c r="B40" s="90"/>
      <c r="C40" s="24" t="s">
        <v>53</v>
      </c>
      <c r="D40" s="39">
        <v>34</v>
      </c>
      <c r="E40" s="39" t="s">
        <v>32</v>
      </c>
      <c r="F40" s="19">
        <v>50</v>
      </c>
      <c r="G40" s="36">
        <v>1</v>
      </c>
      <c r="H40" s="30">
        <f t="shared" si="0"/>
        <v>1700</v>
      </c>
    </row>
    <row r="41" spans="1:8" s="1" customFormat="1" ht="15.95" customHeight="1">
      <c r="A41" s="88"/>
      <c r="B41" s="90"/>
      <c r="C41" s="13" t="s">
        <v>33</v>
      </c>
      <c r="D41" s="39">
        <v>34</v>
      </c>
      <c r="E41" s="39" t="s">
        <v>34</v>
      </c>
      <c r="F41" s="19">
        <v>60</v>
      </c>
      <c r="G41" s="36">
        <v>1</v>
      </c>
      <c r="H41" s="30">
        <f t="shared" si="0"/>
        <v>2040</v>
      </c>
    </row>
    <row r="42" spans="1:8" ht="15.95" customHeight="1">
      <c r="A42" s="88"/>
      <c r="B42" s="90"/>
      <c r="C42" s="24" t="s">
        <v>55</v>
      </c>
      <c r="D42" s="39">
        <v>34</v>
      </c>
      <c r="E42" s="39" t="s">
        <v>35</v>
      </c>
      <c r="F42" s="19">
        <v>30</v>
      </c>
      <c r="G42" s="36">
        <v>1</v>
      </c>
      <c r="H42" s="30">
        <f t="shared" si="0"/>
        <v>1020</v>
      </c>
    </row>
    <row r="43" spans="1:8" ht="15.95" customHeight="1">
      <c r="A43" s="88"/>
      <c r="B43" s="90"/>
      <c r="C43" s="13" t="s">
        <v>64</v>
      </c>
      <c r="D43" s="39">
        <v>34</v>
      </c>
      <c r="E43" s="39" t="s">
        <v>31</v>
      </c>
      <c r="F43" s="19">
        <v>25</v>
      </c>
      <c r="G43" s="36">
        <v>1</v>
      </c>
      <c r="H43" s="30">
        <f t="shared" si="0"/>
        <v>850</v>
      </c>
    </row>
    <row r="44" spans="1:8" ht="15.95" customHeight="1">
      <c r="A44" s="86" t="s">
        <v>36</v>
      </c>
      <c r="B44" s="86"/>
      <c r="C44" s="86"/>
      <c r="D44" s="86"/>
      <c r="E44" s="86"/>
      <c r="F44" s="86"/>
      <c r="G44" s="34"/>
      <c r="H44" s="22">
        <f>SUM(H15:H43)</f>
        <v>285612</v>
      </c>
    </row>
    <row r="45" spans="1:8" ht="15.95" customHeight="1">
      <c r="A45" s="80" t="s">
        <v>37</v>
      </c>
      <c r="B45" s="80"/>
      <c r="C45" s="80"/>
      <c r="D45" s="80"/>
      <c r="E45" s="80"/>
      <c r="F45" s="80"/>
      <c r="G45" s="35"/>
      <c r="H45" s="23">
        <f>H44*0.1</f>
        <v>28561.200000000001</v>
      </c>
    </row>
    <row r="46" spans="1:8" ht="15.95" customHeight="1">
      <c r="A46" s="80" t="s">
        <v>38</v>
      </c>
      <c r="B46" s="80"/>
      <c r="C46" s="80"/>
      <c r="D46" s="80"/>
      <c r="E46" s="80"/>
      <c r="F46" s="80"/>
      <c r="G46" s="35"/>
      <c r="H46" s="23">
        <f>(H44+H45)*0.05</f>
        <v>15708.660000000002</v>
      </c>
    </row>
    <row r="47" spans="1:8" ht="15.95" customHeight="1">
      <c r="A47" s="80" t="s">
        <v>39</v>
      </c>
      <c r="B47" s="80"/>
      <c r="C47" s="80"/>
      <c r="D47" s="80"/>
      <c r="E47" s="80"/>
      <c r="F47" s="80"/>
      <c r="G47" s="35"/>
      <c r="H47" s="23">
        <f>H44+H45+H46</f>
        <v>329881.86</v>
      </c>
    </row>
    <row r="48" spans="1:8" ht="15.95" customHeight="1">
      <c r="A48" s="81" t="s">
        <v>54</v>
      </c>
      <c r="B48" s="82"/>
      <c r="C48" s="82"/>
      <c r="D48" s="82"/>
      <c r="E48" s="82"/>
      <c r="F48" s="83"/>
      <c r="G48" s="9"/>
      <c r="H48" s="8">
        <f>SUM(H47/34)</f>
        <v>9702.4076470588225</v>
      </c>
    </row>
  </sheetData>
  <mergeCells count="20">
    <mergeCell ref="B16:B17"/>
    <mergeCell ref="A15:A17"/>
    <mergeCell ref="B20:B21"/>
    <mergeCell ref="A1:H1"/>
    <mergeCell ref="A8:H8"/>
    <mergeCell ref="D10:H10"/>
    <mergeCell ref="D11:H11"/>
    <mergeCell ref="A14:C14"/>
    <mergeCell ref="A18:A21"/>
    <mergeCell ref="A22:A29"/>
    <mergeCell ref="B22:B29"/>
    <mergeCell ref="A47:F47"/>
    <mergeCell ref="A48:F48"/>
    <mergeCell ref="A32:A33"/>
    <mergeCell ref="A44:F44"/>
    <mergeCell ref="A45:F45"/>
    <mergeCell ref="A46:F46"/>
    <mergeCell ref="A34:A38"/>
    <mergeCell ref="A39:A43"/>
    <mergeCell ref="B39:B43"/>
  </mergeCells>
  <phoneticPr fontId="1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报价</vt:lpstr>
      <vt:lpstr>台湾研修（北京出发）</vt:lpstr>
      <vt:lpstr>报价!Print_Area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Sawada</dc:creator>
  <cp:lastModifiedBy>Administrator</cp:lastModifiedBy>
  <cp:lastPrinted>2019-04-25T06:12:10Z</cp:lastPrinted>
  <dcterms:created xsi:type="dcterms:W3CDTF">2002-04-22T06:31:00Z</dcterms:created>
  <dcterms:modified xsi:type="dcterms:W3CDTF">2019-04-25T06:13:15Z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2052-9.1.0.5060</vt:lpwstr>
  </property>
</Properties>
</file>