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istrator\Desktop\拜腾汽车\结算\"/>
    </mc:Choice>
  </mc:AlternateContent>
  <bookViews>
    <workbookView xWindow="0" yWindow="0" windowWidth="20730" windowHeight="11760" activeTab="1"/>
  </bookViews>
  <sheets>
    <sheet name="费用总计" sheetId="7" r:id="rId1"/>
    <sheet name="酒店、其他 明细" sheetId="5" r:id="rId2"/>
    <sheet name="人员费用明细" sheetId="6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5" l="1"/>
  <c r="E24" i="5"/>
  <c r="H29" i="6"/>
  <c r="H26" i="6"/>
  <c r="H11" i="5"/>
  <c r="H17" i="5"/>
  <c r="H18" i="5"/>
  <c r="H21" i="5"/>
  <c r="C4" i="7"/>
  <c r="H20" i="6"/>
  <c r="H18" i="6"/>
  <c r="H19" i="6"/>
  <c r="H17" i="6"/>
  <c r="H16" i="6"/>
  <c r="H15" i="6"/>
  <c r="H12" i="6"/>
  <c r="H24" i="6"/>
  <c r="H23" i="6"/>
  <c r="H22" i="6"/>
  <c r="H21" i="6"/>
  <c r="H28" i="6"/>
  <c r="H14" i="6"/>
  <c r="H11" i="6"/>
  <c r="H13" i="6"/>
  <c r="H25" i="6"/>
  <c r="H27" i="6"/>
  <c r="H30" i="6"/>
  <c r="E25" i="5"/>
  <c r="E26" i="5"/>
  <c r="H31" i="6"/>
  <c r="E33" i="6"/>
  <c r="C5" i="7"/>
  <c r="C7" i="7"/>
  <c r="E34" i="6"/>
  <c r="E35" i="6"/>
  <c r="C8" i="7"/>
  <c r="C9" i="7"/>
</calcChain>
</file>

<file path=xl/sharedStrings.xml><?xml version="1.0" encoding="utf-8"?>
<sst xmlns="http://schemas.openxmlformats.org/spreadsheetml/2006/main" count="150" uniqueCount="96">
  <si>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</si>
  <si>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</si>
  <si>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</si>
  <si>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</si>
  <si>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</si>
  <si>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</si>
  <si>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</si>
  <si>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</si>
  <si>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</si>
  <si>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</si>
  <si>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</si>
  <si>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位</t>
  </si>
  <si>
    <t>酒店</t>
  </si>
  <si>
    <t>间</t>
  </si>
  <si>
    <t>服务费</t>
  </si>
  <si>
    <t>服务费点数</t>
  </si>
  <si>
    <t>项</t>
  </si>
  <si>
    <t>康辉集团北京国际会议展览有限公司</t>
  </si>
  <si>
    <t>丁凯旋</t>
  </si>
  <si>
    <t>dingkaixuan@cct.cn</t>
  </si>
  <si>
    <t>18511185439</t>
  </si>
  <si>
    <t>BYTON Brand Night Event</t>
  </si>
  <si>
    <t>Event Name</t>
  </si>
  <si>
    <t>100</t>
  </si>
  <si>
    <t>Number of people</t>
  </si>
  <si>
    <t>上海浦东嘉里大酒店</t>
  </si>
  <si>
    <t>上海卓美亚喜马拉雅酒店</t>
  </si>
  <si>
    <t>天数</t>
  </si>
  <si>
    <t>人员</t>
  </si>
  <si>
    <t>各板块负责人员</t>
  </si>
  <si>
    <t>礼仪</t>
  </si>
  <si>
    <t>兼职</t>
  </si>
  <si>
    <t>保洁</t>
  </si>
  <si>
    <t>其他</t>
  </si>
  <si>
    <t>所有费用</t>
  </si>
  <si>
    <t>马可</t>
  </si>
  <si>
    <t>人</t>
  </si>
  <si>
    <t>酒店、用车、其他</t>
  </si>
  <si>
    <t>费用总计</t>
  </si>
  <si>
    <t>不含税总计</t>
  </si>
  <si>
    <t>税额</t>
  </si>
  <si>
    <t>含税总计</t>
  </si>
  <si>
    <t>人员费用（含礼仪、兼职、保洁）</t>
    <phoneticPr fontId="15" type="noConversion"/>
  </si>
  <si>
    <t>化妆师</t>
  </si>
  <si>
    <t>礼仪面试费用</t>
  </si>
  <si>
    <t>6月11日：培训、彩排、试装等</t>
  </si>
  <si>
    <t>礼仪服装</t>
  </si>
  <si>
    <t>服装打版</t>
  </si>
  <si>
    <t>礼仪服装14备1</t>
  </si>
  <si>
    <t>件</t>
  </si>
  <si>
    <t>打版设计</t>
  </si>
  <si>
    <t>双</t>
  </si>
  <si>
    <t>笔</t>
  </si>
  <si>
    <t>现地采买运输等备用金</t>
  </si>
  <si>
    <t>鞋  黑色高跟皮鞋</t>
  </si>
  <si>
    <t>周大力小白鞋</t>
  </si>
  <si>
    <t>白色平底皮鞋</t>
  </si>
  <si>
    <t>肤色丝袜</t>
  </si>
  <si>
    <t>条</t>
  </si>
  <si>
    <t>周宏辉</t>
  </si>
  <si>
    <t>用车</t>
  </si>
  <si>
    <t>辆</t>
  </si>
  <si>
    <t>一趟 虹桥火车站-嘉里酒店</t>
  </si>
  <si>
    <t>南京酒店住宿</t>
  </si>
  <si>
    <t>南京早餐</t>
  </si>
  <si>
    <t>次</t>
  </si>
  <si>
    <t>火车票</t>
  </si>
  <si>
    <t>6月12日：工作时间8小时</t>
  </si>
  <si>
    <t>6月9日：工作时间8小时，10:00-18:00</t>
  </si>
  <si>
    <t>6月13日：4人 10:00-17:00</t>
  </si>
  <si>
    <t>6月12日：4人7:00-21:30        OT：6.5*4=26小时
                4人7:00-20:30        OT：5.5*4=22小时
                8人8:30-20:30        OT：4.0*8=32小时
                1人接站 12:30-20:30 
                1人8:30-14:30 半天工资</t>
  </si>
  <si>
    <t>6月11日：4人8:30-21:00        OT：4.5*4=18小时
                3人8:30-19:00        OT：2.5*3=7.5小时
                1人8:30-18:00        OT：1.5*1=1.5小时</t>
  </si>
  <si>
    <t>6月10日：工作时间8.5小时，10:00-18:30       OT: 0.5*4=2小时</t>
  </si>
  <si>
    <t>小时</t>
  </si>
  <si>
    <t>6月11日：6人 07:00-15:00
                9人 10:00-18:00</t>
  </si>
  <si>
    <t>6月12日：15人 07:30-19:30    OT：4.0*15=60小时</t>
  </si>
  <si>
    <t>兼职总OT 109小时，50/小时</t>
  </si>
  <si>
    <t>位/次</t>
  </si>
  <si>
    <t>6月11日：1人次
6月12日：3人次</t>
  </si>
  <si>
    <t>内部用车GL8 10号车损</t>
  </si>
  <si>
    <t>VIP 南京GL8包车
（1000/100公里 8小时   超时60/小时+公里数6/公里）</t>
  </si>
  <si>
    <t>全天待命临时取消 车损</t>
  </si>
  <si>
    <t>苏A07C0R 
6月10日 14:30-19:30  90公里 过路费10元   共1010元 
              （主要站点：红枫科技园、奥体）
6月11日 07:00-12:00  49公里 过路费10元   共1010元
              （主要站点：奥体、皇冠假日酒店、南站）</t>
  </si>
  <si>
    <t>苏A8B2X3
6月10日 11:00-19:40  145公里 停车29元 
                                   超公里45*6=270     共1299元 
              （主要站点：南站、圣和府邸、红枫科技园）
6月11日 11:00-16:00  120公里 过路费10元  
                                    超公里20*6=120    共1230元 
              （主要站点：奥体、皇冠假日酒店、南站）</t>
  </si>
  <si>
    <t>南京住宿 全损</t>
  </si>
  <si>
    <t>12人份早餐，已付定金的40%</t>
  </si>
  <si>
    <t>退票20%费用</t>
  </si>
  <si>
    <t>保洁总OT 60小时，50/小时</t>
  </si>
  <si>
    <t>VIP 上海GL8包车  9号-15号 
（1100/100公里 8小时   超时60/小时+公里数6/公里）</t>
  </si>
  <si>
    <t>沪BUY183
6月9日  10:00-16:00 停车10元  共1110元
（主要站点：客户家）
6月10日 14:00-17:00                共1100元
（主要站点：徐家汇-虹桥）
6月11日 14:00-24:00 超时2h*60=120  停车费70元
                                                 共1190元
（主要站点：虹桥-徐家汇-喜马拉雅-徐家汇-外滩18号-徐家汇）
6月12日  08:45-04:00 超时11h*60=660元 停车费70元
                                                 共1830元
（主要站点：徐家汇-喜马拉雅-嘉里酒店-徐家汇）
6月13日  11:00-17:00 停车费20元  共1120元
（主要站点：徐家汇-嘉里酒店-徐家汇）
6月14日  15:00-23:00 超公里60*6=360元 停车费20元 过路费105元                               共1585元
（主要站点：徐家汇-嘉里酒店-崇明由由大酒店）
6月15日  10:00-18:00 超公里85*6=510元 停车费50元 过路费110元                               共1770元
（主要站点：崇明由由大酒店-浦东机场-嘉里酒店-徐家汇-陕西路）</t>
  </si>
  <si>
    <t>VIP 上海GL8 11日晚增加用车</t>
  </si>
  <si>
    <t>VIP 上海GL8 12日晚增加接站</t>
  </si>
  <si>
    <t>沪DEJ728 （主要站点：上海站-浦东嘉里）
6月12日 21:50 停车费12元        共812元</t>
  </si>
  <si>
    <t>VIP 12日 上海虹桥-嘉里酒店 接站  考斯特</t>
  </si>
  <si>
    <t>沪BFG221
6月11日 21:00    停车费10元            共810元
（主要站点：虹桥高铁-浦东嘉里）
6月12日 更换为 沪AM0498 09:00-20:00 超时3h*60=180元 停车费30元                                       共1310元
（主要站点：卓美亚--长宁来福士-虹桥火车站-卓美娅-嘉里酒店-大观舞台）</t>
  </si>
  <si>
    <t>6月19日全部离店后确认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</si>
</sst>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¥#,##0.00;\¥\-#,##0.00"/>
    <numFmt numFmtId="165" formatCode="0_ "/>
    <numFmt numFmtId="166" formatCode="_ [$¥-804]* #,##0.00_ ;_ [$¥-804]* \-#,##0.00_ ;_ [$¥-804]* &quot;-&quot;??_ ;_ @_ "/>
    <numFmt numFmtId="167" formatCode="0.0_ "/>
  </numFmts>
  <fonts count="21">
    <font>
      <sz val="12"/>
      <name val="宋体"/>
      <charset val="134"/>
    </font>
    <font>
      <sz val="11"/>
      <color theme="1"/>
      <name val="Arial"/>
      <family val="2"/>
    </font>
    <font>
      <sz val="12"/>
      <name val="微软雅黑"/>
      <family val="2"/>
      <charset val="134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0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Arial"/>
      <family val="2"/>
    </font>
    <font>
      <sz val="10.5"/>
      <name val="微软雅黑"/>
      <family val="2"/>
      <charset val="134"/>
    </font>
    <font>
      <u/>
      <sz val="11"/>
      <color rgb="FF0000FF"/>
      <name val="Calibri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charset val="134"/>
    </font>
    <font>
      <sz val="10"/>
      <color theme="1"/>
      <name val="微软雅黑"/>
      <family val="2"/>
      <charset val="134"/>
    </font>
    <font>
      <sz val="14"/>
      <name val="宋体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</cellStyleXfs>
  <cellXfs count="66">
    <xf numFmtId="0" fontId="0" fillId="0" borderId="0" xfId="0">
      <alignment vertical="center"/>
    </xf>
    <xf numFmtId="0" fontId="7" fillId="4" borderId="4" xfId="0" applyFont="1" applyFill="1" applyBorder="1" applyAlignment="1">
      <alignment horizontal="center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9" fontId="9" fillId="0" borderId="2" xfId="0" applyNumberFormat="1" applyFont="1" applyFill="1" applyBorder="1" applyAlignment="1">
      <alignment horizontal="left" vertical="center"/>
    </xf>
    <xf numFmtId="9" fontId="10" fillId="0" borderId="2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9" fontId="11" fillId="0" borderId="2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9" fillId="0" borderId="2" xfId="2" applyFont="1" applyBorder="1" applyAlignment="1">
      <alignment horizontal="left" vertical="center"/>
    </xf>
    <xf numFmtId="165" fontId="9" fillId="0" borderId="2" xfId="2" applyNumberFormat="1" applyFont="1" applyBorder="1" applyAlignment="1">
      <alignment horizontal="left" vertical="center"/>
    </xf>
    <xf numFmtId="0" fontId="8" fillId="5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6" fillId="0" borderId="2" xfId="2" applyFont="1" applyBorder="1" applyAlignment="1">
      <alignment vertical="center" wrapText="1"/>
    </xf>
    <xf numFmtId="166" fontId="2" fillId="0" borderId="2" xfId="2" applyNumberFormat="1" applyFont="1" applyBorder="1" applyAlignment="1">
      <alignment horizontal="left" vertical="center"/>
    </xf>
    <xf numFmtId="166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0" fontId="17" fillId="0" borderId="0" xfId="0" applyFont="1">
      <alignment vertical="center"/>
    </xf>
    <xf numFmtId="0" fontId="19" fillId="8" borderId="4" xfId="0" applyFont="1" applyFill="1" applyBorder="1" applyAlignment="1">
      <alignment horizontal="left" vertical="center"/>
    </xf>
    <xf numFmtId="0" fontId="20" fillId="7" borderId="4" xfId="2" applyFont="1" applyFill="1" applyBorder="1" applyAlignment="1">
      <alignment horizontal="left" vertical="center"/>
    </xf>
    <xf numFmtId="0" fontId="20" fillId="7" borderId="2" xfId="2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65" fontId="9" fillId="6" borderId="2" xfId="2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center" vertical="center"/>
    </xf>
    <xf numFmtId="0" fontId="8" fillId="5" borderId="6" xfId="2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164" fontId="11" fillId="0" borderId="19" xfId="0" applyNumberFormat="1" applyFont="1" applyFill="1" applyBorder="1" applyAlignment="1">
      <alignment horizontal="center" vertical="center"/>
    </xf>
    <xf numFmtId="164" fontId="11" fillId="0" borderId="20" xfId="0" applyNumberFormat="1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49" fontId="13" fillId="3" borderId="2" xfId="1" applyNumberForma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6" borderId="2" xfId="2" applyFont="1" applyFill="1" applyBorder="1" applyAlignment="1">
      <alignment horizontal="left" vertical="center"/>
    </xf>
    <xf numFmtId="0" fontId="16" fillId="6" borderId="2" xfId="2" applyFont="1" applyFill="1" applyBorder="1" applyAlignment="1">
      <alignment horizontal="left" vertical="center" wrapText="1"/>
    </xf>
    <xf numFmtId="167" fontId="9" fillId="6" borderId="2" xfId="2" applyNumberFormat="1" applyFont="1" applyFill="1" applyBorder="1" applyAlignment="1">
      <alignment horizontal="left" vertical="center"/>
    </xf>
    <xf numFmtId="0" fontId="16" fillId="6" borderId="2" xfId="2" applyFont="1" applyFill="1" applyBorder="1" applyAlignment="1">
      <alignment vertical="center" wrapText="1"/>
    </xf>
  </cellXfs>
  <cellStyles count="4">
    <cellStyle name="常规" xfId="0" builtinId="0"/>
    <cellStyle name="常规 2" xfId="3"/>
    <cellStyle name="常规 3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workbookViewId="0">
      <selection activeCell="C7" sqref="C7"/>
    </sheetView>
  </sheetViews>
  <sheetFormatPr defaultColWidth="8.875" defaultRowHeight="14.25"/>
  <cols>
    <col min="2" max="2" width="32.625" customWidth="1"/>
    <col min="3" max="3" width="46.125" customWidth="1"/>
  </cols>
  <sheetData>
    <row r="3" spans="2:3" s="25" customFormat="1" ht="45.75" customHeight="1">
      <c r="B3" s="26" t="s">
        <v>4</v>
      </c>
      <c r="C3" s="26" t="s">
        <v>38</v>
      </c>
    </row>
    <row r="4" spans="2:3" s="25" customFormat="1" ht="45.75" customHeight="1">
      <c r="B4" s="27" t="s">
        <v>37</v>
      </c>
      <c r="C4" s="20">
        <f>'酒店、其他 明细'!E24</f>
        <v>41183.340000000004</v>
      </c>
    </row>
    <row r="5" spans="2:3" s="25" customFormat="1" ht="45.75" customHeight="1">
      <c r="B5" s="28" t="s">
        <v>42</v>
      </c>
      <c r="C5" s="21">
        <f>人员费用明细!E33</f>
        <v>239896.8</v>
      </c>
    </row>
    <row r="6" spans="2:3" ht="17.25">
      <c r="B6" s="15"/>
      <c r="C6" s="15"/>
    </row>
    <row r="7" spans="2:3" ht="40.5" customHeight="1">
      <c r="B7" s="22" t="s">
        <v>39</v>
      </c>
      <c r="C7" s="23">
        <f>C4+C5</f>
        <v>281080.14</v>
      </c>
    </row>
    <row r="8" spans="2:3" ht="40.5" customHeight="1">
      <c r="B8" s="22" t="s">
        <v>40</v>
      </c>
      <c r="C8" s="24">
        <f>C7*0.06</f>
        <v>16864.808400000002</v>
      </c>
    </row>
    <row r="9" spans="2:3" ht="40.5" customHeight="1">
      <c r="B9" s="22" t="s">
        <v>41</v>
      </c>
      <c r="C9" s="24">
        <f>C7+C8</f>
        <v>297944.94839999999</v>
      </c>
    </row>
  </sheetData>
  <phoneticPr fontId="15" type="noConversion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abSelected="1" workbookViewId="0">
      <selection activeCell="B3" sqref="B3:C3"/>
    </sheetView>
  </sheetViews>
  <sheetFormatPr defaultColWidth="9" defaultRowHeight="17.25"/>
  <cols>
    <col min="1" max="1" width="2.625" style="15" customWidth="1"/>
    <col min="2" max="2" width="5.75" style="15" bestFit="1" customWidth="1"/>
    <col min="3" max="3" width="42.75" style="15" bestFit="1" customWidth="1"/>
    <col min="4" max="4" width="5.125" style="15" customWidth="1"/>
    <col min="5" max="6" width="3.875" style="15" bestFit="1" customWidth="1"/>
    <col min="7" max="7" width="13" style="15" customWidth="1"/>
    <col min="8" max="8" width="13" style="18" customWidth="1"/>
    <col min="9" max="9" width="43.875" style="15" bestFit="1" customWidth="1"/>
    <col min="10" max="16384" width="9" style="15"/>
  </cols>
  <sheetData>
    <row r="1" spans="2:10" s="14" customFormat="1" ht="14.25">
      <c r="B1" s="38" t="s">
        <v>0</v>
      </c>
      <c r="C1" s="38"/>
      <c r="D1" s="39" t="s">
        <v>17</v>
      </c>
      <c r="E1" s="39"/>
      <c r="F1" s="39"/>
      <c r="G1" s="39"/>
      <c r="H1" s="39"/>
      <c r="I1" s="12"/>
      <c r="J1" s="13"/>
    </row>
    <row r="2" spans="2:10" s="14" customFormat="1" ht="14.25">
      <c r="B2" s="38" t="s">
        <v>1</v>
      </c>
      <c r="C2" s="38"/>
      <c r="D2" s="39" t="s">
        <v>18</v>
      </c>
      <c r="E2" s="39"/>
      <c r="F2" s="39"/>
      <c r="G2" s="39"/>
      <c r="H2" s="39"/>
    </row>
    <row r="3" spans="2:10" s="14" customFormat="1" ht="15">
      <c r="B3" s="38" t="s">
        <v>2</v>
      </c>
      <c r="C3" s="38"/>
      <c r="D3" s="55" t="s">
        <v>19</v>
      </c>
      <c r="E3" s="56"/>
      <c r="F3" s="56"/>
      <c r="G3" s="56"/>
      <c r="H3" s="56"/>
    </row>
    <row r="4" spans="2:10" s="14" customFormat="1" ht="14.25">
      <c r="B4" s="38" t="s">
        <v>3</v>
      </c>
      <c r="C4" s="38"/>
      <c r="D4" s="39" t="s">
        <v>20</v>
      </c>
      <c r="E4" s="39"/>
      <c r="F4" s="39"/>
      <c r="G4" s="39"/>
      <c r="H4" s="39"/>
    </row>
    <row r="5" spans="2:10" s="14" customFormat="1" ht="14.25">
      <c r="B5" s="38" t="s">
        <v>22</v>
      </c>
      <c r="C5" s="38"/>
      <c r="D5" s="39" t="s">
        <v>21</v>
      </c>
      <c r="E5" s="39"/>
      <c r="F5" s="39"/>
      <c r="G5" s="39"/>
      <c r="H5" s="39"/>
    </row>
    <row r="6" spans="2:10" s="14" customFormat="1" ht="14.25">
      <c r="B6" s="38" t="s">
        <v>24</v>
      </c>
      <c r="C6" s="38"/>
      <c r="D6" s="39" t="s">
        <v>23</v>
      </c>
      <c r="E6" s="39"/>
      <c r="F6" s="39"/>
      <c r="G6" s="39"/>
      <c r="H6" s="39"/>
    </row>
    <row r="8" spans="2:10">
      <c r="B8" s="1" t="s">
        <v>4</v>
      </c>
      <c r="C8" s="1" t="s">
        <v>5</v>
      </c>
      <c r="D8" s="1" t="s">
        <v>6</v>
      </c>
      <c r="E8" s="1" t="s">
        <v>7</v>
      </c>
      <c r="F8" s="1" t="s">
        <v>27</v>
      </c>
      <c r="G8" s="1" t="s">
        <v>8</v>
      </c>
      <c r="H8" s="2" t="s">
        <v>9</v>
      </c>
      <c r="I8" s="1" t="s">
        <v>10</v>
      </c>
    </row>
    <row r="9" spans="2:10">
      <c r="B9" s="40" t="s">
        <v>12</v>
      </c>
      <c r="C9" s="62" t="s">
        <v>25</v>
      </c>
      <c r="D9" s="62"/>
      <c r="E9" s="62" t="s">
        <v>13</v>
      </c>
      <c r="F9" s="62"/>
      <c r="G9" s="62"/>
      <c r="H9" s="62">
        <v>9619.5</v>
      </c>
      <c r="I9" s="63" t="s">
        <v>95</v>
      </c>
    </row>
    <row r="10" spans="2:10">
      <c r="B10" s="41"/>
      <c r="C10" s="16" t="s">
        <v>26</v>
      </c>
      <c r="D10" s="16"/>
      <c r="E10" s="62" t="s">
        <v>13</v>
      </c>
      <c r="F10" s="62"/>
      <c r="G10" s="16"/>
      <c r="H10" s="64">
        <v>5421.9</v>
      </c>
      <c r="I10" s="65" t="s">
        <v>95</v>
      </c>
    </row>
    <row r="11" spans="2:10">
      <c r="B11" s="40" t="s">
        <v>60</v>
      </c>
      <c r="C11" s="3" t="s">
        <v>79</v>
      </c>
      <c r="D11" s="3">
        <v>1</v>
      </c>
      <c r="E11" s="9" t="s">
        <v>61</v>
      </c>
      <c r="F11" s="9">
        <v>1</v>
      </c>
      <c r="G11" s="16">
        <v>1000</v>
      </c>
      <c r="H11" s="30">
        <f t="shared" ref="H11" si="0">D11*F11*G11</f>
        <v>1000</v>
      </c>
      <c r="I11" s="19" t="s">
        <v>81</v>
      </c>
    </row>
    <row r="12" spans="2:10" ht="82.5">
      <c r="B12" s="52"/>
      <c r="C12" s="53" t="s">
        <v>80</v>
      </c>
      <c r="D12" s="3">
        <v>1</v>
      </c>
      <c r="E12" s="9" t="s">
        <v>61</v>
      </c>
      <c r="F12" s="9">
        <v>2</v>
      </c>
      <c r="G12" s="16"/>
      <c r="H12" s="30">
        <v>2020</v>
      </c>
      <c r="I12" s="19" t="s">
        <v>82</v>
      </c>
    </row>
    <row r="13" spans="2:10" ht="132">
      <c r="B13" s="52"/>
      <c r="C13" s="54"/>
      <c r="D13" s="3">
        <v>1</v>
      </c>
      <c r="E13" s="9" t="s">
        <v>61</v>
      </c>
      <c r="F13" s="9">
        <v>2</v>
      </c>
      <c r="G13" s="16"/>
      <c r="H13" s="30">
        <v>2529</v>
      </c>
      <c r="I13" s="19" t="s">
        <v>83</v>
      </c>
    </row>
    <row r="14" spans="2:10" ht="346.5">
      <c r="B14" s="52"/>
      <c r="C14" s="32" t="s">
        <v>88</v>
      </c>
      <c r="D14" s="3">
        <v>1</v>
      </c>
      <c r="E14" s="9" t="s">
        <v>61</v>
      </c>
      <c r="F14" s="9">
        <v>7</v>
      </c>
      <c r="G14" s="16"/>
      <c r="H14" s="30">
        <v>9695</v>
      </c>
      <c r="I14" s="19" t="s">
        <v>89</v>
      </c>
    </row>
    <row r="15" spans="2:10" ht="132">
      <c r="B15" s="52"/>
      <c r="C15" s="32" t="s">
        <v>90</v>
      </c>
      <c r="D15" s="3">
        <v>1</v>
      </c>
      <c r="E15" s="9" t="s">
        <v>61</v>
      </c>
      <c r="F15" s="9">
        <v>1</v>
      </c>
      <c r="G15" s="16"/>
      <c r="H15" s="30">
        <v>2120</v>
      </c>
      <c r="I15" s="19" t="s">
        <v>94</v>
      </c>
    </row>
    <row r="16" spans="2:10" ht="33">
      <c r="B16" s="52"/>
      <c r="C16" s="32" t="s">
        <v>91</v>
      </c>
      <c r="D16" s="3">
        <v>1</v>
      </c>
      <c r="E16" s="9" t="s">
        <v>61</v>
      </c>
      <c r="F16" s="9">
        <v>1</v>
      </c>
      <c r="G16" s="16">
        <v>800</v>
      </c>
      <c r="H16" s="30">
        <v>800</v>
      </c>
      <c r="I16" s="19" t="s">
        <v>92</v>
      </c>
    </row>
    <row r="17" spans="2:12">
      <c r="B17" s="41"/>
      <c r="C17" s="3" t="s">
        <v>93</v>
      </c>
      <c r="D17" s="3">
        <v>1</v>
      </c>
      <c r="E17" s="9" t="s">
        <v>61</v>
      </c>
      <c r="F17" s="9">
        <v>1</v>
      </c>
      <c r="G17" s="16">
        <v>1300</v>
      </c>
      <c r="H17" s="30">
        <f t="shared" ref="H17:H21" si="1">D17*F17*G17</f>
        <v>1300</v>
      </c>
      <c r="I17" s="19" t="s">
        <v>62</v>
      </c>
    </row>
    <row r="18" spans="2:12">
      <c r="B18" s="40" t="s">
        <v>33</v>
      </c>
      <c r="C18" s="3" t="s">
        <v>63</v>
      </c>
      <c r="D18" s="3">
        <v>3</v>
      </c>
      <c r="E18" s="9" t="s">
        <v>13</v>
      </c>
      <c r="F18" s="9">
        <v>1</v>
      </c>
      <c r="G18" s="16">
        <v>188</v>
      </c>
      <c r="H18" s="30">
        <f t="shared" si="1"/>
        <v>564</v>
      </c>
      <c r="I18" s="19" t="s">
        <v>84</v>
      </c>
    </row>
    <row r="19" spans="2:12">
      <c r="B19" s="52"/>
      <c r="C19" s="3" t="s">
        <v>64</v>
      </c>
      <c r="D19" s="3">
        <v>1</v>
      </c>
      <c r="E19" s="9" t="s">
        <v>65</v>
      </c>
      <c r="F19" s="9">
        <v>1</v>
      </c>
      <c r="G19" s="16"/>
      <c r="H19" s="30">
        <v>280</v>
      </c>
      <c r="I19" s="19" t="s">
        <v>85</v>
      </c>
    </row>
    <row r="20" spans="2:12">
      <c r="B20" s="52"/>
      <c r="C20" s="3" t="s">
        <v>66</v>
      </c>
      <c r="D20" s="3">
        <v>3</v>
      </c>
      <c r="E20" s="9" t="s">
        <v>36</v>
      </c>
      <c r="F20" s="9">
        <v>2</v>
      </c>
      <c r="G20" s="16"/>
      <c r="H20" s="30">
        <v>90</v>
      </c>
      <c r="I20" s="19" t="s">
        <v>86</v>
      </c>
    </row>
    <row r="21" spans="2:12">
      <c r="B21" s="41"/>
      <c r="C21" s="16" t="s">
        <v>53</v>
      </c>
      <c r="D21" s="16">
        <v>1</v>
      </c>
      <c r="E21" s="16" t="s">
        <v>52</v>
      </c>
      <c r="F21" s="16">
        <v>1</v>
      </c>
      <c r="G21" s="16">
        <v>2000</v>
      </c>
      <c r="H21" s="30">
        <f t="shared" si="1"/>
        <v>2000</v>
      </c>
      <c r="I21" s="16"/>
      <c r="L21" s="17"/>
    </row>
    <row r="22" spans="2:12">
      <c r="B22" s="11" t="s">
        <v>14</v>
      </c>
      <c r="C22" s="4" t="s">
        <v>15</v>
      </c>
      <c r="D22" s="3">
        <v>1</v>
      </c>
      <c r="E22" s="4" t="s">
        <v>16</v>
      </c>
      <c r="F22" s="4"/>
      <c r="G22" s="4">
        <v>0.1</v>
      </c>
      <c r="H22" s="10">
        <f>SUM(H9:H21)*D22*G22</f>
        <v>3743.9400000000005</v>
      </c>
      <c r="I22" s="5"/>
    </row>
    <row r="24" spans="2:12" ht="18" thickBot="1">
      <c r="B24" s="47" t="s">
        <v>39</v>
      </c>
      <c r="C24" s="48"/>
      <c r="D24" s="8"/>
      <c r="E24" s="49">
        <f>SUM(H9:H22)</f>
        <v>41183.340000000004</v>
      </c>
      <c r="F24" s="50"/>
      <c r="G24" s="50"/>
      <c r="H24" s="51"/>
    </row>
    <row r="25" spans="2:12" ht="18" thickBot="1">
      <c r="B25" s="42" t="s">
        <v>40</v>
      </c>
      <c r="C25" s="43"/>
      <c r="D25" s="7">
        <v>0.06</v>
      </c>
      <c r="E25" s="44">
        <f>E24*D25</f>
        <v>2471.0004000000004</v>
      </c>
      <c r="F25" s="45"/>
      <c r="G25" s="45"/>
      <c r="H25" s="46"/>
    </row>
    <row r="26" spans="2:12">
      <c r="B26" s="33" t="s">
        <v>41</v>
      </c>
      <c r="C26" s="34"/>
      <c r="D26" s="6"/>
      <c r="E26" s="35">
        <f>E25+E24</f>
        <v>43654.340400000001</v>
      </c>
      <c r="F26" s="36"/>
      <c r="G26" s="36"/>
      <c r="H26" s="37"/>
    </row>
  </sheetData>
  <mergeCells count="22">
    <mergeCell ref="B4:C4"/>
    <mergeCell ref="D4:H4"/>
    <mergeCell ref="B1:C1"/>
    <mergeCell ref="D1:H1"/>
    <mergeCell ref="B2:C2"/>
    <mergeCell ref="D2:H2"/>
    <mergeCell ref="B3:C3"/>
    <mergeCell ref="D3:H3"/>
    <mergeCell ref="B26:C26"/>
    <mergeCell ref="E26:H26"/>
    <mergeCell ref="B5:C5"/>
    <mergeCell ref="D5:H5"/>
    <mergeCell ref="D6:H6"/>
    <mergeCell ref="B6:C6"/>
    <mergeCell ref="B9:B10"/>
    <mergeCell ref="B25:C25"/>
    <mergeCell ref="E25:H25"/>
    <mergeCell ref="B24:C24"/>
    <mergeCell ref="E24:H24"/>
    <mergeCell ref="B11:B17"/>
    <mergeCell ref="B18:B21"/>
    <mergeCell ref="C12:C13"/>
  </mergeCells>
  <phoneticPr fontId="15" type="noConversion"/>
  <pageMargins left="0.75" right="0.75" top="1" bottom="1" header="0.51180555555555596" footer="0.51180555555555596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opLeftCell="A29" workbookViewId="0">
      <selection activeCell="E35" sqref="E35:H35"/>
    </sheetView>
  </sheetViews>
  <sheetFormatPr defaultColWidth="9" defaultRowHeight="14.25"/>
  <cols>
    <col min="1" max="1" width="2.625" customWidth="1"/>
    <col min="2" max="2" width="8.375" customWidth="1"/>
    <col min="3" max="3" width="42.375" customWidth="1"/>
    <col min="4" max="4" width="8.625" customWidth="1"/>
    <col min="5" max="6" width="7" customWidth="1"/>
    <col min="7" max="7" width="12.125" customWidth="1"/>
    <col min="8" max="8" width="13.125" customWidth="1"/>
    <col min="9" max="9" width="50.875" customWidth="1"/>
  </cols>
  <sheetData>
    <row r="1" spans="2:10" s="14" customFormat="1">
      <c r="B1" s="38" t="s">
        <v>0</v>
      </c>
      <c r="C1" s="38"/>
      <c r="D1" s="39" t="s">
        <v>17</v>
      </c>
      <c r="E1" s="39"/>
      <c r="F1" s="39"/>
      <c r="G1" s="39"/>
      <c r="H1" s="39"/>
      <c r="I1" s="12"/>
      <c r="J1" s="13"/>
    </row>
    <row r="2" spans="2:10" s="14" customFormat="1">
      <c r="B2" s="38" t="s">
        <v>1</v>
      </c>
      <c r="C2" s="38"/>
      <c r="D2" s="39" t="s">
        <v>18</v>
      </c>
      <c r="E2" s="39"/>
      <c r="F2" s="39"/>
      <c r="G2" s="39"/>
      <c r="H2" s="39"/>
    </row>
    <row r="3" spans="2:10" s="14" customFormat="1" ht="15">
      <c r="B3" s="38" t="s">
        <v>2</v>
      </c>
      <c r="C3" s="38"/>
      <c r="D3" s="55" t="s">
        <v>19</v>
      </c>
      <c r="E3" s="56"/>
      <c r="F3" s="56"/>
      <c r="G3" s="56"/>
      <c r="H3" s="56"/>
    </row>
    <row r="4" spans="2:10" s="14" customFormat="1">
      <c r="B4" s="38" t="s">
        <v>3</v>
      </c>
      <c r="C4" s="38"/>
      <c r="D4" s="39" t="s">
        <v>20</v>
      </c>
      <c r="E4" s="39"/>
      <c r="F4" s="39"/>
      <c r="G4" s="39"/>
      <c r="H4" s="39"/>
    </row>
    <row r="5" spans="2:10" s="14" customFormat="1">
      <c r="B5" s="38" t="s">
        <v>22</v>
      </c>
      <c r="C5" s="38"/>
      <c r="D5" s="39" t="s">
        <v>21</v>
      </c>
      <c r="E5" s="39"/>
      <c r="F5" s="39"/>
      <c r="G5" s="39"/>
      <c r="H5" s="39"/>
    </row>
    <row r="6" spans="2:10" s="14" customFormat="1">
      <c r="B6" s="38" t="s">
        <v>24</v>
      </c>
      <c r="C6" s="38"/>
      <c r="D6" s="39" t="s">
        <v>23</v>
      </c>
      <c r="E6" s="39"/>
      <c r="F6" s="39"/>
      <c r="G6" s="39"/>
      <c r="H6" s="39"/>
    </row>
    <row r="7" spans="2:10" s="15" customFormat="1" ht="17.25">
      <c r="H7" s="18"/>
    </row>
    <row r="8" spans="2:10" s="15" customFormat="1" ht="17.25">
      <c r="B8" s="1" t="s">
        <v>4</v>
      </c>
      <c r="C8" s="1" t="s">
        <v>5</v>
      </c>
      <c r="D8" s="1" t="s">
        <v>6</v>
      </c>
      <c r="E8" s="1" t="s">
        <v>7</v>
      </c>
      <c r="F8" s="1" t="s">
        <v>27</v>
      </c>
      <c r="G8" s="1" t="s">
        <v>8</v>
      </c>
      <c r="H8" s="2" t="s">
        <v>9</v>
      </c>
      <c r="I8" s="1" t="s">
        <v>10</v>
      </c>
    </row>
    <row r="9" spans="2:10" s="15" customFormat="1" ht="17.25">
      <c r="B9" s="40" t="s">
        <v>28</v>
      </c>
      <c r="C9" s="3" t="s">
        <v>59</v>
      </c>
      <c r="D9" s="3">
        <v>1</v>
      </c>
      <c r="E9" s="3" t="s">
        <v>36</v>
      </c>
      <c r="F9" s="3">
        <v>1</v>
      </c>
      <c r="G9" s="16"/>
      <c r="H9" s="10">
        <v>10000</v>
      </c>
      <c r="I9" s="57" t="s">
        <v>34</v>
      </c>
    </row>
    <row r="10" spans="2:10" s="15" customFormat="1" ht="17.25">
      <c r="B10" s="52"/>
      <c r="C10" s="3" t="s">
        <v>35</v>
      </c>
      <c r="D10" s="3">
        <v>1</v>
      </c>
      <c r="E10" s="3" t="s">
        <v>36</v>
      </c>
      <c r="F10" s="3">
        <v>1</v>
      </c>
      <c r="G10" s="16"/>
      <c r="H10" s="10">
        <v>15000</v>
      </c>
      <c r="I10" s="54"/>
    </row>
    <row r="11" spans="2:10" s="15" customFormat="1" ht="17.25">
      <c r="B11" s="52"/>
      <c r="C11" s="3" t="s">
        <v>29</v>
      </c>
      <c r="D11" s="3">
        <v>6</v>
      </c>
      <c r="E11" s="3" t="s">
        <v>11</v>
      </c>
      <c r="F11" s="3">
        <v>10</v>
      </c>
      <c r="G11" s="16">
        <v>1500</v>
      </c>
      <c r="H11" s="10">
        <f t="shared" ref="H11:H30" si="0">D11*G11*F11</f>
        <v>90000</v>
      </c>
      <c r="I11" s="3"/>
    </row>
    <row r="12" spans="2:10" s="15" customFormat="1" ht="17.25">
      <c r="B12" s="52"/>
      <c r="C12" s="57" t="s">
        <v>30</v>
      </c>
      <c r="D12" s="3">
        <v>24</v>
      </c>
      <c r="E12" s="3" t="s">
        <v>11</v>
      </c>
      <c r="F12" s="3">
        <v>1</v>
      </c>
      <c r="G12" s="16">
        <v>300</v>
      </c>
      <c r="H12" s="10">
        <f t="shared" si="0"/>
        <v>7200</v>
      </c>
      <c r="I12" s="3" t="s">
        <v>44</v>
      </c>
    </row>
    <row r="13" spans="2:10" s="15" customFormat="1" ht="17.25">
      <c r="B13" s="52"/>
      <c r="C13" s="61"/>
      <c r="D13" s="16">
        <v>16</v>
      </c>
      <c r="E13" s="3" t="s">
        <v>11</v>
      </c>
      <c r="F13" s="3">
        <v>1</v>
      </c>
      <c r="G13" s="16">
        <v>600</v>
      </c>
      <c r="H13" s="10">
        <f t="shared" si="0"/>
        <v>9600</v>
      </c>
      <c r="I13" s="3" t="s">
        <v>45</v>
      </c>
    </row>
    <row r="14" spans="2:10" s="15" customFormat="1" ht="17.25">
      <c r="B14" s="52"/>
      <c r="C14" s="61"/>
      <c r="D14" s="16">
        <v>20</v>
      </c>
      <c r="E14" s="3" t="s">
        <v>11</v>
      </c>
      <c r="F14" s="3">
        <v>1</v>
      </c>
      <c r="G14" s="16">
        <v>900</v>
      </c>
      <c r="H14" s="10">
        <f t="shared" si="0"/>
        <v>18000</v>
      </c>
      <c r="I14" s="3" t="s">
        <v>67</v>
      </c>
    </row>
    <row r="15" spans="2:10" s="15" customFormat="1" ht="17.25">
      <c r="B15" s="52"/>
      <c r="C15" s="3" t="s">
        <v>46</v>
      </c>
      <c r="D15" s="16">
        <v>20</v>
      </c>
      <c r="E15" s="3" t="s">
        <v>49</v>
      </c>
      <c r="F15" s="3">
        <v>1</v>
      </c>
      <c r="G15" s="16">
        <v>1000</v>
      </c>
      <c r="H15" s="10">
        <f t="shared" ref="H15:H16" si="1">D15*G15*F15</f>
        <v>20000</v>
      </c>
      <c r="I15" s="3" t="s">
        <v>48</v>
      </c>
    </row>
    <row r="16" spans="2:10" s="15" customFormat="1" ht="17.25">
      <c r="B16" s="52"/>
      <c r="C16" s="3" t="s">
        <v>47</v>
      </c>
      <c r="D16" s="16">
        <v>2</v>
      </c>
      <c r="E16" s="3" t="s">
        <v>49</v>
      </c>
      <c r="F16" s="3">
        <v>1</v>
      </c>
      <c r="G16" s="16">
        <v>1500</v>
      </c>
      <c r="H16" s="10">
        <f t="shared" si="1"/>
        <v>3000</v>
      </c>
      <c r="I16" s="3" t="s">
        <v>50</v>
      </c>
    </row>
    <row r="17" spans="2:9" s="15" customFormat="1" ht="17.25">
      <c r="B17" s="52"/>
      <c r="C17" s="29" t="s">
        <v>54</v>
      </c>
      <c r="D17" s="16">
        <v>20</v>
      </c>
      <c r="E17" s="3" t="s">
        <v>51</v>
      </c>
      <c r="F17" s="3">
        <v>1</v>
      </c>
      <c r="G17" s="16">
        <v>99</v>
      </c>
      <c r="H17" s="10">
        <f t="shared" ref="H17:H20" si="2">D17*G17*F17</f>
        <v>1980</v>
      </c>
      <c r="I17" s="3"/>
    </row>
    <row r="18" spans="2:9" s="15" customFormat="1" ht="17.25">
      <c r="B18" s="52"/>
      <c r="C18" s="31" t="s">
        <v>55</v>
      </c>
      <c r="D18" s="16">
        <v>20</v>
      </c>
      <c r="E18" s="3" t="s">
        <v>51</v>
      </c>
      <c r="F18" s="3">
        <v>1</v>
      </c>
      <c r="G18" s="16">
        <v>39.9</v>
      </c>
      <c r="H18" s="10">
        <f t="shared" si="2"/>
        <v>798</v>
      </c>
      <c r="I18" s="3"/>
    </row>
    <row r="19" spans="2:9" s="15" customFormat="1" ht="17.25">
      <c r="B19" s="52"/>
      <c r="C19" s="31" t="s">
        <v>56</v>
      </c>
      <c r="D19" s="16">
        <v>20</v>
      </c>
      <c r="E19" s="3" t="s">
        <v>51</v>
      </c>
      <c r="F19" s="3">
        <v>1</v>
      </c>
      <c r="G19" s="16">
        <v>98</v>
      </c>
      <c r="H19" s="10">
        <f t="shared" si="2"/>
        <v>1960</v>
      </c>
      <c r="I19" s="3"/>
    </row>
    <row r="20" spans="2:9" s="15" customFormat="1" ht="17.25">
      <c r="B20" s="52"/>
      <c r="C20" s="31" t="s">
        <v>57</v>
      </c>
      <c r="D20" s="3">
        <v>20</v>
      </c>
      <c r="E20" s="3" t="s">
        <v>58</v>
      </c>
      <c r="F20" s="3">
        <v>1</v>
      </c>
      <c r="G20" s="16">
        <v>30</v>
      </c>
      <c r="H20" s="10">
        <f t="shared" si="2"/>
        <v>600</v>
      </c>
      <c r="I20" s="3"/>
    </row>
    <row r="21" spans="2:9" s="15" customFormat="1" ht="17.25">
      <c r="B21" s="52"/>
      <c r="C21" s="58" t="s">
        <v>31</v>
      </c>
      <c r="D21" s="3">
        <v>4</v>
      </c>
      <c r="E21" s="3" t="s">
        <v>11</v>
      </c>
      <c r="F21" s="3">
        <v>1</v>
      </c>
      <c r="G21" s="16">
        <v>400</v>
      </c>
      <c r="H21" s="10">
        <f t="shared" si="0"/>
        <v>1600</v>
      </c>
      <c r="I21" s="3" t="s">
        <v>68</v>
      </c>
    </row>
    <row r="22" spans="2:9" s="15" customFormat="1" ht="17.25">
      <c r="B22" s="52"/>
      <c r="C22" s="59"/>
      <c r="D22" s="3">
        <v>4</v>
      </c>
      <c r="E22" s="3" t="s">
        <v>11</v>
      </c>
      <c r="F22" s="3">
        <v>1</v>
      </c>
      <c r="G22" s="16">
        <v>400</v>
      </c>
      <c r="H22" s="10">
        <f t="shared" si="0"/>
        <v>1600</v>
      </c>
      <c r="I22" s="3" t="s">
        <v>72</v>
      </c>
    </row>
    <row r="23" spans="2:9" s="15" customFormat="1" ht="49.5">
      <c r="B23" s="52"/>
      <c r="C23" s="59"/>
      <c r="D23" s="3">
        <v>8</v>
      </c>
      <c r="E23" s="3" t="s">
        <v>11</v>
      </c>
      <c r="F23" s="3">
        <v>1</v>
      </c>
      <c r="G23" s="16">
        <v>400</v>
      </c>
      <c r="H23" s="10">
        <f t="shared" si="0"/>
        <v>3200</v>
      </c>
      <c r="I23" s="32" t="s">
        <v>71</v>
      </c>
    </row>
    <row r="24" spans="2:9" s="15" customFormat="1" ht="82.5">
      <c r="B24" s="52"/>
      <c r="C24" s="59"/>
      <c r="D24" s="3">
        <v>17.5</v>
      </c>
      <c r="E24" s="3" t="s">
        <v>11</v>
      </c>
      <c r="F24" s="3">
        <v>1</v>
      </c>
      <c r="G24" s="16">
        <v>400</v>
      </c>
      <c r="H24" s="10">
        <f t="shared" si="0"/>
        <v>7000</v>
      </c>
      <c r="I24" s="32" t="s">
        <v>70</v>
      </c>
    </row>
    <row r="25" spans="2:9" s="15" customFormat="1" ht="17.25">
      <c r="B25" s="52"/>
      <c r="C25" s="59"/>
      <c r="D25" s="3">
        <v>4</v>
      </c>
      <c r="E25" s="3" t="s">
        <v>11</v>
      </c>
      <c r="F25" s="3">
        <v>1</v>
      </c>
      <c r="G25" s="16">
        <v>400</v>
      </c>
      <c r="H25" s="10">
        <f t="shared" si="0"/>
        <v>1600</v>
      </c>
      <c r="I25" s="3" t="s">
        <v>69</v>
      </c>
    </row>
    <row r="26" spans="2:9" s="15" customFormat="1" ht="25.5" customHeight="1">
      <c r="B26" s="52"/>
      <c r="C26" s="60"/>
      <c r="D26" s="3">
        <v>109</v>
      </c>
      <c r="E26" s="3" t="s">
        <v>73</v>
      </c>
      <c r="F26" s="3">
        <v>1</v>
      </c>
      <c r="G26" s="16">
        <v>50</v>
      </c>
      <c r="H26" s="10">
        <f t="shared" si="0"/>
        <v>5450</v>
      </c>
      <c r="I26" s="3" t="s">
        <v>76</v>
      </c>
    </row>
    <row r="27" spans="2:9" s="15" customFormat="1" ht="33">
      <c r="B27" s="52"/>
      <c r="C27" s="58" t="s">
        <v>32</v>
      </c>
      <c r="D27" s="3">
        <v>15</v>
      </c>
      <c r="E27" s="3" t="s">
        <v>11</v>
      </c>
      <c r="F27" s="3">
        <v>1</v>
      </c>
      <c r="G27" s="16">
        <v>350</v>
      </c>
      <c r="H27" s="10">
        <f t="shared" si="0"/>
        <v>5250</v>
      </c>
      <c r="I27" s="32" t="s">
        <v>74</v>
      </c>
    </row>
    <row r="28" spans="2:9" s="15" customFormat="1" ht="17.25">
      <c r="B28" s="52"/>
      <c r="C28" s="59"/>
      <c r="D28" s="3">
        <v>15</v>
      </c>
      <c r="E28" s="3" t="s">
        <v>11</v>
      </c>
      <c r="F28" s="3">
        <v>1</v>
      </c>
      <c r="G28" s="16">
        <v>350</v>
      </c>
      <c r="H28" s="10">
        <f t="shared" si="0"/>
        <v>5250</v>
      </c>
      <c r="I28" s="3" t="s">
        <v>75</v>
      </c>
    </row>
    <row r="29" spans="2:9" s="15" customFormat="1" ht="17.25">
      <c r="B29" s="52"/>
      <c r="C29" s="60"/>
      <c r="D29" s="3">
        <v>60</v>
      </c>
      <c r="E29" s="3" t="s">
        <v>11</v>
      </c>
      <c r="F29" s="3">
        <v>1</v>
      </c>
      <c r="G29" s="16">
        <v>50</v>
      </c>
      <c r="H29" s="10">
        <f t="shared" si="0"/>
        <v>3000</v>
      </c>
      <c r="I29" s="3" t="s">
        <v>87</v>
      </c>
    </row>
    <row r="30" spans="2:9" s="15" customFormat="1" ht="33">
      <c r="B30" s="41"/>
      <c r="C30" s="16" t="s">
        <v>43</v>
      </c>
      <c r="D30" s="3">
        <v>4</v>
      </c>
      <c r="E30" s="3" t="s">
        <v>77</v>
      </c>
      <c r="F30" s="3">
        <v>1</v>
      </c>
      <c r="G30" s="16">
        <v>1500</v>
      </c>
      <c r="H30" s="10">
        <f t="shared" si="0"/>
        <v>6000</v>
      </c>
      <c r="I30" s="32" t="s">
        <v>78</v>
      </c>
    </row>
    <row r="31" spans="2:9" s="15" customFormat="1" ht="17.25">
      <c r="B31" s="11" t="s">
        <v>14</v>
      </c>
      <c r="C31" s="4"/>
      <c r="D31" s="3">
        <v>1</v>
      </c>
      <c r="E31" s="4" t="s">
        <v>16</v>
      </c>
      <c r="F31" s="4"/>
      <c r="G31" s="4">
        <v>0.1</v>
      </c>
      <c r="H31" s="10">
        <f>SUM(H9:H30)*D31*G31</f>
        <v>21808.800000000003</v>
      </c>
      <c r="I31" s="5"/>
    </row>
    <row r="32" spans="2:9" s="15" customFormat="1" ht="17.25">
      <c r="H32" s="18"/>
    </row>
    <row r="33" spans="2:8" s="15" customFormat="1" ht="18" thickBot="1">
      <c r="B33" s="47" t="s">
        <v>39</v>
      </c>
      <c r="C33" s="48"/>
      <c r="D33" s="8"/>
      <c r="E33" s="49">
        <f>SUM(H9:H31)</f>
        <v>239896.8</v>
      </c>
      <c r="F33" s="50"/>
      <c r="G33" s="50"/>
      <c r="H33" s="51"/>
    </row>
    <row r="34" spans="2:8" s="15" customFormat="1" ht="18" thickBot="1">
      <c r="B34" s="42" t="s">
        <v>40</v>
      </c>
      <c r="C34" s="43"/>
      <c r="D34" s="7">
        <v>0.06</v>
      </c>
      <c r="E34" s="44">
        <f>E33*D34</f>
        <v>14393.807999999999</v>
      </c>
      <c r="F34" s="45"/>
      <c r="G34" s="45"/>
      <c r="H34" s="46"/>
    </row>
    <row r="35" spans="2:8" s="15" customFormat="1" ht="17.25">
      <c r="B35" s="33" t="s">
        <v>41</v>
      </c>
      <c r="C35" s="34"/>
      <c r="D35" s="6"/>
      <c r="E35" s="35">
        <f>E34+E33</f>
        <v>254290.60799999998</v>
      </c>
      <c r="F35" s="36"/>
      <c r="G35" s="36"/>
      <c r="H35" s="37"/>
    </row>
  </sheetData>
  <mergeCells count="23">
    <mergeCell ref="I9:I10"/>
    <mergeCell ref="B34:C34"/>
    <mergeCell ref="E34:H34"/>
    <mergeCell ref="B35:C35"/>
    <mergeCell ref="E35:H35"/>
    <mergeCell ref="B33:C33"/>
    <mergeCell ref="E33:H33"/>
    <mergeCell ref="B9:B30"/>
    <mergeCell ref="C21:C26"/>
    <mergeCell ref="C27:C29"/>
    <mergeCell ref="C12:C14"/>
    <mergeCell ref="D5:H5"/>
    <mergeCell ref="B6:C6"/>
    <mergeCell ref="D6:H6"/>
    <mergeCell ref="B1:C1"/>
    <mergeCell ref="D1:H1"/>
    <mergeCell ref="B2:C2"/>
    <mergeCell ref="D2:H2"/>
    <mergeCell ref="B3:C3"/>
    <mergeCell ref="D3:H3"/>
    <mergeCell ref="B4:C4"/>
    <mergeCell ref="D4:H4"/>
    <mergeCell ref="B5:C5"/>
  </mergeCells>
  <phoneticPr fontId="15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费用总计</vt:lpstr>
      <vt:lpstr>酒店、其他 明细</vt:lpstr>
      <vt:lpstr>人员费用明细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User</cp:lastModifiedBy>
  <dcterms:created xsi:type="dcterms:W3CDTF">2018-01-08T06:04:00Z</dcterms:created>
  <dcterms:modified xsi:type="dcterms:W3CDTF">2018-06-19T07:17:31Z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