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Guo Haiyan\Desktop\10月20日-22日 武汉 爱科\合同\"/>
    </mc:Choice>
  </mc:AlternateContent>
  <xr:revisionPtr revIDLastSave="0" documentId="13_ncr:1_{7D4D8309-4F7C-43A3-9CE5-F123AEB400D3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武汉富力威斯汀酒店" sheetId="5" r:id="rId1"/>
  </sheets>
  <calcPr calcId="191029"/>
</workbook>
</file>

<file path=xl/calcChain.xml><?xml version="1.0" encoding="utf-8"?>
<calcChain xmlns="http://schemas.openxmlformats.org/spreadsheetml/2006/main">
  <c r="H20" i="5" l="1"/>
  <c r="H19" i="5"/>
  <c r="H50" i="5"/>
  <c r="H43" i="5"/>
  <c r="H46" i="5" l="1"/>
  <c r="H49" i="5"/>
  <c r="H48" i="5"/>
  <c r="H47" i="5"/>
  <c r="H45" i="5"/>
  <c r="H44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11" i="5"/>
  <c r="H12" i="5"/>
  <c r="H13" i="5"/>
  <c r="H60" i="5" l="1"/>
  <c r="H58" i="5"/>
  <c r="H26" i="5"/>
  <c r="H25" i="5"/>
  <c r="H74" i="5" l="1"/>
  <c r="H73" i="5"/>
  <c r="M72" i="5"/>
  <c r="H72" i="5"/>
  <c r="M71" i="5"/>
  <c r="H71" i="5"/>
  <c r="M70" i="5"/>
  <c r="H70" i="5"/>
  <c r="M65" i="5"/>
  <c r="H65" i="5"/>
  <c r="G66" i="5" s="1"/>
  <c r="H66" i="5" s="1"/>
  <c r="M60" i="5"/>
  <c r="N60" i="5" s="1"/>
  <c r="M59" i="5"/>
  <c r="H59" i="5"/>
  <c r="H61" i="5" s="1"/>
  <c r="M58" i="5"/>
  <c r="N58" i="5"/>
  <c r="M54" i="5"/>
  <c r="M55" i="5" s="1"/>
  <c r="H54" i="5"/>
  <c r="M26" i="5"/>
  <c r="N26" i="5" s="1"/>
  <c r="M25" i="5"/>
  <c r="N25" i="5" s="1"/>
  <c r="M24" i="5"/>
  <c r="H24" i="5"/>
  <c r="M23" i="5"/>
  <c r="H23" i="5"/>
  <c r="M18" i="5"/>
  <c r="H18" i="5"/>
  <c r="M17" i="5"/>
  <c r="H17" i="5"/>
  <c r="M16" i="5"/>
  <c r="H16" i="5"/>
  <c r="M15" i="5"/>
  <c r="H15" i="5"/>
  <c r="M14" i="5"/>
  <c r="H14" i="5"/>
  <c r="M12" i="5"/>
  <c r="N12" i="5" s="1"/>
  <c r="M11" i="5"/>
  <c r="N11" i="5" s="1"/>
  <c r="M10" i="5"/>
  <c r="H10" i="5"/>
  <c r="H51" i="5" l="1"/>
  <c r="N17" i="5"/>
  <c r="H75" i="5"/>
  <c r="N14" i="5"/>
  <c r="N18" i="5"/>
  <c r="N54" i="5"/>
  <c r="N59" i="5"/>
  <c r="M75" i="5"/>
  <c r="N75" i="5" s="1"/>
  <c r="N71" i="5"/>
  <c r="N15" i="5"/>
  <c r="N72" i="5"/>
  <c r="M20" i="5"/>
  <c r="H55" i="5"/>
  <c r="N55" i="5" s="1"/>
  <c r="N16" i="5"/>
  <c r="M51" i="5"/>
  <c r="N65" i="5"/>
  <c r="N24" i="5"/>
  <c r="M61" i="5"/>
  <c r="J66" i="5"/>
  <c r="M66" i="5" s="1"/>
  <c r="N66" i="5" s="1"/>
  <c r="N70" i="5"/>
  <c r="N23" i="5"/>
  <c r="N10" i="5"/>
  <c r="J64" i="5" l="1"/>
  <c r="M64" i="5" s="1"/>
  <c r="M67" i="5" s="1"/>
  <c r="M76" i="5" s="1"/>
  <c r="N51" i="5"/>
  <c r="N61" i="5"/>
  <c r="N20" i="5"/>
  <c r="G64" i="5"/>
  <c r="H64" i="5" l="1"/>
  <c r="H67" i="5" s="1"/>
  <c r="N64" i="5" l="1"/>
  <c r="H76" i="5"/>
  <c r="N76" i="5" s="1"/>
  <c r="N67" i="5"/>
</calcChain>
</file>

<file path=xl/sharedStrings.xml><?xml version="1.0" encoding="utf-8"?>
<sst xmlns="http://schemas.openxmlformats.org/spreadsheetml/2006/main" count="287" uniqueCount="172">
  <si>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</si>
  <si>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</si>
  <si>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</si>
  <si>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</si>
  <si>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</si>
  <si>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</si>
  <si>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</si>
  <si>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</si>
  <si>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</si>
  <si>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</si>
  <si>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</si>
  <si>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</si>
  <si>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</si>
  <si>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</si>
  <si>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</si>
  <si>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</si>
  <si>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</si>
  <si>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</si>
  <si>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</si>
  <si>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</si>
  <si>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</si>
  <si>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</si>
  <si>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</si>
  <si>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</si>
  <si>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</si>
  <si>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</si>
  <si>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</si>
  <si>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</si>
  <si>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</si>
  <si>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</si>
  <si>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</si>
  <si>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</si>
  <si>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</si>
  <si>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</si>
  <si>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</si>
  <si>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</si>
  <si>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</si>
  <si>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</si>
  <si>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</si>
  <si>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</si>
  <si>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</si>
  <si>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</si>
  <si>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</si>
  <si>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</si>
  <si>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</si>
  <si>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</si>
  <si>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</si>
  <si>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</si>
  <si>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</si>
  <si>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</si>
  <si>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</si>
  <si>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</si>
  <si>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</si>
  <si>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</si>
  <si>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趟</t>
  </si>
  <si>
    <t>机票</t>
  </si>
  <si>
    <t xml:space="preserve">    sub-total</t>
  </si>
  <si>
    <t>天数</t>
  </si>
  <si>
    <t>B</t>
  </si>
  <si>
    <t>酒店</t>
  </si>
  <si>
    <t>B.1.1</t>
  </si>
  <si>
    <t>间/晚</t>
  </si>
  <si>
    <t>含双早</t>
  </si>
  <si>
    <t>B.1.2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</si>
  <si>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</si>
  <si>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人/天</t>
  </si>
  <si>
    <t>茶歇</t>
  </si>
  <si>
    <t>品种</t>
  </si>
  <si>
    <t>个/次</t>
  </si>
  <si>
    <t>份/次</t>
  </si>
  <si>
    <t>摄像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</si>
  <si>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</si>
  <si>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</si>
  <si>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</si>
  <si>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</si>
  <si>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</si>
  <si>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</si>
  <si>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</si>
  <si>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</si>
  <si>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</si>
  <si>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晚餐</t>
  </si>
  <si>
    <t>D.2</t>
  </si>
  <si>
    <t>午餐</t>
  </si>
  <si>
    <t>D.3</t>
  </si>
  <si>
    <t>F</t>
  </si>
  <si>
    <t>服务费</t>
  </si>
  <si>
    <t>F.1</t>
  </si>
  <si>
    <t>服务费 8%</t>
  </si>
  <si>
    <t>元</t>
  </si>
  <si>
    <t>F.2</t>
  </si>
  <si>
    <t>F.3</t>
  </si>
  <si>
    <t>G</t>
  </si>
  <si>
    <t>现场服务人员费用</t>
  </si>
  <si>
    <t>G.1</t>
  </si>
  <si>
    <t>全陪工作人员费用</t>
  </si>
  <si>
    <t>G.2</t>
  </si>
  <si>
    <t>接送机人员</t>
  </si>
  <si>
    <t>G.3</t>
  </si>
  <si>
    <t>地陪</t>
  </si>
  <si>
    <t>G.4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</si>
  <si>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</si>
  <si>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</si>
  <si>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</si>
  <si>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</si>
  <si>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</si>
  <si>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9" type="noConversion"/>
  </si>
  <si>
    <t>郭海燕 13810995220</t>
    <phoneticPr fontId="29" type="noConversion"/>
  </si>
  <si>
    <t>G.5</t>
    <phoneticPr fontId="29" type="noConversion"/>
  </si>
  <si>
    <t>趟</t>
    <phoneticPr fontId="29" type="noConversion"/>
  </si>
  <si>
    <t>出发地机场或火车接送</t>
    <phoneticPr fontId="29" type="noConversion"/>
  </si>
  <si>
    <t>会议资料装订</t>
    <phoneticPr fontId="29" type="noConversion"/>
  </si>
  <si>
    <t>含单早</t>
    <phoneticPr fontId="29" type="noConversion"/>
  </si>
  <si>
    <t>B.1.3</t>
    <phoneticPr fontId="29" type="noConversion"/>
  </si>
  <si>
    <t>人/天</t>
    <phoneticPr fontId="35" type="noConversion"/>
  </si>
  <si>
    <t>台/天</t>
    <phoneticPr fontId="35" type="noConversion"/>
  </si>
  <si>
    <t>场</t>
    <phoneticPr fontId="35" type="noConversion"/>
  </si>
  <si>
    <t>B.1.4</t>
    <phoneticPr fontId="35" type="noConversion"/>
  </si>
  <si>
    <t>其他</t>
    <phoneticPr fontId="35" type="noConversion"/>
  </si>
  <si>
    <t>经济舱预估费用，最终以实际发生结算</t>
    <phoneticPr fontId="35" type="noConversion"/>
  </si>
  <si>
    <t>套/天</t>
    <phoneticPr fontId="35" type="noConversion"/>
  </si>
  <si>
    <t>支/天</t>
    <phoneticPr fontId="35" type="noConversion"/>
  </si>
  <si>
    <t>音频</t>
    <phoneticPr fontId="35" type="noConversion"/>
  </si>
  <si>
    <t>全频音响</t>
    <phoneticPr fontId="35" type="noConversion"/>
  </si>
  <si>
    <t>功率放大器、均衡器</t>
    <phoneticPr fontId="35" type="noConversion"/>
  </si>
  <si>
    <t>数字调音台</t>
    <phoneticPr fontId="35" type="noConversion"/>
  </si>
  <si>
    <t>手持无线麦克</t>
    <phoneticPr fontId="35" type="noConversion"/>
  </si>
  <si>
    <t>支/次</t>
    <phoneticPr fontId="35" type="noConversion"/>
  </si>
  <si>
    <t>视频</t>
    <phoneticPr fontId="35" type="noConversion"/>
  </si>
  <si>
    <t>LED对接器</t>
    <phoneticPr fontId="35" type="noConversion"/>
  </si>
  <si>
    <t>MACBOOK PRO</t>
  </si>
  <si>
    <t>CUELINE 翻页器</t>
    <phoneticPr fontId="35" type="noConversion"/>
  </si>
  <si>
    <t>鹅颈麦克</t>
    <phoneticPr fontId="35" type="noConversion"/>
  </si>
  <si>
    <t>运输及人工</t>
    <phoneticPr fontId="35" type="noConversion"/>
  </si>
  <si>
    <t>次</t>
    <phoneticPr fontId="35" type="noConversion"/>
  </si>
  <si>
    <t>AIRFLO临床研究方案暨质量管理培训会</t>
    <phoneticPr fontId="35" type="noConversion"/>
  </si>
  <si>
    <t>10.20日自助晚餐</t>
    <phoneticPr fontId="35" type="noConversion"/>
  </si>
  <si>
    <t>10.21日自助午餐</t>
    <phoneticPr fontId="35" type="noConversion"/>
  </si>
  <si>
    <t>10.21日自助晚餐</t>
    <phoneticPr fontId="35" type="noConversion"/>
  </si>
  <si>
    <t>无常开开自助，50人起开</t>
    <phoneticPr fontId="29" type="noConversion"/>
  </si>
  <si>
    <t>酒店名称：
武汉富力威斯汀酒店</t>
    <phoneticPr fontId="29" type="noConversion"/>
  </si>
  <si>
    <t xml:space="preserve">普通大床房 10.20-22 </t>
    <phoneticPr fontId="29" type="noConversion"/>
  </si>
  <si>
    <t xml:space="preserve">普通双床房 10.20-22 </t>
    <phoneticPr fontId="29" type="noConversion"/>
  </si>
  <si>
    <t>会议室名称：武昌厅</t>
    <phoneticPr fontId="29" type="noConversion"/>
  </si>
  <si>
    <t>面积：217㎡  10月21日</t>
    <phoneticPr fontId="29" type="noConversion"/>
  </si>
  <si>
    <t>A.2</t>
    <phoneticPr fontId="35" type="noConversion"/>
  </si>
  <si>
    <t>动车/火车票/机票</t>
    <phoneticPr fontId="35" type="noConversion"/>
  </si>
  <si>
    <t xml:space="preserve">LED </t>
    <phoneticPr fontId="35" type="noConversion"/>
  </si>
  <si>
    <t>平米/次</t>
    <phoneticPr fontId="35" type="noConversion"/>
  </si>
  <si>
    <t>无缝视频切换控台</t>
    <phoneticPr fontId="35" type="noConversion"/>
  </si>
  <si>
    <t>光纤</t>
    <phoneticPr fontId="35" type="noConversion"/>
  </si>
  <si>
    <t>套/次</t>
    <phoneticPr fontId="35" type="noConversion"/>
  </si>
  <si>
    <t>照相</t>
    <phoneticPr fontId="35" type="noConversion"/>
  </si>
  <si>
    <t>导播</t>
    <phoneticPr fontId="35" type="noConversion"/>
  </si>
  <si>
    <t>X展架/易拉宝</t>
    <phoneticPr fontId="35" type="noConversion"/>
  </si>
  <si>
    <t>ZOOM账号</t>
    <phoneticPr fontId="29" type="noConversion"/>
  </si>
  <si>
    <t>电脑</t>
    <phoneticPr fontId="29" type="noConversion"/>
  </si>
  <si>
    <t>多地连线视频采集设备</t>
    <phoneticPr fontId="29" type="noConversion"/>
  </si>
  <si>
    <t>网络</t>
    <phoneticPr fontId="29" type="noConversion"/>
  </si>
  <si>
    <t>技术工程师</t>
    <phoneticPr fontId="29" type="noConversion"/>
  </si>
  <si>
    <t>300人内</t>
    <phoneticPr fontId="35" type="noConversion"/>
  </si>
  <si>
    <t>线上会议（ZOOM）</t>
    <phoneticPr fontId="35" type="noConversion"/>
  </si>
  <si>
    <t>差旅 住宿</t>
    <phoneticPr fontId="35" type="noConversion"/>
  </si>
  <si>
    <t>差旅 大交通</t>
    <phoneticPr fontId="29" type="noConversion"/>
  </si>
  <si>
    <t>会务人员、设备人员、线上技术</t>
    <phoneticPr fontId="35" type="noConversion"/>
  </si>
  <si>
    <t>机票/火车票</t>
    <phoneticPr fontId="29" type="noConversion"/>
  </si>
  <si>
    <t>全天场租。会场尺寸：18.6*11.8*3</t>
    <phoneticPr fontId="35" type="noConversion"/>
  </si>
  <si>
    <t>常开自助</t>
    <phoneticPr fontId="29" type="noConversion"/>
  </si>
  <si>
    <t>人名卡</t>
    <phoneticPr fontId="35" type="noConversion"/>
  </si>
  <si>
    <t>个/次</t>
    <phoneticPr fontId="35" type="noConversion"/>
  </si>
  <si>
    <t>武汉</t>
    <phoneticPr fontId="29" type="noConversion"/>
  </si>
  <si>
    <t>控台技术人员</t>
    <phoneticPr fontId="35" type="noConversion"/>
  </si>
  <si>
    <t>天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</si>
</sst>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6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21" fillId="0" borderId="6" xfId="1" applyFont="1" applyBorder="1" applyAlignment="1">
      <alignment vertical="center" wrapText="1"/>
    </xf>
    <xf numFmtId="0" fontId="21" fillId="0" borderId="18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24" fillId="0" borderId="8" xfId="1" applyFont="1" applyBorder="1">
      <alignment vertical="center"/>
    </xf>
    <xf numFmtId="0" fontId="24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3" fillId="0" borderId="18" xfId="1" applyFont="1" applyBorder="1">
      <alignment vertical="center"/>
    </xf>
    <xf numFmtId="177" fontId="23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5" fillId="0" borderId="7" xfId="1" applyFont="1" applyBorder="1">
      <alignment vertical="center"/>
    </xf>
    <xf numFmtId="0" fontId="23" fillId="0" borderId="6" xfId="1" applyFont="1" applyBorder="1">
      <alignment vertical="center"/>
    </xf>
    <xf numFmtId="0" fontId="23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3" fillId="0" borderId="11" xfId="1" applyNumberFormat="1" applyFont="1" applyBorder="1">
      <alignment vertical="center"/>
    </xf>
    <xf numFmtId="0" fontId="23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30" fillId="0" borderId="1" xfId="1" applyFont="1" applyBorder="1">
      <alignment vertical="center"/>
    </xf>
    <xf numFmtId="0" fontId="30" fillId="0" borderId="2" xfId="1" applyFont="1" applyBorder="1" applyAlignment="1">
      <alignment horizontal="left" vertical="center"/>
    </xf>
    <xf numFmtId="0" fontId="33" fillId="0" borderId="7" xfId="1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/>
    </xf>
    <xf numFmtId="0" fontId="31" fillId="0" borderId="7" xfId="1" applyFont="1" applyBorder="1" applyAlignment="1">
      <alignment vertical="center" wrapText="1"/>
    </xf>
    <xf numFmtId="0" fontId="31" fillId="0" borderId="7" xfId="1" applyFont="1" applyBorder="1">
      <alignment vertical="center"/>
    </xf>
    <xf numFmtId="0" fontId="31" fillId="0" borderId="11" xfId="1" applyFont="1" applyBorder="1" applyAlignment="1">
      <alignment horizontal="center" vertical="center"/>
    </xf>
    <xf numFmtId="0" fontId="19" fillId="0" borderId="18" xfId="1" applyFont="1" applyFill="1" applyBorder="1">
      <alignment vertical="center"/>
    </xf>
    <xf numFmtId="0" fontId="19" fillId="0" borderId="11" xfId="1" applyFont="1" applyFill="1" applyBorder="1">
      <alignment vertical="center"/>
    </xf>
    <xf numFmtId="2" fontId="19" fillId="0" borderId="11" xfId="1" applyNumberFormat="1" applyFont="1" applyFill="1" applyBorder="1">
      <alignment vertical="center"/>
    </xf>
    <xf numFmtId="0" fontId="19" fillId="0" borderId="27" xfId="1" applyFont="1" applyFill="1" applyBorder="1">
      <alignment vertical="center"/>
    </xf>
    <xf numFmtId="0" fontId="0" fillId="0" borderId="0" xfId="0" applyFill="1">
      <alignment vertical="center"/>
    </xf>
    <xf numFmtId="0" fontId="32" fillId="0" borderId="11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23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7" xfId="1" applyFont="1" applyBorder="1" applyAlignment="1">
      <alignment vertical="center" wrapText="1"/>
    </xf>
    <xf numFmtId="40" fontId="15" fillId="0" borderId="18" xfId="1" applyNumberFormat="1" applyFont="1" applyFill="1" applyBorder="1" applyAlignment="1">
      <alignment horizontal="right" vertical="center"/>
    </xf>
    <xf numFmtId="4" fontId="12" fillId="0" borderId="11" xfId="1" applyNumberFormat="1" applyFont="1" applyFill="1" applyBorder="1">
      <alignment vertical="center"/>
    </xf>
    <xf numFmtId="0" fontId="14" fillId="0" borderId="8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22" fillId="0" borderId="11" xfId="1" applyFont="1" applyBorder="1">
      <alignment vertical="center"/>
    </xf>
    <xf numFmtId="0" fontId="24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32" fillId="0" borderId="11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3" fillId="0" borderId="11" xfId="1" applyFont="1" applyBorder="1" applyAlignment="1">
      <alignment vertical="center" wrapText="1"/>
    </xf>
    <xf numFmtId="0" fontId="34" fillId="0" borderId="11" xfId="1" applyFont="1" applyBorder="1" applyAlignment="1">
      <alignment vertical="center" wrapText="1"/>
    </xf>
    <xf numFmtId="0" fontId="31" fillId="0" borderId="11" xfId="1" applyFont="1" applyBorder="1" applyAlignment="1">
      <alignment vertical="center" wrapText="1"/>
    </xf>
    <xf numFmtId="40" fontId="12" fillId="0" borderId="11" xfId="1" applyNumberFormat="1" applyFont="1" applyBorder="1" applyAlignment="1">
      <alignment horizontal="right" vertical="center"/>
    </xf>
    <xf numFmtId="0" fontId="32" fillId="0" borderId="11" xfId="1" applyFont="1" applyBorder="1" applyAlignment="1">
      <alignment vertical="center" wrapText="1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0" fontId="32" fillId="0" borderId="15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/>
    </xf>
    <xf numFmtId="0" fontId="32" fillId="0" borderId="11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2" fillId="0" borderId="11" xfId="1" applyFont="1" applyFill="1" applyBorder="1" applyAlignment="1">
      <alignment horizontal="center" vertical="center"/>
    </xf>
    <xf numFmtId="0" fontId="32" fillId="0" borderId="10" xfId="1" applyFont="1" applyBorder="1" applyAlignment="1">
      <alignment horizontal="left" vertical="center"/>
    </xf>
    <xf numFmtId="0" fontId="32" fillId="0" borderId="13" xfId="1" applyFont="1" applyBorder="1" applyAlignment="1">
      <alignment horizontal="left" vertical="center"/>
    </xf>
    <xf numFmtId="0" fontId="32" fillId="0" borderId="15" xfId="1" applyFont="1" applyBorder="1" applyAlignment="1">
      <alignment horizontal="left" vertical="center"/>
    </xf>
    <xf numFmtId="0" fontId="12" fillId="0" borderId="12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A11C-8B37-4696-8AAE-5CB66C332BC1}">
  <sheetPr>
    <pageSetUpPr fitToPage="1"/>
  </sheetPr>
  <dimension ref="A1:O80"/>
  <sheetViews>
    <sheetView tabSelected="1" topLeftCell="A54" zoomScale="96" zoomScaleNormal="96" workbookViewId="0">
      <selection activeCell="C78" sqref="C78"/>
    </sheetView>
  </sheetViews>
  <sheetFormatPr defaultColWidth="9" defaultRowHeight="14" x14ac:dyDescent="0.3"/>
  <cols>
    <col min="1" max="1" width="10.33203125" customWidth="1"/>
    <col min="2" max="2" width="46.6640625" customWidth="1"/>
    <col min="3" max="3" width="24.4140625" customWidth="1"/>
    <col min="4" max="4" width="7" customWidth="1"/>
    <col min="5" max="5" width="6" customWidth="1"/>
    <col min="6" max="6" width="7.6640625" customWidth="1"/>
    <col min="7" max="7" width="12.9140625" customWidth="1"/>
    <col min="8" max="8" width="12.58203125" customWidth="1"/>
    <col min="9" max="9" width="47.58203125" customWidth="1"/>
    <col min="10" max="10" width="10.33203125" hidden="1" customWidth="1"/>
    <col min="11" max="11" width="10.58203125" hidden="1" customWidth="1"/>
    <col min="12" max="12" width="11.9140625" hidden="1" customWidth="1"/>
    <col min="13" max="13" width="10" hidden="1" customWidth="1"/>
    <col min="14" max="14" width="10.9140625" hidden="1" customWidth="1"/>
    <col min="15" max="15" width="23.33203125" hidden="1" customWidth="1"/>
    <col min="16" max="16" width="11.08203125" customWidth="1"/>
  </cols>
  <sheetData>
    <row r="1" spans="1:15" ht="43.25" customHeight="1" x14ac:dyDescent="0.3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32" t="s">
        <v>1</v>
      </c>
      <c r="K1" s="32"/>
      <c r="L1" s="33" t="s">
        <v>2</v>
      </c>
      <c r="M1" s="53" t="s">
        <v>3</v>
      </c>
      <c r="N1" s="54"/>
      <c r="O1" s="54"/>
    </row>
    <row r="2" spans="1:15" ht="34.5" customHeight="1" thickBot="1" x14ac:dyDescent="0.35">
      <c r="A2" s="2" t="s">
        <v>4</v>
      </c>
      <c r="B2" s="99" t="s">
        <v>134</v>
      </c>
      <c r="C2" s="2" t="s">
        <v>5</v>
      </c>
      <c r="D2" s="79" t="s">
        <v>105</v>
      </c>
      <c r="E2" s="3"/>
      <c r="F2" s="3"/>
      <c r="G2" s="3"/>
      <c r="H2" s="2"/>
      <c r="I2" s="34"/>
      <c r="J2" s="32" t="s">
        <v>6</v>
      </c>
      <c r="K2" s="32"/>
      <c r="L2" s="33" t="s">
        <v>7</v>
      </c>
      <c r="M2" s="53" t="s">
        <v>8</v>
      </c>
      <c r="N2" s="54"/>
      <c r="O2" s="53" t="s">
        <v>3</v>
      </c>
    </row>
    <row r="3" spans="1:15" ht="18" thickBot="1" x14ac:dyDescent="0.35">
      <c r="A3" s="4" t="s">
        <v>9</v>
      </c>
      <c r="B3" s="5" t="s">
        <v>169</v>
      </c>
      <c r="C3" s="2" t="s">
        <v>10</v>
      </c>
      <c r="D3" s="80" t="s">
        <v>106</v>
      </c>
      <c r="E3" s="6"/>
      <c r="F3" s="6"/>
      <c r="G3" s="6"/>
      <c r="H3" s="4"/>
      <c r="I3" s="35"/>
      <c r="J3" s="32" t="s">
        <v>11</v>
      </c>
      <c r="K3" s="32"/>
      <c r="L3" s="33" t="s">
        <v>12</v>
      </c>
      <c r="M3" s="53" t="s">
        <v>13</v>
      </c>
      <c r="N3" s="54"/>
      <c r="O3" s="53" t="s">
        <v>8</v>
      </c>
    </row>
    <row r="4" spans="1:15" ht="18" thickBot="1" x14ac:dyDescent="0.35">
      <c r="A4" s="4" t="s">
        <v>14</v>
      </c>
      <c r="B4" s="7">
        <v>44490</v>
      </c>
      <c r="C4" s="2" t="s">
        <v>15</v>
      </c>
      <c r="D4" s="161">
        <v>44469</v>
      </c>
      <c r="E4" s="161"/>
      <c r="F4" s="161"/>
      <c r="G4" s="6"/>
      <c r="H4" s="21"/>
      <c r="I4" s="35"/>
      <c r="J4" s="32" t="s">
        <v>16</v>
      </c>
      <c r="K4" s="32"/>
      <c r="L4" s="33" t="s">
        <v>17</v>
      </c>
      <c r="M4" s="53" t="s">
        <v>18</v>
      </c>
      <c r="N4" s="54"/>
      <c r="O4" s="53" t="s">
        <v>13</v>
      </c>
    </row>
    <row r="5" spans="1:15" ht="18" thickBot="1" x14ac:dyDescent="0.35">
      <c r="A5" s="4" t="s">
        <v>19</v>
      </c>
      <c r="B5" s="8">
        <v>60</v>
      </c>
      <c r="C5" s="2" t="s">
        <v>20</v>
      </c>
      <c r="D5" s="6"/>
      <c r="E5" s="6"/>
      <c r="F5" s="6"/>
      <c r="G5" s="6"/>
      <c r="H5" s="4"/>
      <c r="I5" s="35"/>
      <c r="J5" s="32" t="s">
        <v>21</v>
      </c>
      <c r="K5" s="32"/>
      <c r="L5" s="33" t="s">
        <v>22</v>
      </c>
      <c r="M5" s="33" t="s">
        <v>22</v>
      </c>
      <c r="N5" s="54"/>
      <c r="O5" s="53" t="s">
        <v>18</v>
      </c>
    </row>
    <row r="6" spans="1:15" ht="18" thickBot="1" x14ac:dyDescent="0.35">
      <c r="A6" s="4" t="s">
        <v>23</v>
      </c>
      <c r="B6" s="8"/>
      <c r="C6" s="9" t="s">
        <v>24</v>
      </c>
      <c r="D6" s="9"/>
      <c r="E6" s="9"/>
      <c r="F6" s="9"/>
      <c r="G6" s="9"/>
      <c r="H6" s="21"/>
      <c r="I6" s="35"/>
      <c r="J6" s="32" t="s">
        <v>25</v>
      </c>
      <c r="K6" s="32"/>
      <c r="L6" s="33"/>
      <c r="M6" s="54"/>
      <c r="N6" s="54"/>
      <c r="O6" s="54"/>
    </row>
    <row r="7" spans="1:15" ht="18" thickBot="1" x14ac:dyDescent="0.35">
      <c r="A7" s="162" t="s">
        <v>26</v>
      </c>
      <c r="B7" s="163"/>
      <c r="C7" s="163"/>
      <c r="D7" s="163"/>
      <c r="E7" s="163"/>
      <c r="F7" s="163"/>
      <c r="G7" s="162" t="s">
        <v>27</v>
      </c>
      <c r="H7" s="163"/>
      <c r="I7" s="164"/>
      <c r="J7" s="162" t="s">
        <v>28</v>
      </c>
      <c r="K7" s="165"/>
      <c r="L7" s="163"/>
      <c r="M7" s="163"/>
      <c r="N7" s="163"/>
      <c r="O7" s="164"/>
    </row>
    <row r="8" spans="1:15" x14ac:dyDescent="0.3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6" t="s">
        <v>37</v>
      </c>
      <c r="J8" s="37" t="s">
        <v>38</v>
      </c>
      <c r="K8" s="38" t="s">
        <v>39</v>
      </c>
      <c r="L8" s="39" t="s">
        <v>35</v>
      </c>
      <c r="M8" s="36" t="s">
        <v>40</v>
      </c>
      <c r="N8" s="36" t="s">
        <v>41</v>
      </c>
      <c r="O8" s="55" t="s">
        <v>42</v>
      </c>
    </row>
    <row r="9" spans="1:15" x14ac:dyDescent="0.3">
      <c r="A9" s="13" t="s">
        <v>43</v>
      </c>
      <c r="B9" s="143" t="s">
        <v>44</v>
      </c>
      <c r="C9" s="144"/>
      <c r="D9" s="144"/>
      <c r="E9" s="144"/>
      <c r="F9" s="144"/>
      <c r="G9" s="144"/>
      <c r="H9" s="145"/>
      <c r="I9" s="40"/>
      <c r="J9" s="127"/>
      <c r="K9" s="128"/>
      <c r="L9" s="128"/>
      <c r="M9" s="128"/>
      <c r="N9" s="128"/>
      <c r="O9" s="136"/>
    </row>
    <row r="10" spans="1:15" ht="15" customHeight="1" x14ac:dyDescent="0.3">
      <c r="A10" s="137" t="s">
        <v>45</v>
      </c>
      <c r="B10" s="151" t="s">
        <v>46</v>
      </c>
      <c r="C10" s="14" t="s">
        <v>47</v>
      </c>
      <c r="D10" s="15"/>
      <c r="E10" s="15"/>
      <c r="F10" s="22" t="s">
        <v>48</v>
      </c>
      <c r="G10" s="23"/>
      <c r="H10" s="23">
        <f t="shared" ref="H10:H17" si="0">D10*E10*G10</f>
        <v>0</v>
      </c>
      <c r="I10" s="41"/>
      <c r="J10" s="42"/>
      <c r="K10" s="43"/>
      <c r="L10" s="44"/>
      <c r="M10" s="56">
        <f>J10*L10</f>
        <v>0</v>
      </c>
      <c r="N10" s="56">
        <f>H10-M10</f>
        <v>0</v>
      </c>
      <c r="O10" s="57"/>
    </row>
    <row r="11" spans="1:15" ht="15" customHeight="1" x14ac:dyDescent="0.3">
      <c r="A11" s="150"/>
      <c r="B11" s="152"/>
      <c r="C11" s="14" t="s">
        <v>49</v>
      </c>
      <c r="D11" s="15">
        <v>30</v>
      </c>
      <c r="E11" s="15">
        <v>2</v>
      </c>
      <c r="F11" s="22" t="s">
        <v>48</v>
      </c>
      <c r="G11" s="23">
        <v>260</v>
      </c>
      <c r="H11" s="103">
        <f>D11*E11*G11</f>
        <v>15600</v>
      </c>
      <c r="I11" s="45" t="s">
        <v>17</v>
      </c>
      <c r="J11" s="42"/>
      <c r="K11" s="43"/>
      <c r="L11" s="44"/>
      <c r="M11" s="56">
        <f t="shared" ref="M11:M18" si="1">J11*L11</f>
        <v>0</v>
      </c>
      <c r="N11" s="56">
        <f t="shared" ref="N11:N20" si="2">H11-M11</f>
        <v>15600</v>
      </c>
      <c r="O11" s="57"/>
    </row>
    <row r="12" spans="1:15" ht="15" customHeight="1" x14ac:dyDescent="0.3">
      <c r="A12" s="150"/>
      <c r="B12" s="152"/>
      <c r="C12" s="14" t="s">
        <v>49</v>
      </c>
      <c r="D12" s="15">
        <v>10</v>
      </c>
      <c r="E12" s="15">
        <v>2</v>
      </c>
      <c r="F12" s="22" t="s">
        <v>48</v>
      </c>
      <c r="G12" s="23">
        <v>220</v>
      </c>
      <c r="H12" s="103">
        <f>D12*E12*G12</f>
        <v>4400</v>
      </c>
      <c r="I12" s="45" t="s">
        <v>22</v>
      </c>
      <c r="J12" s="42"/>
      <c r="K12" s="43"/>
      <c r="L12" s="44"/>
      <c r="M12" s="56">
        <f t="shared" si="1"/>
        <v>0</v>
      </c>
      <c r="N12" s="56">
        <f t="shared" si="2"/>
        <v>4400</v>
      </c>
      <c r="O12" s="57"/>
    </row>
    <row r="13" spans="1:15" ht="15" customHeight="1" x14ac:dyDescent="0.3">
      <c r="A13" s="150"/>
      <c r="B13" s="152"/>
      <c r="C13" s="14" t="s">
        <v>49</v>
      </c>
      <c r="D13" s="15">
        <v>35</v>
      </c>
      <c r="E13" s="15">
        <v>2</v>
      </c>
      <c r="F13" s="22" t="s">
        <v>48</v>
      </c>
      <c r="G13" s="23">
        <v>200</v>
      </c>
      <c r="H13" s="103">
        <f>D13*E13*G13</f>
        <v>14000</v>
      </c>
      <c r="I13" s="84" t="s">
        <v>109</v>
      </c>
      <c r="J13" s="42"/>
      <c r="K13" s="43"/>
      <c r="L13" s="44"/>
      <c r="M13" s="56"/>
      <c r="N13" s="56"/>
      <c r="O13" s="57"/>
    </row>
    <row r="14" spans="1:15" ht="15" customHeight="1" x14ac:dyDescent="0.3">
      <c r="A14" s="150"/>
      <c r="B14" s="152"/>
      <c r="C14" s="14" t="s">
        <v>50</v>
      </c>
      <c r="D14" s="15"/>
      <c r="E14" s="15"/>
      <c r="F14" s="22" t="s">
        <v>48</v>
      </c>
      <c r="G14" s="23"/>
      <c r="H14" s="103">
        <f t="shared" si="0"/>
        <v>0</v>
      </c>
      <c r="I14" s="41"/>
      <c r="J14" s="42"/>
      <c r="K14" s="43"/>
      <c r="L14" s="44"/>
      <c r="M14" s="56">
        <f t="shared" si="1"/>
        <v>0</v>
      </c>
      <c r="N14" s="56">
        <f t="shared" si="2"/>
        <v>0</v>
      </c>
      <c r="O14" s="57"/>
    </row>
    <row r="15" spans="1:15" ht="15" customHeight="1" x14ac:dyDescent="0.3">
      <c r="A15" s="150"/>
      <c r="B15" s="152"/>
      <c r="C15" s="14" t="s">
        <v>51</v>
      </c>
      <c r="D15" s="15"/>
      <c r="E15" s="15"/>
      <c r="F15" s="22" t="s">
        <v>48</v>
      </c>
      <c r="G15" s="23"/>
      <c r="H15" s="103">
        <f t="shared" si="0"/>
        <v>0</v>
      </c>
      <c r="I15" s="41"/>
      <c r="J15" s="42"/>
      <c r="K15" s="43"/>
      <c r="L15" s="44"/>
      <c r="M15" s="56">
        <f t="shared" si="1"/>
        <v>0</v>
      </c>
      <c r="N15" s="56">
        <f t="shared" si="2"/>
        <v>0</v>
      </c>
      <c r="O15" s="57"/>
    </row>
    <row r="16" spans="1:15" ht="15" customHeight="1" x14ac:dyDescent="0.3">
      <c r="A16" s="150"/>
      <c r="B16" s="152"/>
      <c r="C16" s="14" t="s">
        <v>52</v>
      </c>
      <c r="D16" s="15"/>
      <c r="E16" s="15"/>
      <c r="F16" s="22" t="s">
        <v>48</v>
      </c>
      <c r="G16" s="23"/>
      <c r="H16" s="103">
        <f t="shared" si="0"/>
        <v>0</v>
      </c>
      <c r="I16" s="41"/>
      <c r="J16" s="42"/>
      <c r="K16" s="43"/>
      <c r="L16" s="44"/>
      <c r="M16" s="56">
        <f t="shared" si="1"/>
        <v>0</v>
      </c>
      <c r="N16" s="56">
        <f t="shared" si="2"/>
        <v>0</v>
      </c>
      <c r="O16" s="57"/>
    </row>
    <row r="17" spans="1:15" ht="15" customHeight="1" x14ac:dyDescent="0.3">
      <c r="A17" s="138"/>
      <c r="B17" s="153"/>
      <c r="C17" s="14" t="s">
        <v>53</v>
      </c>
      <c r="D17" s="15"/>
      <c r="E17" s="17"/>
      <c r="F17" s="22" t="s">
        <v>48</v>
      </c>
      <c r="G17" s="24"/>
      <c r="H17" s="103">
        <f t="shared" si="0"/>
        <v>0</v>
      </c>
      <c r="I17" s="41"/>
      <c r="J17" s="42"/>
      <c r="K17" s="43"/>
      <c r="L17" s="44"/>
      <c r="M17" s="56">
        <f t="shared" si="1"/>
        <v>0</v>
      </c>
      <c r="N17" s="56">
        <f t="shared" si="2"/>
        <v>0</v>
      </c>
      <c r="O17" s="57"/>
    </row>
    <row r="18" spans="1:15" ht="15" customHeight="1" x14ac:dyDescent="0.3">
      <c r="A18" s="137" t="s">
        <v>144</v>
      </c>
      <c r="B18" s="154" t="s">
        <v>145</v>
      </c>
      <c r="C18" s="14"/>
      <c r="D18" s="15"/>
      <c r="E18" s="17"/>
      <c r="F18" s="22" t="s">
        <v>54</v>
      </c>
      <c r="G18" s="24"/>
      <c r="H18" s="103">
        <f>D18*E18*G18</f>
        <v>0</v>
      </c>
      <c r="I18" s="45"/>
      <c r="J18" s="42"/>
      <c r="K18" s="43"/>
      <c r="L18" s="44"/>
      <c r="M18" s="56">
        <f t="shared" si="1"/>
        <v>0</v>
      </c>
      <c r="N18" s="56">
        <f t="shared" si="2"/>
        <v>0</v>
      </c>
      <c r="O18" s="57"/>
    </row>
    <row r="19" spans="1:15" ht="15" customHeight="1" x14ac:dyDescent="0.3">
      <c r="A19" s="150"/>
      <c r="B19" s="155"/>
      <c r="C19" s="14" t="s">
        <v>55</v>
      </c>
      <c r="D19" s="15">
        <v>35</v>
      </c>
      <c r="E19" s="15">
        <v>2</v>
      </c>
      <c r="F19" s="22" t="s">
        <v>54</v>
      </c>
      <c r="G19" s="103">
        <v>1500</v>
      </c>
      <c r="H19" s="103">
        <f>D19*E19*G19</f>
        <v>105000</v>
      </c>
      <c r="I19" s="93" t="s">
        <v>118</v>
      </c>
      <c r="J19" s="42"/>
      <c r="K19" s="43"/>
      <c r="L19" s="44"/>
      <c r="M19" s="56"/>
      <c r="N19" s="56"/>
      <c r="O19" s="57"/>
    </row>
    <row r="20" spans="1:15" ht="15" customHeight="1" thickBot="1" x14ac:dyDescent="0.35">
      <c r="A20" s="156" t="s">
        <v>56</v>
      </c>
      <c r="B20" s="157"/>
      <c r="C20" s="157"/>
      <c r="D20" s="157"/>
      <c r="E20" s="157"/>
      <c r="F20" s="157"/>
      <c r="G20" s="158"/>
      <c r="H20" s="25">
        <f>SUM(H10:H19)</f>
        <v>139000</v>
      </c>
      <c r="I20" s="82"/>
      <c r="J20" s="46"/>
      <c r="K20" s="47"/>
      <c r="L20" s="48"/>
      <c r="M20" s="58">
        <f>SUM(M10:M17)</f>
        <v>0</v>
      </c>
      <c r="N20" s="58">
        <f t="shared" si="2"/>
        <v>139000</v>
      </c>
      <c r="O20" s="59"/>
    </row>
    <row r="21" spans="1:15" x14ac:dyDescent="0.3">
      <c r="A21" s="10" t="s">
        <v>29</v>
      </c>
      <c r="B21" s="11" t="s">
        <v>30</v>
      </c>
      <c r="C21" s="11" t="s">
        <v>31</v>
      </c>
      <c r="D21" s="12" t="s">
        <v>32</v>
      </c>
      <c r="E21" s="12" t="s">
        <v>57</v>
      </c>
      <c r="F21" s="11" t="s">
        <v>34</v>
      </c>
      <c r="G21" s="11" t="s">
        <v>35</v>
      </c>
      <c r="H21" s="11" t="s">
        <v>36</v>
      </c>
      <c r="I21" s="36" t="s">
        <v>37</v>
      </c>
      <c r="J21" s="37" t="s">
        <v>38</v>
      </c>
      <c r="K21" s="49" t="s">
        <v>39</v>
      </c>
      <c r="L21" s="36" t="s">
        <v>35</v>
      </c>
      <c r="M21" s="36" t="s">
        <v>40</v>
      </c>
      <c r="N21" s="36" t="s">
        <v>41</v>
      </c>
      <c r="O21" s="55" t="s">
        <v>42</v>
      </c>
    </row>
    <row r="22" spans="1:15" ht="15" customHeight="1" x14ac:dyDescent="0.3">
      <c r="A22" s="13" t="s">
        <v>58</v>
      </c>
      <c r="B22" s="143" t="s">
        <v>59</v>
      </c>
      <c r="C22" s="144"/>
      <c r="D22" s="144"/>
      <c r="E22" s="144"/>
      <c r="F22" s="144"/>
      <c r="G22" s="144"/>
      <c r="H22" s="145"/>
      <c r="I22" s="40"/>
      <c r="J22" s="127"/>
      <c r="K22" s="128"/>
      <c r="L22" s="128"/>
      <c r="M22" s="128"/>
      <c r="N22" s="128"/>
      <c r="O22" s="136"/>
    </row>
    <row r="23" spans="1:15" ht="15" customHeight="1" x14ac:dyDescent="0.3">
      <c r="A23" s="137" t="s">
        <v>60</v>
      </c>
      <c r="B23" s="139" t="s">
        <v>139</v>
      </c>
      <c r="C23" s="18" t="s">
        <v>140</v>
      </c>
      <c r="D23" s="15">
        <v>30</v>
      </c>
      <c r="E23" s="19">
        <v>2</v>
      </c>
      <c r="F23" s="26" t="s">
        <v>61</v>
      </c>
      <c r="G23" s="27">
        <v>800</v>
      </c>
      <c r="H23" s="103">
        <f>D23*E23*G23</f>
        <v>48000</v>
      </c>
      <c r="I23" s="81" t="s">
        <v>111</v>
      </c>
      <c r="J23" s="50"/>
      <c r="K23" s="51"/>
      <c r="L23" s="44"/>
      <c r="M23" s="56">
        <f>J23*L23</f>
        <v>0</v>
      </c>
      <c r="N23" s="56">
        <f>H23-M23</f>
        <v>48000</v>
      </c>
      <c r="O23" s="57"/>
    </row>
    <row r="24" spans="1:15" ht="15" customHeight="1" x14ac:dyDescent="0.3">
      <c r="A24" s="138"/>
      <c r="B24" s="140"/>
      <c r="C24" s="18" t="s">
        <v>141</v>
      </c>
      <c r="D24" s="15">
        <v>10</v>
      </c>
      <c r="E24" s="19">
        <v>2</v>
      </c>
      <c r="F24" s="26" t="s">
        <v>61</v>
      </c>
      <c r="G24" s="27">
        <v>800</v>
      </c>
      <c r="H24" s="103">
        <f>D24*E24*G24</f>
        <v>16000</v>
      </c>
      <c r="I24" s="52" t="s">
        <v>62</v>
      </c>
      <c r="J24" s="50"/>
      <c r="K24" s="51"/>
      <c r="L24" s="44"/>
      <c r="M24" s="56">
        <f t="shared" ref="M24:M26" si="3">J24*L24</f>
        <v>0</v>
      </c>
      <c r="N24" s="56">
        <f t="shared" ref="N24:N26" si="4">H24-M24</f>
        <v>16000</v>
      </c>
      <c r="O24" s="57"/>
    </row>
    <row r="25" spans="1:15" ht="15" customHeight="1" x14ac:dyDescent="0.3">
      <c r="A25" s="94" t="s">
        <v>63</v>
      </c>
      <c r="B25" s="18" t="s">
        <v>142</v>
      </c>
      <c r="C25" s="100" t="s">
        <v>143</v>
      </c>
      <c r="D25" s="19">
        <v>1</v>
      </c>
      <c r="E25" s="19">
        <v>1</v>
      </c>
      <c r="F25" s="26" t="s">
        <v>64</v>
      </c>
      <c r="G25" s="27">
        <v>30000</v>
      </c>
      <c r="H25" s="103">
        <f>D25*E25*G25</f>
        <v>30000</v>
      </c>
      <c r="I25" s="101" t="s">
        <v>165</v>
      </c>
      <c r="J25" s="42"/>
      <c r="K25" s="43"/>
      <c r="L25" s="44"/>
      <c r="M25" s="56">
        <f t="shared" si="3"/>
        <v>0</v>
      </c>
      <c r="N25" s="56">
        <f t="shared" si="4"/>
        <v>30000</v>
      </c>
      <c r="O25" s="57"/>
    </row>
    <row r="26" spans="1:15" ht="15" customHeight="1" x14ac:dyDescent="0.3">
      <c r="A26" s="20" t="s">
        <v>112</v>
      </c>
      <c r="B26" s="18" t="s">
        <v>66</v>
      </c>
      <c r="C26" s="18" t="s">
        <v>67</v>
      </c>
      <c r="D26" s="19">
        <v>60</v>
      </c>
      <c r="E26" s="19">
        <v>1</v>
      </c>
      <c r="F26" s="26" t="s">
        <v>68</v>
      </c>
      <c r="G26" s="28">
        <v>68</v>
      </c>
      <c r="H26" s="103">
        <f>D26*E26*G26</f>
        <v>4080</v>
      </c>
      <c r="I26" s="83"/>
      <c r="J26" s="42"/>
      <c r="K26" s="43"/>
      <c r="L26" s="44"/>
      <c r="M26" s="56">
        <f t="shared" si="3"/>
        <v>0</v>
      </c>
      <c r="N26" s="56">
        <f t="shared" si="4"/>
        <v>4080</v>
      </c>
      <c r="O26" s="57"/>
    </row>
    <row r="27" spans="1:15" s="90" customFormat="1" ht="15" customHeight="1" x14ac:dyDescent="0.3">
      <c r="A27" s="146" t="s">
        <v>116</v>
      </c>
      <c r="B27" s="141" t="s">
        <v>160</v>
      </c>
      <c r="C27" s="118" t="s">
        <v>154</v>
      </c>
      <c r="D27" s="19">
        <v>1</v>
      </c>
      <c r="E27" s="19">
        <v>1</v>
      </c>
      <c r="F27" s="91" t="s">
        <v>113</v>
      </c>
      <c r="G27" s="27">
        <v>5000</v>
      </c>
      <c r="H27" s="103">
        <f>D27*E27*G27</f>
        <v>5000</v>
      </c>
      <c r="I27" s="119" t="s">
        <v>159</v>
      </c>
      <c r="J27" s="86"/>
      <c r="K27" s="86"/>
      <c r="L27" s="87"/>
      <c r="M27" s="88"/>
      <c r="N27" s="88"/>
      <c r="O27" s="89"/>
    </row>
    <row r="28" spans="1:15" s="90" customFormat="1" ht="15" customHeight="1" x14ac:dyDescent="0.3">
      <c r="A28" s="146"/>
      <c r="B28" s="142"/>
      <c r="C28" s="118" t="s">
        <v>155</v>
      </c>
      <c r="D28" s="19">
        <v>4</v>
      </c>
      <c r="E28" s="19">
        <v>2</v>
      </c>
      <c r="F28" s="91" t="s">
        <v>114</v>
      </c>
      <c r="G28" s="27">
        <v>200</v>
      </c>
      <c r="H28" s="103">
        <f t="shared" ref="H28:H30" si="5">D28*E28*G28</f>
        <v>1600</v>
      </c>
      <c r="I28" s="120"/>
      <c r="J28" s="86"/>
      <c r="K28" s="86"/>
      <c r="L28" s="87"/>
      <c r="M28" s="88"/>
      <c r="N28" s="88"/>
      <c r="O28" s="89"/>
    </row>
    <row r="29" spans="1:15" s="90" customFormat="1" ht="15" customHeight="1" x14ac:dyDescent="0.3">
      <c r="A29" s="146"/>
      <c r="B29" s="142"/>
      <c r="C29" s="118" t="s">
        <v>156</v>
      </c>
      <c r="D29" s="19">
        <v>1</v>
      </c>
      <c r="E29" s="19">
        <v>1</v>
      </c>
      <c r="F29" s="91" t="s">
        <v>115</v>
      </c>
      <c r="G29" s="27">
        <v>3000</v>
      </c>
      <c r="H29" s="103">
        <f t="shared" si="5"/>
        <v>3000</v>
      </c>
      <c r="I29" s="120"/>
      <c r="J29" s="86"/>
      <c r="K29" s="86"/>
      <c r="L29" s="87"/>
      <c r="M29" s="88"/>
      <c r="N29" s="88"/>
      <c r="O29" s="89"/>
    </row>
    <row r="30" spans="1:15" s="90" customFormat="1" ht="15" customHeight="1" x14ac:dyDescent="0.3">
      <c r="A30" s="146"/>
      <c r="B30" s="142"/>
      <c r="C30" s="118" t="s">
        <v>157</v>
      </c>
      <c r="D30" s="19">
        <v>1</v>
      </c>
      <c r="E30" s="19">
        <v>1</v>
      </c>
      <c r="F30" s="91" t="s">
        <v>115</v>
      </c>
      <c r="G30" s="27">
        <v>5000</v>
      </c>
      <c r="H30" s="103">
        <f t="shared" si="5"/>
        <v>5000</v>
      </c>
      <c r="I30" s="120"/>
      <c r="J30" s="86"/>
      <c r="K30" s="86"/>
      <c r="L30" s="87"/>
      <c r="M30" s="88"/>
      <c r="N30" s="88"/>
      <c r="O30" s="89"/>
    </row>
    <row r="31" spans="1:15" s="90" customFormat="1" ht="15" customHeight="1" x14ac:dyDescent="0.3">
      <c r="A31" s="146"/>
      <c r="B31" s="142"/>
      <c r="C31" s="118" t="s">
        <v>158</v>
      </c>
      <c r="D31" s="19">
        <v>2</v>
      </c>
      <c r="E31" s="19">
        <v>2</v>
      </c>
      <c r="F31" s="91" t="s">
        <v>113</v>
      </c>
      <c r="G31" s="27">
        <v>2000</v>
      </c>
      <c r="H31" s="103">
        <f>D31*E31*G31</f>
        <v>8000</v>
      </c>
      <c r="I31" s="120"/>
      <c r="J31" s="86"/>
      <c r="K31" s="86"/>
      <c r="L31" s="87"/>
      <c r="M31" s="88"/>
      <c r="N31" s="88"/>
      <c r="O31" s="89"/>
    </row>
    <row r="32" spans="1:15" s="90" customFormat="1" ht="15" customHeight="1" x14ac:dyDescent="0.3">
      <c r="A32" s="146"/>
      <c r="B32" s="142" t="s">
        <v>121</v>
      </c>
      <c r="C32" s="117" t="s">
        <v>122</v>
      </c>
      <c r="D32" s="19">
        <v>4</v>
      </c>
      <c r="E32" s="19">
        <v>1</v>
      </c>
      <c r="F32" s="91" t="s">
        <v>120</v>
      </c>
      <c r="G32" s="27">
        <v>550</v>
      </c>
      <c r="H32" s="103">
        <f t="shared" ref="H32:H40" si="6">D32*E32*G32</f>
        <v>2200</v>
      </c>
      <c r="I32" s="121"/>
      <c r="J32" s="86"/>
      <c r="K32" s="86"/>
      <c r="L32" s="87"/>
      <c r="M32" s="88"/>
      <c r="N32" s="88"/>
      <c r="O32" s="89"/>
    </row>
    <row r="33" spans="1:15" s="90" customFormat="1" ht="15" customHeight="1" x14ac:dyDescent="0.3">
      <c r="A33" s="146"/>
      <c r="B33" s="142"/>
      <c r="C33" s="117" t="s">
        <v>124</v>
      </c>
      <c r="D33" s="19">
        <v>1</v>
      </c>
      <c r="E33" s="19">
        <v>1</v>
      </c>
      <c r="F33" s="91" t="s">
        <v>114</v>
      </c>
      <c r="G33" s="27">
        <v>2300</v>
      </c>
      <c r="H33" s="103">
        <f>D33*E33*G33</f>
        <v>2300</v>
      </c>
      <c r="I33" s="121"/>
      <c r="J33" s="86"/>
      <c r="K33" s="86"/>
      <c r="L33" s="87"/>
      <c r="M33" s="88"/>
      <c r="N33" s="88"/>
      <c r="O33" s="89"/>
    </row>
    <row r="34" spans="1:15" s="90" customFormat="1" ht="15" customHeight="1" x14ac:dyDescent="0.3">
      <c r="A34" s="146"/>
      <c r="B34" s="142"/>
      <c r="C34" s="117" t="s">
        <v>123</v>
      </c>
      <c r="D34" s="19">
        <v>1</v>
      </c>
      <c r="E34" s="19">
        <v>1</v>
      </c>
      <c r="F34" s="91" t="s">
        <v>119</v>
      </c>
      <c r="G34" s="27">
        <v>1800</v>
      </c>
      <c r="H34" s="103">
        <f t="shared" si="6"/>
        <v>1800</v>
      </c>
      <c r="I34" s="121"/>
      <c r="J34" s="86"/>
      <c r="K34" s="86"/>
      <c r="L34" s="87"/>
      <c r="M34" s="88"/>
      <c r="N34" s="88"/>
      <c r="O34" s="89"/>
    </row>
    <row r="35" spans="1:15" s="90" customFormat="1" ht="15" customHeight="1" x14ac:dyDescent="0.3">
      <c r="A35" s="146"/>
      <c r="B35" s="142"/>
      <c r="C35" s="117" t="s">
        <v>125</v>
      </c>
      <c r="D35" s="15">
        <v>4</v>
      </c>
      <c r="E35" s="19">
        <v>1</v>
      </c>
      <c r="F35" s="91" t="s">
        <v>126</v>
      </c>
      <c r="G35" s="27">
        <v>200</v>
      </c>
      <c r="H35" s="103">
        <f t="shared" si="6"/>
        <v>800</v>
      </c>
      <c r="I35" s="121"/>
      <c r="J35" s="86"/>
      <c r="K35" s="86"/>
      <c r="L35" s="87"/>
      <c r="M35" s="88"/>
      <c r="N35" s="88"/>
      <c r="O35" s="89"/>
    </row>
    <row r="36" spans="1:15" s="90" customFormat="1" ht="15" customHeight="1" x14ac:dyDescent="0.3">
      <c r="A36" s="146"/>
      <c r="B36" s="142"/>
      <c r="C36" s="117" t="s">
        <v>131</v>
      </c>
      <c r="D36" s="15">
        <v>2</v>
      </c>
      <c r="E36" s="19">
        <v>1</v>
      </c>
      <c r="F36" s="91" t="s">
        <v>126</v>
      </c>
      <c r="G36" s="27">
        <v>200</v>
      </c>
      <c r="H36" s="103">
        <f>D36*E36*G36</f>
        <v>400</v>
      </c>
      <c r="I36" s="121"/>
      <c r="J36" s="86"/>
      <c r="K36" s="86"/>
      <c r="L36" s="87"/>
      <c r="M36" s="88"/>
      <c r="N36" s="88"/>
      <c r="O36" s="89"/>
    </row>
    <row r="37" spans="1:15" s="90" customFormat="1" ht="15" customHeight="1" x14ac:dyDescent="0.3">
      <c r="A37" s="146"/>
      <c r="B37" s="147" t="s">
        <v>127</v>
      </c>
      <c r="C37" s="118" t="s">
        <v>146</v>
      </c>
      <c r="D37" s="15">
        <v>25</v>
      </c>
      <c r="E37" s="19">
        <v>1</v>
      </c>
      <c r="F37" s="26" t="s">
        <v>147</v>
      </c>
      <c r="G37" s="27">
        <v>400</v>
      </c>
      <c r="H37" s="103">
        <f>D37*E37*G37</f>
        <v>10000</v>
      </c>
      <c r="I37" s="121"/>
      <c r="J37" s="86"/>
      <c r="K37" s="86"/>
      <c r="L37" s="87"/>
      <c r="M37" s="88"/>
      <c r="N37" s="88"/>
      <c r="O37" s="89"/>
    </row>
    <row r="38" spans="1:15" s="90" customFormat="1" ht="15" customHeight="1" x14ac:dyDescent="0.3">
      <c r="A38" s="146"/>
      <c r="B38" s="148"/>
      <c r="C38" s="118" t="s">
        <v>148</v>
      </c>
      <c r="D38" s="15">
        <v>1</v>
      </c>
      <c r="E38" s="19">
        <v>1</v>
      </c>
      <c r="F38" s="91" t="s">
        <v>114</v>
      </c>
      <c r="G38" s="27">
        <v>5000</v>
      </c>
      <c r="H38" s="103">
        <f t="shared" si="6"/>
        <v>5000</v>
      </c>
      <c r="I38" s="120"/>
      <c r="J38" s="86"/>
      <c r="K38" s="86"/>
      <c r="L38" s="87"/>
      <c r="M38" s="88"/>
      <c r="N38" s="88"/>
      <c r="O38" s="89"/>
    </row>
    <row r="39" spans="1:15" s="90" customFormat="1" ht="15" customHeight="1" x14ac:dyDescent="0.3">
      <c r="A39" s="146"/>
      <c r="B39" s="148"/>
      <c r="C39" s="117" t="s">
        <v>128</v>
      </c>
      <c r="D39" s="15">
        <v>1</v>
      </c>
      <c r="E39" s="19">
        <v>1</v>
      </c>
      <c r="F39" s="91" t="s">
        <v>114</v>
      </c>
      <c r="G39" s="27">
        <v>2200</v>
      </c>
      <c r="H39" s="103">
        <f t="shared" si="6"/>
        <v>2200</v>
      </c>
      <c r="I39" s="120"/>
      <c r="J39" s="86"/>
      <c r="K39" s="86"/>
      <c r="L39" s="87"/>
      <c r="M39" s="88"/>
      <c r="N39" s="88"/>
      <c r="O39" s="89"/>
    </row>
    <row r="40" spans="1:15" s="90" customFormat="1" ht="15" customHeight="1" x14ac:dyDescent="0.3">
      <c r="A40" s="146"/>
      <c r="B40" s="148"/>
      <c r="C40" s="117" t="s">
        <v>129</v>
      </c>
      <c r="D40" s="15">
        <v>3</v>
      </c>
      <c r="E40" s="19">
        <v>1</v>
      </c>
      <c r="F40" s="91" t="s">
        <v>114</v>
      </c>
      <c r="G40" s="27">
        <v>300</v>
      </c>
      <c r="H40" s="103">
        <f t="shared" si="6"/>
        <v>900</v>
      </c>
      <c r="I40" s="120"/>
      <c r="J40" s="86"/>
      <c r="K40" s="86"/>
      <c r="L40" s="87"/>
      <c r="M40" s="88"/>
      <c r="N40" s="88"/>
      <c r="O40" s="89"/>
    </row>
    <row r="41" spans="1:15" s="90" customFormat="1" ht="15" customHeight="1" x14ac:dyDescent="0.3">
      <c r="A41" s="146"/>
      <c r="B41" s="148"/>
      <c r="C41" s="117" t="s">
        <v>130</v>
      </c>
      <c r="D41" s="15">
        <v>2</v>
      </c>
      <c r="E41" s="19">
        <v>1</v>
      </c>
      <c r="F41" s="91" t="s">
        <v>120</v>
      </c>
      <c r="G41" s="27">
        <v>800</v>
      </c>
      <c r="H41" s="103">
        <f t="shared" ref="H41:H50" si="7">D41*E41*G41</f>
        <v>1600</v>
      </c>
      <c r="I41" s="120"/>
      <c r="J41" s="86"/>
      <c r="K41" s="86"/>
      <c r="L41" s="87"/>
      <c r="M41" s="88"/>
      <c r="N41" s="88"/>
      <c r="O41" s="89"/>
    </row>
    <row r="42" spans="1:15" s="90" customFormat="1" ht="15" customHeight="1" x14ac:dyDescent="0.3">
      <c r="A42" s="146"/>
      <c r="B42" s="148"/>
      <c r="C42" s="118" t="s">
        <v>149</v>
      </c>
      <c r="D42" s="15">
        <v>2</v>
      </c>
      <c r="E42" s="19">
        <v>1</v>
      </c>
      <c r="F42" s="26" t="s">
        <v>150</v>
      </c>
      <c r="G42" s="27">
        <v>800</v>
      </c>
      <c r="H42" s="103">
        <f t="shared" si="7"/>
        <v>1600</v>
      </c>
      <c r="I42" s="120"/>
      <c r="J42" s="86"/>
      <c r="K42" s="86"/>
      <c r="L42" s="87"/>
      <c r="M42" s="88"/>
      <c r="N42" s="88"/>
      <c r="O42" s="89"/>
    </row>
    <row r="43" spans="1:15" s="90" customFormat="1" ht="15" customHeight="1" x14ac:dyDescent="0.3">
      <c r="A43" s="146"/>
      <c r="B43" s="149"/>
      <c r="C43" s="105" t="s">
        <v>170</v>
      </c>
      <c r="D43" s="15">
        <v>1</v>
      </c>
      <c r="E43" s="19">
        <v>2</v>
      </c>
      <c r="F43" s="26" t="s">
        <v>171</v>
      </c>
      <c r="G43" s="28">
        <v>1500</v>
      </c>
      <c r="H43" s="103">
        <f t="shared" si="7"/>
        <v>3000</v>
      </c>
      <c r="I43" s="120"/>
      <c r="J43" s="86"/>
      <c r="K43" s="86"/>
      <c r="L43" s="87"/>
      <c r="M43" s="88"/>
      <c r="N43" s="88"/>
      <c r="O43" s="89"/>
    </row>
    <row r="44" spans="1:15" s="90" customFormat="1" ht="15" customHeight="1" x14ac:dyDescent="0.3">
      <c r="A44" s="146"/>
      <c r="B44" s="142" t="s">
        <v>117</v>
      </c>
      <c r="C44" s="117" t="s">
        <v>132</v>
      </c>
      <c r="D44" s="15">
        <v>1</v>
      </c>
      <c r="E44" s="19">
        <v>1</v>
      </c>
      <c r="F44" s="91" t="s">
        <v>133</v>
      </c>
      <c r="G44" s="27">
        <v>4500</v>
      </c>
      <c r="H44" s="103">
        <f t="shared" si="7"/>
        <v>4500</v>
      </c>
      <c r="I44" s="120"/>
      <c r="J44" s="86"/>
      <c r="K44" s="86"/>
      <c r="L44" s="87"/>
      <c r="M44" s="88"/>
      <c r="N44" s="88"/>
      <c r="O44" s="89"/>
    </row>
    <row r="45" spans="1:15" ht="15" customHeight="1" x14ac:dyDescent="0.3">
      <c r="A45" s="146"/>
      <c r="B45" s="142"/>
      <c r="C45" s="118" t="s">
        <v>153</v>
      </c>
      <c r="D45" s="15">
        <v>6</v>
      </c>
      <c r="E45" s="19">
        <v>1</v>
      </c>
      <c r="F45" s="26" t="s">
        <v>68</v>
      </c>
      <c r="G45" s="122">
        <v>260</v>
      </c>
      <c r="H45" s="103">
        <f t="shared" si="7"/>
        <v>1560</v>
      </c>
      <c r="I45" s="120"/>
      <c r="J45" s="43"/>
      <c r="K45" s="43"/>
      <c r="L45" s="44"/>
      <c r="M45" s="56"/>
      <c r="N45" s="56"/>
      <c r="O45" s="57"/>
    </row>
    <row r="46" spans="1:15" ht="15" customHeight="1" x14ac:dyDescent="0.3">
      <c r="A46" s="146"/>
      <c r="B46" s="142"/>
      <c r="C46" s="118" t="s">
        <v>167</v>
      </c>
      <c r="D46" s="15">
        <v>40</v>
      </c>
      <c r="E46" s="19">
        <v>1</v>
      </c>
      <c r="F46" s="26" t="s">
        <v>168</v>
      </c>
      <c r="G46" s="122">
        <v>10</v>
      </c>
      <c r="H46" s="103">
        <f t="shared" si="7"/>
        <v>400</v>
      </c>
      <c r="I46" s="121"/>
      <c r="J46" s="43"/>
      <c r="K46" s="43"/>
      <c r="L46" s="44"/>
      <c r="M46" s="56"/>
      <c r="N46" s="56"/>
      <c r="O46" s="57"/>
    </row>
    <row r="47" spans="1:15" ht="15" customHeight="1" x14ac:dyDescent="0.3">
      <c r="A47" s="146"/>
      <c r="B47" s="142"/>
      <c r="C47" s="117" t="s">
        <v>110</v>
      </c>
      <c r="D47" s="15">
        <v>40</v>
      </c>
      <c r="E47" s="19">
        <v>1</v>
      </c>
      <c r="F47" s="26" t="s">
        <v>69</v>
      </c>
      <c r="G47" s="122">
        <v>30</v>
      </c>
      <c r="H47" s="103">
        <f t="shared" si="7"/>
        <v>1200</v>
      </c>
      <c r="I47" s="121"/>
      <c r="J47" s="43"/>
      <c r="K47" s="43"/>
      <c r="L47" s="44"/>
      <c r="M47" s="56"/>
      <c r="N47" s="56"/>
      <c r="O47" s="57"/>
    </row>
    <row r="48" spans="1:15" ht="15" customHeight="1" x14ac:dyDescent="0.3">
      <c r="A48" s="146"/>
      <c r="B48" s="142"/>
      <c r="C48" s="118" t="s">
        <v>151</v>
      </c>
      <c r="D48" s="15">
        <v>1</v>
      </c>
      <c r="E48" s="19">
        <v>1</v>
      </c>
      <c r="F48" s="26" t="s">
        <v>65</v>
      </c>
      <c r="G48" s="27">
        <v>2500</v>
      </c>
      <c r="H48" s="103">
        <f t="shared" si="7"/>
        <v>2500</v>
      </c>
      <c r="I48" s="123"/>
      <c r="J48" s="43"/>
      <c r="K48" s="43"/>
      <c r="L48" s="44"/>
      <c r="M48" s="56"/>
      <c r="N48" s="56"/>
      <c r="O48" s="57"/>
    </row>
    <row r="49" spans="1:15" ht="15" customHeight="1" x14ac:dyDescent="0.3">
      <c r="A49" s="146"/>
      <c r="B49" s="142"/>
      <c r="C49" s="118" t="s">
        <v>70</v>
      </c>
      <c r="D49" s="19">
        <v>2</v>
      </c>
      <c r="E49" s="19">
        <v>2</v>
      </c>
      <c r="F49" s="26" t="s">
        <v>65</v>
      </c>
      <c r="G49" s="27">
        <v>3000</v>
      </c>
      <c r="H49" s="103">
        <f t="shared" si="7"/>
        <v>12000</v>
      </c>
      <c r="I49" s="123"/>
      <c r="J49" s="43"/>
      <c r="K49" s="43"/>
      <c r="L49" s="44"/>
      <c r="M49" s="56"/>
      <c r="N49" s="56"/>
      <c r="O49" s="57"/>
    </row>
    <row r="50" spans="1:15" ht="15" customHeight="1" x14ac:dyDescent="0.3">
      <c r="A50" s="146"/>
      <c r="B50" s="142"/>
      <c r="C50" s="118" t="s">
        <v>152</v>
      </c>
      <c r="D50" s="19">
        <v>1</v>
      </c>
      <c r="E50" s="19">
        <v>2</v>
      </c>
      <c r="F50" s="26" t="s">
        <v>65</v>
      </c>
      <c r="G50" s="27">
        <v>3500</v>
      </c>
      <c r="H50" s="103">
        <f t="shared" si="7"/>
        <v>7000</v>
      </c>
      <c r="I50" s="123"/>
      <c r="J50" s="43"/>
      <c r="K50" s="43"/>
      <c r="L50" s="44"/>
      <c r="M50" s="56"/>
      <c r="N50" s="56"/>
      <c r="O50" s="57"/>
    </row>
    <row r="51" spans="1:15" ht="15" customHeight="1" thickBot="1" x14ac:dyDescent="0.35">
      <c r="A51" s="108" t="s">
        <v>56</v>
      </c>
      <c r="B51" s="109"/>
      <c r="C51" s="104"/>
      <c r="D51" s="109"/>
      <c r="E51" s="109"/>
      <c r="F51" s="109"/>
      <c r="G51" s="109"/>
      <c r="H51" s="29">
        <f>SUM(H23:H50)</f>
        <v>181640</v>
      </c>
      <c r="I51" s="52"/>
      <c r="J51" s="46"/>
      <c r="K51" s="47"/>
      <c r="L51" s="48"/>
      <c r="M51" s="58">
        <f>SUM(M23:M48)</f>
        <v>0</v>
      </c>
      <c r="N51" s="58">
        <f t="shared" ref="N51" si="8">H51-M51</f>
        <v>181640</v>
      </c>
      <c r="O51" s="59"/>
    </row>
    <row r="52" spans="1:15" x14ac:dyDescent="0.3">
      <c r="A52" s="10" t="s">
        <v>29</v>
      </c>
      <c r="B52" s="11" t="s">
        <v>30</v>
      </c>
      <c r="C52" s="11" t="s">
        <v>31</v>
      </c>
      <c r="D52" s="130" t="s">
        <v>71</v>
      </c>
      <c r="E52" s="131"/>
      <c r="F52" s="11" t="s">
        <v>34</v>
      </c>
      <c r="G52" s="11" t="s">
        <v>35</v>
      </c>
      <c r="H52" s="11" t="s">
        <v>36</v>
      </c>
      <c r="I52" s="36" t="s">
        <v>37</v>
      </c>
      <c r="J52" s="10" t="s">
        <v>38</v>
      </c>
      <c r="K52" s="49" t="s">
        <v>39</v>
      </c>
      <c r="L52" s="36" t="s">
        <v>35</v>
      </c>
      <c r="M52" s="36" t="s">
        <v>40</v>
      </c>
      <c r="N52" s="36" t="s">
        <v>41</v>
      </c>
      <c r="O52" s="55" t="s">
        <v>42</v>
      </c>
    </row>
    <row r="53" spans="1:15" x14ac:dyDescent="0.3">
      <c r="A53" s="13" t="s">
        <v>72</v>
      </c>
      <c r="B53" s="97" t="s">
        <v>73</v>
      </c>
      <c r="C53" s="96"/>
      <c r="D53" s="96"/>
      <c r="E53" s="96"/>
      <c r="F53" s="96"/>
      <c r="G53" s="96"/>
      <c r="H53" s="30"/>
      <c r="I53" s="40"/>
      <c r="J53" s="132"/>
      <c r="K53" s="133"/>
      <c r="L53" s="133"/>
      <c r="M53" s="133"/>
      <c r="N53" s="134"/>
      <c r="O53" s="59"/>
    </row>
    <row r="54" spans="1:15" x14ac:dyDescent="0.3">
      <c r="A54" s="20" t="s">
        <v>74</v>
      </c>
      <c r="B54" s="18"/>
      <c r="C54" s="14"/>
      <c r="D54" s="135"/>
      <c r="E54" s="135"/>
      <c r="F54" s="22" t="s">
        <v>75</v>
      </c>
      <c r="G54" s="31"/>
      <c r="H54" s="23">
        <f>D54*G54</f>
        <v>0</v>
      </c>
      <c r="I54" s="40"/>
      <c r="J54" s="46"/>
      <c r="K54" s="47"/>
      <c r="L54" s="48"/>
      <c r="M54" s="56">
        <f>J54*L54</f>
        <v>0</v>
      </c>
      <c r="N54" s="56">
        <f>H54-M54</f>
        <v>0</v>
      </c>
      <c r="O54" s="59"/>
    </row>
    <row r="55" spans="1:15" ht="14.5" thickBot="1" x14ac:dyDescent="0.35">
      <c r="A55" s="95" t="s">
        <v>76</v>
      </c>
      <c r="B55" s="96"/>
      <c r="C55" s="96"/>
      <c r="D55" s="96"/>
      <c r="E55" s="96"/>
      <c r="F55" s="96"/>
      <c r="G55" s="96"/>
      <c r="H55" s="30">
        <f>SUM(H54:H54)</f>
        <v>0</v>
      </c>
      <c r="I55" s="40"/>
      <c r="J55" s="46"/>
      <c r="K55" s="47"/>
      <c r="L55" s="48"/>
      <c r="M55" s="58">
        <f>SUM(M54:M54)</f>
        <v>0</v>
      </c>
      <c r="N55" s="58">
        <f t="shared" ref="N55" si="9">H55-M55</f>
        <v>0</v>
      </c>
      <c r="O55" s="59"/>
    </row>
    <row r="56" spans="1:15" x14ac:dyDescent="0.3">
      <c r="A56" s="10" t="s">
        <v>29</v>
      </c>
      <c r="B56" s="11" t="s">
        <v>30</v>
      </c>
      <c r="C56" s="11" t="s">
        <v>31</v>
      </c>
      <c r="D56" s="130" t="s">
        <v>71</v>
      </c>
      <c r="E56" s="131"/>
      <c r="F56" s="11" t="s">
        <v>34</v>
      </c>
      <c r="G56" s="11" t="s">
        <v>35</v>
      </c>
      <c r="H56" s="11" t="s">
        <v>36</v>
      </c>
      <c r="I56" s="36" t="s">
        <v>37</v>
      </c>
      <c r="J56" s="10" t="s">
        <v>38</v>
      </c>
      <c r="K56" s="49" t="s">
        <v>39</v>
      </c>
      <c r="L56" s="36" t="s">
        <v>35</v>
      </c>
      <c r="M56" s="36" t="s">
        <v>40</v>
      </c>
      <c r="N56" s="36" t="s">
        <v>41</v>
      </c>
      <c r="O56" s="55" t="s">
        <v>42</v>
      </c>
    </row>
    <row r="57" spans="1:15" x14ac:dyDescent="0.3">
      <c r="A57" s="13" t="s">
        <v>77</v>
      </c>
      <c r="B57" s="112" t="s">
        <v>78</v>
      </c>
      <c r="C57" s="113"/>
      <c r="D57" s="113"/>
      <c r="E57" s="113"/>
      <c r="F57" s="113"/>
      <c r="G57" s="113"/>
      <c r="H57" s="116"/>
      <c r="I57" s="40"/>
      <c r="J57" s="127"/>
      <c r="K57" s="128"/>
      <c r="L57" s="128"/>
      <c r="M57" s="128"/>
      <c r="N57" s="129"/>
      <c r="O57" s="57"/>
    </row>
    <row r="58" spans="1:15" x14ac:dyDescent="0.3">
      <c r="A58" s="20" t="s">
        <v>79</v>
      </c>
      <c r="B58" s="92" t="s">
        <v>80</v>
      </c>
      <c r="C58" s="60" t="s">
        <v>135</v>
      </c>
      <c r="D58" s="126">
        <v>60</v>
      </c>
      <c r="E58" s="125"/>
      <c r="F58" s="22" t="s">
        <v>75</v>
      </c>
      <c r="G58" s="102">
        <v>208</v>
      </c>
      <c r="H58" s="103">
        <f>D58*G58</f>
        <v>12480</v>
      </c>
      <c r="I58" s="101" t="s">
        <v>166</v>
      </c>
      <c r="J58" s="42"/>
      <c r="K58" s="43"/>
      <c r="L58" s="44"/>
      <c r="M58" s="56">
        <f>J58*L58</f>
        <v>0</v>
      </c>
      <c r="N58" s="56">
        <f>H58-M58</f>
        <v>12480</v>
      </c>
      <c r="O58" s="57"/>
    </row>
    <row r="59" spans="1:15" x14ac:dyDescent="0.3">
      <c r="A59" s="20" t="s">
        <v>81</v>
      </c>
      <c r="B59" s="92" t="s">
        <v>82</v>
      </c>
      <c r="C59" s="60" t="s">
        <v>136</v>
      </c>
      <c r="D59" s="126">
        <v>60</v>
      </c>
      <c r="E59" s="125"/>
      <c r="F59" s="22" t="s">
        <v>75</v>
      </c>
      <c r="G59" s="102">
        <v>168</v>
      </c>
      <c r="H59" s="103">
        <f>D59*G59</f>
        <v>10080</v>
      </c>
      <c r="I59" s="101" t="s">
        <v>138</v>
      </c>
      <c r="J59" s="42"/>
      <c r="K59" s="43"/>
      <c r="L59" s="44"/>
      <c r="M59" s="56">
        <f t="shared" ref="M59:M60" si="10">J59*L59</f>
        <v>0</v>
      </c>
      <c r="N59" s="56">
        <f t="shared" ref="N59:N61" si="11">H59-M59</f>
        <v>10080</v>
      </c>
      <c r="O59" s="57"/>
    </row>
    <row r="60" spans="1:15" x14ac:dyDescent="0.3">
      <c r="A60" s="20" t="s">
        <v>83</v>
      </c>
      <c r="B60" s="92" t="s">
        <v>80</v>
      </c>
      <c r="C60" s="60" t="s">
        <v>137</v>
      </c>
      <c r="D60" s="126">
        <v>60</v>
      </c>
      <c r="E60" s="125"/>
      <c r="F60" s="22" t="s">
        <v>75</v>
      </c>
      <c r="G60" s="102">
        <v>208</v>
      </c>
      <c r="H60" s="103">
        <f>D60*G60</f>
        <v>12480</v>
      </c>
      <c r="I60" s="101" t="s">
        <v>166</v>
      </c>
      <c r="J60" s="42"/>
      <c r="K60" s="43"/>
      <c r="L60" s="44"/>
      <c r="M60" s="56">
        <f t="shared" si="10"/>
        <v>0</v>
      </c>
      <c r="N60" s="56">
        <f t="shared" si="11"/>
        <v>12480</v>
      </c>
      <c r="O60" s="57"/>
    </row>
    <row r="61" spans="1:15" ht="14.5" thickBot="1" x14ac:dyDescent="0.35">
      <c r="A61" s="108" t="s">
        <v>56</v>
      </c>
      <c r="B61" s="109"/>
      <c r="C61" s="109"/>
      <c r="D61" s="109"/>
      <c r="E61" s="109"/>
      <c r="F61" s="109"/>
      <c r="G61" s="111"/>
      <c r="H61" s="25">
        <f>SUM(H58:H60)</f>
        <v>35040</v>
      </c>
      <c r="I61" s="40"/>
      <c r="J61" s="42"/>
      <c r="K61" s="43"/>
      <c r="L61" s="44"/>
      <c r="M61" s="58">
        <f>SUM(M58:M60)</f>
        <v>0</v>
      </c>
      <c r="N61" s="58">
        <f t="shared" si="11"/>
        <v>35040</v>
      </c>
      <c r="O61" s="57"/>
    </row>
    <row r="62" spans="1:15" x14ac:dyDescent="0.3">
      <c r="A62" s="10" t="s">
        <v>29</v>
      </c>
      <c r="B62" s="11" t="s">
        <v>30</v>
      </c>
      <c r="C62" s="11" t="s">
        <v>31</v>
      </c>
      <c r="D62" s="130" t="s">
        <v>32</v>
      </c>
      <c r="E62" s="131"/>
      <c r="F62" s="11" t="s">
        <v>34</v>
      </c>
      <c r="G62" s="11" t="s">
        <v>35</v>
      </c>
      <c r="H62" s="11" t="s">
        <v>36</v>
      </c>
      <c r="I62" s="36" t="s">
        <v>37</v>
      </c>
      <c r="J62" s="10" t="s">
        <v>38</v>
      </c>
      <c r="K62" s="49" t="s">
        <v>39</v>
      </c>
      <c r="L62" s="36" t="s">
        <v>35</v>
      </c>
      <c r="M62" s="36" t="s">
        <v>40</v>
      </c>
      <c r="N62" s="36" t="s">
        <v>41</v>
      </c>
      <c r="O62" s="55" t="s">
        <v>42</v>
      </c>
    </row>
    <row r="63" spans="1:15" x14ac:dyDescent="0.3">
      <c r="A63" s="13" t="s">
        <v>84</v>
      </c>
      <c r="B63" s="112" t="s">
        <v>85</v>
      </c>
      <c r="C63" s="113"/>
      <c r="D63" s="113"/>
      <c r="E63" s="113"/>
      <c r="F63" s="113"/>
      <c r="G63" s="113"/>
      <c r="H63" s="113"/>
      <c r="I63" s="113"/>
      <c r="J63" s="42"/>
      <c r="K63" s="43"/>
      <c r="L63" s="44"/>
      <c r="M63" s="44"/>
      <c r="N63" s="44"/>
      <c r="O63" s="57"/>
    </row>
    <row r="64" spans="1:15" x14ac:dyDescent="0.3">
      <c r="A64" s="20" t="s">
        <v>86</v>
      </c>
      <c r="B64" s="14" t="s">
        <v>87</v>
      </c>
      <c r="C64" s="14"/>
      <c r="D64" s="124">
        <v>0.08</v>
      </c>
      <c r="E64" s="125"/>
      <c r="F64" s="22" t="s">
        <v>88</v>
      </c>
      <c r="G64" s="65">
        <f>H20+H51+H55+H61</f>
        <v>355680</v>
      </c>
      <c r="H64" s="23">
        <f>D64*G64</f>
        <v>28454.400000000001</v>
      </c>
      <c r="I64" s="40"/>
      <c r="J64" s="69">
        <f>M20+M51+M55+M61</f>
        <v>0</v>
      </c>
      <c r="K64" s="70"/>
      <c r="L64" s="71"/>
      <c r="M64" s="71">
        <f>J64*L64</f>
        <v>0</v>
      </c>
      <c r="N64" s="71">
        <f>H64-M64</f>
        <v>28454.400000000001</v>
      </c>
      <c r="O64" s="57"/>
    </row>
    <row r="65" spans="1:15" x14ac:dyDescent="0.3">
      <c r="A65" s="20" t="s">
        <v>89</v>
      </c>
      <c r="B65" s="14"/>
      <c r="C65" s="14"/>
      <c r="D65" s="126"/>
      <c r="E65" s="125"/>
      <c r="F65" s="22" t="s">
        <v>75</v>
      </c>
      <c r="G65" s="66"/>
      <c r="H65" s="23">
        <f t="shared" ref="H65:H66" si="12">D65*G65</f>
        <v>0</v>
      </c>
      <c r="I65" s="40"/>
      <c r="J65" s="69"/>
      <c r="K65" s="70"/>
      <c r="L65" s="71"/>
      <c r="M65" s="71">
        <f>J65*L65</f>
        <v>0</v>
      </c>
      <c r="N65" s="71">
        <f>H65-M65</f>
        <v>0</v>
      </c>
      <c r="O65" s="57"/>
    </row>
    <row r="66" spans="1:15" x14ac:dyDescent="0.3">
      <c r="A66" s="20" t="s">
        <v>90</v>
      </c>
      <c r="B66" s="14"/>
      <c r="C66" s="14"/>
      <c r="D66" s="126"/>
      <c r="E66" s="125"/>
      <c r="F66" s="22" t="s">
        <v>88</v>
      </c>
      <c r="G66" s="65">
        <f>H65</f>
        <v>0</v>
      </c>
      <c r="H66" s="23">
        <f t="shared" si="12"/>
        <v>0</v>
      </c>
      <c r="I66" s="40"/>
      <c r="J66" s="69">
        <f>M65</f>
        <v>0</v>
      </c>
      <c r="K66" s="70"/>
      <c r="L66" s="71"/>
      <c r="M66" s="71">
        <f>J66*L66</f>
        <v>0</v>
      </c>
      <c r="N66" s="71">
        <f>H66-M66</f>
        <v>0</v>
      </c>
      <c r="O66" s="57"/>
    </row>
    <row r="67" spans="1:15" ht="14.5" thickBot="1" x14ac:dyDescent="0.35">
      <c r="A67" s="108" t="s">
        <v>56</v>
      </c>
      <c r="B67" s="109"/>
      <c r="C67" s="109"/>
      <c r="D67" s="110"/>
      <c r="E67" s="110"/>
      <c r="F67" s="109"/>
      <c r="G67" s="111"/>
      <c r="H67" s="25">
        <f>SUM(H64:H66)</f>
        <v>28454.400000000001</v>
      </c>
      <c r="I67" s="16"/>
      <c r="J67" s="69"/>
      <c r="K67" s="70"/>
      <c r="L67" s="71"/>
      <c r="M67" s="75">
        <f>SUM(M64:M66)</f>
        <v>0</v>
      </c>
      <c r="N67" s="75">
        <f>H67-M67</f>
        <v>28454.400000000001</v>
      </c>
      <c r="O67" s="57"/>
    </row>
    <row r="68" spans="1:15" x14ac:dyDescent="0.3">
      <c r="A68" s="10" t="s">
        <v>29</v>
      </c>
      <c r="B68" s="11" t="s">
        <v>30</v>
      </c>
      <c r="C68" s="11" t="s">
        <v>31</v>
      </c>
      <c r="D68" s="12" t="s">
        <v>71</v>
      </c>
      <c r="E68" s="12" t="s">
        <v>57</v>
      </c>
      <c r="F68" s="11" t="s">
        <v>34</v>
      </c>
      <c r="G68" s="11" t="s">
        <v>35</v>
      </c>
      <c r="H68" s="11" t="s">
        <v>36</v>
      </c>
      <c r="I68" s="36" t="s">
        <v>37</v>
      </c>
      <c r="J68" s="10" t="s">
        <v>38</v>
      </c>
      <c r="K68" s="49" t="s">
        <v>39</v>
      </c>
      <c r="L68" s="36" t="s">
        <v>35</v>
      </c>
      <c r="M68" s="36" t="s">
        <v>40</v>
      </c>
      <c r="N68" s="36" t="s">
        <v>41</v>
      </c>
      <c r="O68" s="55" t="s">
        <v>42</v>
      </c>
    </row>
    <row r="69" spans="1:15" x14ac:dyDescent="0.3">
      <c r="A69" s="13" t="s">
        <v>91</v>
      </c>
      <c r="B69" s="112" t="s">
        <v>92</v>
      </c>
      <c r="C69" s="113"/>
      <c r="D69" s="113"/>
      <c r="E69" s="113"/>
      <c r="F69" s="113"/>
      <c r="G69" s="113"/>
      <c r="H69" s="113"/>
      <c r="I69" s="113"/>
      <c r="J69" s="127"/>
      <c r="K69" s="128"/>
      <c r="L69" s="128"/>
      <c r="M69" s="128"/>
      <c r="N69" s="129"/>
      <c r="O69" s="57"/>
    </row>
    <row r="70" spans="1:15" x14ac:dyDescent="0.3">
      <c r="A70" s="20" t="s">
        <v>93</v>
      </c>
      <c r="B70" s="14" t="s">
        <v>94</v>
      </c>
      <c r="C70" s="14"/>
      <c r="D70" s="15">
        <v>2</v>
      </c>
      <c r="E70" s="15">
        <v>3</v>
      </c>
      <c r="F70" s="22" t="s">
        <v>65</v>
      </c>
      <c r="G70" s="65">
        <v>500</v>
      </c>
      <c r="H70" s="23">
        <f>D70*E70*G70</f>
        <v>3000</v>
      </c>
      <c r="I70" s="106"/>
      <c r="J70" s="43"/>
      <c r="K70" s="43"/>
      <c r="L70" s="44"/>
      <c r="M70" s="56">
        <f>J70*L70</f>
        <v>0</v>
      </c>
      <c r="N70" s="56">
        <f>H70-M70</f>
        <v>3000</v>
      </c>
      <c r="O70" s="57"/>
    </row>
    <row r="71" spans="1:15" x14ac:dyDescent="0.3">
      <c r="A71" s="20" t="s">
        <v>95</v>
      </c>
      <c r="B71" s="14" t="s">
        <v>96</v>
      </c>
      <c r="C71" s="14"/>
      <c r="D71" s="15">
        <v>2</v>
      </c>
      <c r="E71" s="15">
        <v>1</v>
      </c>
      <c r="F71" s="22" t="s">
        <v>65</v>
      </c>
      <c r="G71" s="65">
        <v>500</v>
      </c>
      <c r="H71" s="23">
        <f>D71*E71*G71</f>
        <v>1000</v>
      </c>
      <c r="I71" s="14"/>
      <c r="J71" s="43"/>
      <c r="K71" s="43"/>
      <c r="L71" s="44"/>
      <c r="M71" s="56">
        <f t="shared" ref="M71:M72" si="13">J71*L71</f>
        <v>0</v>
      </c>
      <c r="N71" s="56">
        <f t="shared" ref="N71:N76" si="14">H71-M71</f>
        <v>1000</v>
      </c>
      <c r="O71" s="57"/>
    </row>
    <row r="72" spans="1:15" ht="14" customHeight="1" x14ac:dyDescent="0.3">
      <c r="A72" s="20" t="s">
        <v>97</v>
      </c>
      <c r="B72" s="14" t="s">
        <v>98</v>
      </c>
      <c r="C72" s="14"/>
      <c r="D72" s="15">
        <v>1</v>
      </c>
      <c r="E72" s="15">
        <v>2</v>
      </c>
      <c r="F72" s="22" t="s">
        <v>65</v>
      </c>
      <c r="G72" s="65">
        <v>500</v>
      </c>
      <c r="H72" s="23">
        <f>D72*E72*G72</f>
        <v>1000</v>
      </c>
      <c r="I72" s="14"/>
      <c r="J72" s="43"/>
      <c r="K72" s="43"/>
      <c r="L72" s="44"/>
      <c r="M72" s="56">
        <f t="shared" si="13"/>
        <v>0</v>
      </c>
      <c r="N72" s="56">
        <f t="shared" si="14"/>
        <v>1000</v>
      </c>
      <c r="O72" s="57"/>
    </row>
    <row r="73" spans="1:15" ht="14" customHeight="1" x14ac:dyDescent="0.3">
      <c r="A73" s="20" t="s">
        <v>99</v>
      </c>
      <c r="B73" s="14" t="s">
        <v>161</v>
      </c>
      <c r="C73" s="14"/>
      <c r="D73" s="15">
        <v>3</v>
      </c>
      <c r="E73" s="15">
        <v>2</v>
      </c>
      <c r="F73" s="26" t="s">
        <v>61</v>
      </c>
      <c r="G73" s="65">
        <v>800</v>
      </c>
      <c r="H73" s="23">
        <f>D73*E73*G73</f>
        <v>4800</v>
      </c>
      <c r="I73" s="14" t="s">
        <v>163</v>
      </c>
      <c r="J73" s="43"/>
      <c r="K73" s="43"/>
      <c r="L73" s="44"/>
      <c r="M73" s="56"/>
      <c r="N73" s="56"/>
      <c r="O73" s="57"/>
    </row>
    <row r="74" spans="1:15" ht="14" customHeight="1" x14ac:dyDescent="0.3">
      <c r="A74" s="20" t="s">
        <v>107</v>
      </c>
      <c r="B74" s="14" t="s">
        <v>162</v>
      </c>
      <c r="C74" s="14" t="s">
        <v>164</v>
      </c>
      <c r="D74" s="15">
        <v>5</v>
      </c>
      <c r="E74" s="15">
        <v>2</v>
      </c>
      <c r="F74" s="85" t="s">
        <v>108</v>
      </c>
      <c r="G74" s="65">
        <v>700</v>
      </c>
      <c r="H74" s="23">
        <f>D74*E74*G74</f>
        <v>7000</v>
      </c>
      <c r="I74" s="14"/>
      <c r="J74" s="43"/>
      <c r="K74" s="43"/>
      <c r="L74" s="44"/>
      <c r="M74" s="56"/>
      <c r="N74" s="56"/>
      <c r="O74" s="57"/>
    </row>
    <row r="75" spans="1:15" ht="16.5" customHeight="1" x14ac:dyDescent="0.3">
      <c r="A75" s="108" t="s">
        <v>56</v>
      </c>
      <c r="B75" s="109"/>
      <c r="C75" s="109"/>
      <c r="D75" s="109"/>
      <c r="E75" s="109"/>
      <c r="F75" s="109"/>
      <c r="G75" s="111"/>
      <c r="H75" s="25">
        <f>SUM(H70:H74)</f>
        <v>16800</v>
      </c>
      <c r="I75" s="14"/>
      <c r="J75" s="43"/>
      <c r="K75" s="43"/>
      <c r="L75" s="44"/>
      <c r="M75" s="58">
        <f>SUM(M70:M72)</f>
        <v>0</v>
      </c>
      <c r="N75" s="58">
        <f t="shared" si="14"/>
        <v>16800</v>
      </c>
      <c r="O75" s="57"/>
    </row>
    <row r="76" spans="1:15" s="1" customFormat="1" ht="19.5" customHeight="1" x14ac:dyDescent="0.3">
      <c r="A76" s="61" t="s">
        <v>100</v>
      </c>
      <c r="B76" s="62"/>
      <c r="C76" s="62"/>
      <c r="D76" s="62"/>
      <c r="E76" s="62"/>
      <c r="F76" s="62"/>
      <c r="G76" s="67"/>
      <c r="H76" s="68">
        <f>SUM(H20+H51+H55+H61+H67+H75)*1.06</f>
        <v>424990.46400000004</v>
      </c>
      <c r="I76" s="72"/>
      <c r="J76" s="73"/>
      <c r="K76" s="67"/>
      <c r="L76" s="74"/>
      <c r="M76" s="76">
        <f>SUM(M20+M51+M55+M61+M67+M75)</f>
        <v>0</v>
      </c>
      <c r="N76" s="76">
        <f t="shared" si="14"/>
        <v>424990.46400000004</v>
      </c>
      <c r="O76" s="77"/>
    </row>
    <row r="77" spans="1:15" ht="33.75" customHeight="1" x14ac:dyDescent="0.3">
      <c r="A77" s="114" t="s">
        <v>101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</row>
    <row r="78" spans="1:15" ht="78.5" customHeight="1" x14ac:dyDescent="0.3">
      <c r="A78" s="98"/>
      <c r="B78" s="107" t="s">
        <v>102</v>
      </c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</row>
    <row r="79" spans="1:15" ht="32.25" customHeight="1" x14ac:dyDescent="0.3">
      <c r="A79" s="63"/>
      <c r="B79" s="64" t="s">
        <v>103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78"/>
    </row>
    <row r="80" spans="1:15" ht="32.25" customHeight="1" x14ac:dyDescent="0.3">
      <c r="A80" s="63"/>
      <c r="B80" s="64" t="s">
        <v>104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78"/>
    </row>
  </sheetData>
  <mergeCells count="34">
    <mergeCell ref="B9:H9"/>
    <mergeCell ref="J9:O9"/>
    <mergeCell ref="A1:I1"/>
    <mergeCell ref="D4:F4"/>
    <mergeCell ref="A7:F7"/>
    <mergeCell ref="G7:I7"/>
    <mergeCell ref="J7:O7"/>
    <mergeCell ref="B44:B50"/>
    <mergeCell ref="A27:A50"/>
    <mergeCell ref="B37:B43"/>
    <mergeCell ref="A10:A17"/>
    <mergeCell ref="B10:B17"/>
    <mergeCell ref="A18:A19"/>
    <mergeCell ref="B18:B19"/>
    <mergeCell ref="A20:G20"/>
    <mergeCell ref="J22:O22"/>
    <mergeCell ref="A23:A24"/>
    <mergeCell ref="B23:B24"/>
    <mergeCell ref="B27:B31"/>
    <mergeCell ref="B32:B36"/>
    <mergeCell ref="B22:H22"/>
    <mergeCell ref="D64:E64"/>
    <mergeCell ref="D65:E65"/>
    <mergeCell ref="D66:E66"/>
    <mergeCell ref="J69:N69"/>
    <mergeCell ref="D52:E52"/>
    <mergeCell ref="J53:N53"/>
    <mergeCell ref="D54:E54"/>
    <mergeCell ref="D56:E56"/>
    <mergeCell ref="J57:N57"/>
    <mergeCell ref="D58:E58"/>
    <mergeCell ref="D59:E59"/>
    <mergeCell ref="D60:E60"/>
    <mergeCell ref="D62:E62"/>
  </mergeCells>
  <phoneticPr fontId="29" type="noConversion"/>
  <dataValidations count="1">
    <dataValidation type="list" allowBlank="1" showInputMessage="1" showErrorMessage="1" sqref="I10:I12 I14:I17" xr:uid="{91CE881B-2DCE-4FCC-882C-DDDE0BC06DE7}">
      <formula1>$L$1:$L$5</formula1>
    </dataValidation>
  </dataValidations>
  <pageMargins left="0.69930555555555596" right="0.69930555555555596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武汉富力威斯汀酒店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Guo Haiyan</cp:lastModifiedBy>
  <cp:lastPrinted>2021-07-05T01:04:53Z</cp:lastPrinted>
  <dcterms:created xsi:type="dcterms:W3CDTF">2021-06-29T14:52:00Z</dcterms:created>
  <dcterms:modified xsi:type="dcterms:W3CDTF">2021-10-09T03:36:21Z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