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ibet/Desktop/momo竞标/MOMO方案及报价/"/>
    </mc:Choice>
  </mc:AlternateContent>
  <bookViews>
    <workbookView xWindow="400" yWindow="460" windowWidth="38000" windowHeight="20040" tabRatio="736" activeTab="2"/>
  </bookViews>
  <sheets>
    <sheet name="Q3季度交流会-绍兴安麓" sheetId="26" r:id="rId1"/>
    <sheet name="Q3行业峰会A场-南昆山龙门十字水" sheetId="27" r:id="rId2"/>
    <sheet name="Q3行业峰会B场-海王子" sheetId="28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9" i="28" l="1"/>
  <c r="I38" i="28"/>
  <c r="I37" i="28"/>
  <c r="I24" i="28"/>
  <c r="I23" i="28"/>
  <c r="I22" i="28"/>
  <c r="I21" i="28"/>
  <c r="I30" i="28"/>
  <c r="I29" i="28"/>
  <c r="I28" i="28"/>
  <c r="I27" i="28"/>
  <c r="I26" i="28"/>
  <c r="I2" i="28"/>
  <c r="I3" i="28"/>
  <c r="I4" i="28"/>
  <c r="I5" i="28"/>
  <c r="I6" i="28"/>
  <c r="I39" i="26"/>
  <c r="I38" i="26"/>
  <c r="I40" i="26"/>
  <c r="I18" i="27"/>
  <c r="I29" i="27"/>
  <c r="I30" i="27"/>
  <c r="I31" i="27"/>
  <c r="I27" i="27"/>
  <c r="I28" i="27"/>
  <c r="I32" i="27"/>
  <c r="I5" i="27"/>
  <c r="I4" i="27"/>
  <c r="I2" i="27"/>
  <c r="I3" i="27"/>
  <c r="I6" i="27"/>
  <c r="I11" i="27"/>
  <c r="I12" i="27"/>
  <c r="I13" i="27"/>
  <c r="I14" i="27"/>
  <c r="I15" i="27"/>
  <c r="I16" i="27"/>
  <c r="I7" i="27"/>
  <c r="I8" i="27"/>
  <c r="I9" i="27"/>
  <c r="I10" i="27"/>
  <c r="I20" i="27"/>
  <c r="I17" i="27"/>
  <c r="I19" i="27"/>
  <c r="I21" i="27"/>
  <c r="I25" i="27"/>
  <c r="I22" i="27"/>
  <c r="I23" i="27"/>
  <c r="I24" i="27"/>
  <c r="I26" i="27"/>
  <c r="I35" i="27"/>
  <c r="I33" i="27"/>
  <c r="I34" i="27"/>
  <c r="I36" i="27"/>
  <c r="I37" i="27"/>
  <c r="I38" i="27"/>
  <c r="I39" i="27"/>
  <c r="I40" i="27"/>
  <c r="H41" i="27"/>
  <c r="H42" i="27"/>
  <c r="H43" i="27"/>
  <c r="H44" i="27"/>
  <c r="I41" i="26"/>
  <c r="I20" i="26"/>
  <c r="I16" i="26"/>
  <c r="I17" i="26"/>
  <c r="I18" i="26"/>
  <c r="I19" i="26"/>
  <c r="I21" i="26"/>
  <c r="I26" i="26"/>
  <c r="I22" i="26"/>
  <c r="I23" i="26"/>
  <c r="I24" i="26"/>
  <c r="I25" i="26"/>
  <c r="I27" i="26"/>
  <c r="I6" i="26"/>
  <c r="I4" i="26"/>
  <c r="I7" i="26"/>
  <c r="I2" i="26"/>
  <c r="I3" i="26"/>
  <c r="I5" i="26"/>
  <c r="I8" i="26"/>
  <c r="I36" i="26"/>
  <c r="I34" i="26"/>
  <c r="I35" i="26"/>
  <c r="I37" i="26"/>
  <c r="I28" i="26"/>
  <c r="I29" i="26"/>
  <c r="I30" i="26"/>
  <c r="I31" i="26"/>
  <c r="I32" i="26"/>
  <c r="I33" i="26"/>
  <c r="I9" i="26"/>
  <c r="I10" i="26"/>
  <c r="I11" i="26"/>
  <c r="I12" i="26"/>
  <c r="I13" i="26"/>
  <c r="I14" i="26"/>
  <c r="I15" i="26"/>
  <c r="H42" i="26"/>
  <c r="H43" i="26"/>
  <c r="H44" i="26"/>
  <c r="H45" i="26"/>
  <c r="I11" i="28"/>
  <c r="I7" i="28"/>
  <c r="I8" i="28"/>
  <c r="I9" i="28"/>
  <c r="I10" i="28"/>
  <c r="I12" i="28"/>
  <c r="I13" i="28"/>
  <c r="I14" i="28"/>
  <c r="I15" i="28"/>
  <c r="I16" i="28"/>
  <c r="I17" i="28"/>
  <c r="I18" i="28"/>
  <c r="I19" i="28"/>
  <c r="I20" i="28"/>
  <c r="I25" i="28"/>
  <c r="I31" i="28"/>
  <c r="I32" i="28"/>
  <c r="I33" i="28"/>
  <c r="I34" i="28"/>
  <c r="I35" i="28"/>
  <c r="I36" i="28"/>
  <c r="I40" i="28"/>
  <c r="H41" i="28"/>
  <c r="I42" i="28"/>
  <c r="I44" i="28"/>
  <c r="H42" i="28"/>
  <c r="H43" i="28"/>
  <c r="H44" i="28"/>
  <c r="I42" i="27"/>
  <c r="I44" i="27"/>
  <c r="I43" i="26"/>
  <c r="I45" i="26"/>
</calcChain>
</file>

<file path=xl/sharedStrings.xml><?xml version="1.0" encoding="utf-8"?>
<sst xmlns="http://schemas.openxmlformats.org/spreadsheetml/2006/main" count="446" uniqueCount="124">
  <si>
    <t>规格</t>
  </si>
  <si>
    <t>单位</t>
  </si>
  <si>
    <t>个</t>
  </si>
  <si>
    <t>次</t>
  </si>
  <si>
    <t>小计：</t>
  </si>
  <si>
    <t>人</t>
  </si>
  <si>
    <t>抽奖礼品</t>
  </si>
  <si>
    <t>伴手礼</t>
  </si>
  <si>
    <t>摄影摄像</t>
  </si>
  <si>
    <t>摄影</t>
  </si>
  <si>
    <t>摄像</t>
  </si>
  <si>
    <t>礼仪</t>
  </si>
  <si>
    <t>服务费（10%）：</t>
  </si>
  <si>
    <t>数量</t>
  </si>
  <si>
    <t>项</t>
  </si>
  <si>
    <t>天</t>
    <rPh sb="0" eb="1">
      <t>tian</t>
    </rPh>
    <phoneticPr fontId="5" type="noConversion"/>
  </si>
  <si>
    <t>物料</t>
    <rPh sb="0" eb="1">
      <t>wu liao</t>
    </rPh>
    <phoneticPr fontId="5" type="noConversion"/>
  </si>
  <si>
    <t>次</t>
    <rPh sb="0" eb="1">
      <t>ci</t>
    </rPh>
    <phoneticPr fontId="5" type="noConversion"/>
  </si>
  <si>
    <t>5m*3m珩架宝丽布</t>
  </si>
  <si>
    <t>签到背板</t>
  </si>
  <si>
    <t>舞台地毯</t>
  </si>
  <si>
    <t>酒店舞台板和踏步铺地毯饰面</t>
  </si>
  <si>
    <t>LED底座</t>
  </si>
  <si>
    <t>运输车辆</t>
  </si>
  <si>
    <t>人员服务</t>
  </si>
  <si>
    <t>平</t>
  </si>
  <si>
    <t>类别</t>
  </si>
  <si>
    <t>名称</t>
  </si>
  <si>
    <t>周期</t>
  </si>
  <si>
    <t>周期单位</t>
  </si>
  <si>
    <t>小计</t>
  </si>
  <si>
    <t>搭建</t>
  </si>
  <si>
    <t>AV</t>
  </si>
  <si>
    <t>当地礼仪含服装</t>
  </si>
  <si>
    <t>云相册</t>
  </si>
  <si>
    <t>云相册系统+修图师</t>
  </si>
  <si>
    <t>5工人，24小时工时</t>
    <phoneticPr fontId="5" type="noConversion"/>
  </si>
  <si>
    <t>当地4次运输</t>
    <phoneticPr fontId="5" type="noConversion"/>
  </si>
  <si>
    <t>总计（含税）：</t>
    <rPh sb="0" eb="1">
      <t>zong ji</t>
    </rPh>
    <rPh sb="3" eb="4">
      <t>han shui</t>
    </rPh>
    <phoneticPr fontId="5" type="noConversion"/>
  </si>
  <si>
    <t>税费（6%）：</t>
    <rPh sb="0" eb="1">
      <t>shui fei</t>
    </rPh>
    <phoneticPr fontId="5" type="noConversion"/>
  </si>
  <si>
    <t>宴会厅LED底座</t>
    <phoneticPr fontId="5" type="noConversion"/>
  </si>
  <si>
    <t>灯光设备</t>
    <rPh sb="0" eb="1">
      <t>deng guang</t>
    </rPh>
    <rPh sb="2" eb="3">
      <t>she bei</t>
    </rPh>
    <phoneticPr fontId="5" type="noConversion"/>
  </si>
  <si>
    <t>音响设备</t>
    <rPh sb="0" eb="1">
      <t>yin xiang</t>
    </rPh>
    <rPh sb="2" eb="3">
      <t>she bei</t>
    </rPh>
    <phoneticPr fontId="5" type="noConversion"/>
  </si>
  <si>
    <t>LED相关设备</t>
    <rPh sb="3" eb="4">
      <t>xiang guan</t>
    </rPh>
    <rPh sb="5" eb="6">
      <t>she bei</t>
    </rPh>
    <phoneticPr fontId="5" type="noConversion"/>
  </si>
  <si>
    <t>含屏幕和切换器等</t>
    <rPh sb="0" eb="1">
      <t>han</t>
    </rPh>
    <rPh sb="1" eb="2">
      <t>ping mu</t>
    </rPh>
    <rPh sb="3" eb="4">
      <t>he</t>
    </rPh>
    <rPh sb="4" eb="5">
      <t>qie huan qi</t>
    </rPh>
    <rPh sb="7" eb="8">
      <t>deng</t>
    </rPh>
    <phoneticPr fontId="5" type="noConversion"/>
  </si>
  <si>
    <t>当地运输</t>
    <rPh sb="0" eb="1">
      <t>dang di</t>
    </rPh>
    <rPh sb="2" eb="3">
      <t>yun shu</t>
    </rPh>
    <phoneticPr fontId="5" type="noConversion"/>
  </si>
  <si>
    <t>酒店</t>
    <rPh sb="0" eb="1">
      <t>jiu dian</t>
    </rPh>
    <phoneticPr fontId="5" type="noConversion"/>
  </si>
  <si>
    <t>大床房</t>
    <rPh sb="0" eb="1">
      <t>da chuang fnag</t>
    </rPh>
    <phoneticPr fontId="5" type="noConversion"/>
  </si>
  <si>
    <t>双床房</t>
    <rPh sb="0" eb="1">
      <t>shuang chuang fnag</t>
    </rPh>
    <phoneticPr fontId="5" type="noConversion"/>
  </si>
  <si>
    <t>单价</t>
    <rPh sb="0" eb="1">
      <t>dan jia</t>
    </rPh>
    <phoneticPr fontId="5" type="noConversion"/>
  </si>
  <si>
    <t>主会场提前搭建</t>
    <rPh sb="0" eb="1">
      <t>zhu</t>
    </rPh>
    <rPh sb="1" eb="2">
      <t>hui chang</t>
    </rPh>
    <rPh sb="3" eb="4">
      <t>ti qian</t>
    </rPh>
    <rPh sb="5" eb="6">
      <t>da jian</t>
    </rPh>
    <phoneticPr fontId="5" type="noConversion"/>
  </si>
  <si>
    <t>房间</t>
    <rPh sb="0" eb="1">
      <t>fnag jian</t>
    </rPh>
    <phoneticPr fontId="5" type="noConversion"/>
  </si>
  <si>
    <t>会场</t>
    <rPh sb="0" eb="1">
      <t>hui chang</t>
    </rPh>
    <phoneticPr fontId="5" type="noConversion"/>
  </si>
  <si>
    <t>餐饮</t>
    <rPh sb="0" eb="1">
      <t>can yin</t>
    </rPh>
    <phoneticPr fontId="5" type="noConversion"/>
  </si>
  <si>
    <t>D1晚餐</t>
    <rPh sb="2" eb="3">
      <t>wan can</t>
    </rPh>
    <phoneticPr fontId="5" type="noConversion"/>
  </si>
  <si>
    <t>D2午餐</t>
    <rPh sb="2" eb="3">
      <t>wu can</t>
    </rPh>
    <phoneticPr fontId="5" type="noConversion"/>
  </si>
  <si>
    <t>D2晚餐</t>
    <rPh sb="2" eb="3">
      <t>wan can</t>
    </rPh>
    <phoneticPr fontId="5" type="noConversion"/>
  </si>
  <si>
    <t>D3午餐</t>
    <rPh sb="2" eb="3">
      <t>wu can</t>
    </rPh>
    <phoneticPr fontId="5" type="noConversion"/>
  </si>
  <si>
    <t>D3晚宴</t>
    <rPh sb="2" eb="3">
      <t>wan yan</t>
    </rPh>
    <phoneticPr fontId="5" type="noConversion"/>
  </si>
  <si>
    <t>自助</t>
    <rPh sb="0" eb="1">
      <t>zi zhu</t>
    </rPh>
    <phoneticPr fontId="5" type="noConversion"/>
  </si>
  <si>
    <t>圆桌（不含酒水）</t>
    <rPh sb="0" eb="1">
      <t>yuan zhuo</t>
    </rPh>
    <rPh sb="3" eb="4">
      <t>bu han</t>
    </rPh>
    <rPh sb="5" eb="6">
      <t>jiu shui</t>
    </rPh>
    <phoneticPr fontId="5" type="noConversion"/>
  </si>
  <si>
    <t>酒水</t>
    <rPh sb="0" eb="1">
      <t>jiu shui</t>
    </rPh>
    <phoneticPr fontId="5" type="noConversion"/>
  </si>
  <si>
    <t>预估费用</t>
    <rPh sb="0" eb="1">
      <t>yu gu</t>
    </rPh>
    <rPh sb="2" eb="3">
      <t>fei yong</t>
    </rPh>
    <phoneticPr fontId="5" type="noConversion"/>
  </si>
  <si>
    <t>间夜</t>
    <rPh sb="0" eb="1">
      <t>jian</t>
    </rPh>
    <rPh sb="1" eb="2">
      <t>ye</t>
    </rPh>
    <phoneticPr fontId="5" type="noConversion"/>
  </si>
  <si>
    <t>间</t>
    <rPh sb="0" eb="1">
      <t>jian</t>
    </rPh>
    <phoneticPr fontId="5" type="noConversion"/>
  </si>
  <si>
    <t>天</t>
    <rPh sb="0" eb="1">
      <t>t</t>
    </rPh>
    <phoneticPr fontId="5" type="noConversion"/>
  </si>
  <si>
    <t>人</t>
    <rPh sb="0" eb="1">
      <t>ren</t>
    </rPh>
    <phoneticPr fontId="5" type="noConversion"/>
  </si>
  <si>
    <t>项</t>
    <rPh sb="0" eb="1">
      <t>xiang</t>
    </rPh>
    <phoneticPr fontId="5" type="noConversion"/>
  </si>
  <si>
    <t>人员</t>
    <phoneticPr fontId="5" type="noConversion"/>
  </si>
  <si>
    <t>康辉执行人员</t>
    <rPh sb="0" eb="1">
      <t>kang hui</t>
    </rPh>
    <rPh sb="2" eb="3">
      <t>zhi xing</t>
    </rPh>
    <rPh sb="4" eb="5">
      <t>ren yuan</t>
    </rPh>
    <phoneticPr fontId="5" type="noConversion"/>
  </si>
  <si>
    <t>当地会务人员</t>
    <rPh sb="0" eb="1">
      <t>dnag di</t>
    </rPh>
    <rPh sb="2" eb="3">
      <t>hui</t>
    </rPh>
    <rPh sb="3" eb="4">
      <t>wu bi</t>
    </rPh>
    <rPh sb="4" eb="5">
      <t>ren yuan</t>
    </rPh>
    <phoneticPr fontId="5" type="noConversion"/>
  </si>
  <si>
    <t>当地工作人员</t>
    <rPh sb="0" eb="1">
      <t>dnag di</t>
    </rPh>
    <rPh sb="2" eb="3">
      <t>gogn zuo</t>
    </rPh>
    <rPh sb="4" eb="5">
      <t>ren yuan</t>
    </rPh>
    <phoneticPr fontId="5" type="noConversion"/>
  </si>
  <si>
    <t>差旅费用（交通、住宿、餐饮等）</t>
    <rPh sb="0" eb="1">
      <t>cha lü</t>
    </rPh>
    <rPh sb="2" eb="3">
      <t>fei yong</t>
    </rPh>
    <rPh sb="5" eb="6">
      <t>jiao ton</t>
    </rPh>
    <rPh sb="8" eb="9">
      <t>zh su</t>
    </rPh>
    <rPh sb="11" eb="12">
      <t>can yin</t>
    </rPh>
    <rPh sb="13" eb="14">
      <t>deng</t>
    </rPh>
    <phoneticPr fontId="5" type="noConversion"/>
  </si>
  <si>
    <t>会议制作相关物料</t>
    <rPh sb="0" eb="1">
      <t>hui yi</t>
    </rPh>
    <phoneticPr fontId="5" type="noConversion"/>
  </si>
  <si>
    <t>游戏道具</t>
    <rPh sb="0" eb="1">
      <t>you xi</t>
    </rPh>
    <rPh sb="2" eb="3">
      <t>dao ju</t>
    </rPh>
    <phoneticPr fontId="5" type="noConversion"/>
  </si>
  <si>
    <t>会议指示</t>
    <rPh sb="0" eb="1">
      <t>hui yi</t>
    </rPh>
    <rPh sb="2" eb="3">
      <t>zhi hsi</t>
    </rPh>
    <phoneticPr fontId="5" type="noConversion"/>
  </si>
  <si>
    <t>易拉宝指示牌</t>
    <rPh sb="0" eb="1">
      <t>yi la bao</t>
    </rPh>
    <rPh sb="3" eb="4">
      <t>zhi hsi</t>
    </rPh>
    <rPh sb="5" eb="6">
      <t>pai</t>
    </rPh>
    <phoneticPr fontId="5" type="noConversion"/>
  </si>
  <si>
    <t>个</t>
    <rPh sb="0" eb="1">
      <t>ge</t>
    </rPh>
    <phoneticPr fontId="5" type="noConversion"/>
  </si>
  <si>
    <t>预留费用</t>
    <rPh sb="0" eb="1">
      <t>yu liu</t>
    </rPh>
    <rPh sb="2" eb="3">
      <t>fei yong</t>
    </rPh>
    <phoneticPr fontId="5" type="noConversion"/>
  </si>
  <si>
    <t>胸卡、桌卡等</t>
    <rPh sb="0" eb="1">
      <t>xiong ka</t>
    </rPh>
    <rPh sb="3" eb="4">
      <t>zhuo ka</t>
    </rPh>
    <rPh sb="5" eb="6">
      <t>deng</t>
    </rPh>
    <phoneticPr fontId="5" type="noConversion"/>
  </si>
  <si>
    <t>当地摄影师</t>
    <rPh sb="0" eb="1">
      <t>dnag di</t>
    </rPh>
    <rPh sb="2" eb="3">
      <t>she gying shi</t>
    </rPh>
    <phoneticPr fontId="5" type="noConversion"/>
  </si>
  <si>
    <t>当地摄像师</t>
    <rPh sb="0" eb="1">
      <t>dnag di</t>
    </rPh>
    <rPh sb="2" eb="3">
      <t>she xiang shi</t>
    </rPh>
    <phoneticPr fontId="5" type="noConversion"/>
  </si>
  <si>
    <t>交通</t>
    <rPh sb="0" eb="1">
      <t>jaio tong</t>
    </rPh>
    <phoneticPr fontId="5" type="noConversion"/>
  </si>
  <si>
    <t>预估费用，以实际名单为准</t>
    <rPh sb="0" eb="1">
      <t>yu gu</t>
    </rPh>
    <rPh sb="2" eb="3">
      <t>fei yong</t>
    </rPh>
    <rPh sb="5" eb="6">
      <t>yi</t>
    </rPh>
    <rPh sb="6" eb="7">
      <t>shi ji</t>
    </rPh>
    <rPh sb="8" eb="9">
      <t>ming dan</t>
    </rPh>
    <rPh sb="10" eb="11">
      <t>wei zhun</t>
    </rPh>
    <phoneticPr fontId="5" type="noConversion"/>
  </si>
  <si>
    <t>出发地-目的地大交通</t>
    <rPh sb="0" eb="1">
      <t>chu fa di</t>
    </rPh>
    <rPh sb="4" eb="5">
      <t>mu di di a</t>
    </rPh>
    <rPh sb="7" eb="8">
      <t>da jiao tong</t>
    </rPh>
    <phoneticPr fontId="5" type="noConversion"/>
  </si>
  <si>
    <t>接送机车辆</t>
    <rPh sb="0" eb="1">
      <t>jie song ji</t>
    </rPh>
    <rPh sb="3" eb="4">
      <t>che laing</t>
    </rPh>
    <phoneticPr fontId="5" type="noConversion"/>
  </si>
  <si>
    <t>5座小车单趟；预估费用</t>
    <rPh sb="1" eb="2">
      <t>zuo</t>
    </rPh>
    <rPh sb="2" eb="3">
      <t>xiao che</t>
    </rPh>
    <rPh sb="4" eb="5">
      <t>dan tang</t>
    </rPh>
    <rPh sb="5" eb="6">
      <t>tang</t>
    </rPh>
    <rPh sb="7" eb="8">
      <t>yu gu fei y</t>
    </rPh>
    <phoneticPr fontId="5" type="noConversion"/>
  </si>
  <si>
    <t>7座别克商务单趟；预估费用</t>
    <rPh sb="1" eb="2">
      <t>zuo</t>
    </rPh>
    <rPh sb="2" eb="3">
      <t>bie k shang wu</t>
    </rPh>
    <rPh sb="6" eb="7">
      <t>dan</t>
    </rPh>
    <rPh sb="7" eb="8">
      <t>tang</t>
    </rPh>
    <rPh sb="9" eb="10">
      <t>yu gu fei y n</t>
    </rPh>
    <phoneticPr fontId="5" type="noConversion"/>
  </si>
  <si>
    <t>19座考斯特单趟；预估费用</t>
    <rPh sb="2" eb="3">
      <t>zuo</t>
    </rPh>
    <rPh sb="3" eb="4">
      <t>kao si te</t>
    </rPh>
    <rPh sb="9" eb="10">
      <t>yu gu fei yong</t>
    </rPh>
    <phoneticPr fontId="5" type="noConversion"/>
  </si>
  <si>
    <t>辆</t>
    <rPh sb="0" eb="1">
      <t>laing</t>
    </rPh>
    <phoneticPr fontId="5" type="noConversion"/>
  </si>
  <si>
    <t>趟</t>
    <rPh sb="0" eb="1">
      <t>tang</t>
    </rPh>
    <phoneticPr fontId="5" type="noConversion"/>
  </si>
  <si>
    <t>D1午餐</t>
    <rPh sb="2" eb="3">
      <t>wu can</t>
    </rPh>
    <phoneticPr fontId="5" type="noConversion"/>
  </si>
  <si>
    <t>D1晚宴</t>
    <rPh sb="2" eb="3">
      <t>wan yan</t>
    </rPh>
    <phoneticPr fontId="5" type="noConversion"/>
  </si>
  <si>
    <t>D2拓展午餐</t>
    <rPh sb="2" eb="3">
      <t>tuo zhan</t>
    </rPh>
    <rPh sb="4" eb="5">
      <t>wu can</t>
    </rPh>
    <phoneticPr fontId="5" type="noConversion"/>
  </si>
  <si>
    <t>D2拓展晚餐</t>
    <rPh sb="2" eb="3">
      <t>tuo zhan</t>
    </rPh>
    <rPh sb="4" eb="5">
      <t>wan yan</t>
    </rPh>
    <rPh sb="5" eb="6">
      <t>can</t>
    </rPh>
    <phoneticPr fontId="5" type="noConversion"/>
  </si>
  <si>
    <t>桌餐</t>
    <rPh sb="0" eb="1">
      <t>zhuo can</t>
    </rPh>
    <phoneticPr fontId="5" type="noConversion"/>
  </si>
  <si>
    <t>晚宴演艺</t>
    <rPh sb="0" eb="1">
      <t>wan yan</t>
    </rPh>
    <rPh sb="2" eb="3">
      <t>yan yi</t>
    </rPh>
    <phoneticPr fontId="5" type="noConversion"/>
  </si>
  <si>
    <t>晚宴节目</t>
    <rPh sb="0" eb="1">
      <t>wna yan</t>
    </rPh>
    <rPh sb="2" eb="3">
      <t>jie mu</t>
    </rPh>
    <phoneticPr fontId="5" type="noConversion"/>
  </si>
  <si>
    <t>拓展</t>
    <rPh sb="0" eb="1">
      <t>tuo zhan</t>
    </rPh>
    <phoneticPr fontId="5" type="noConversion"/>
  </si>
  <si>
    <t>D2主会场 - 若耶厅</t>
    <rPh sb="2" eb="3">
      <t>zhu hui chang</t>
    </rPh>
    <rPh sb="8" eb="9">
      <t>ruo</t>
    </rPh>
    <rPh sb="9" eb="10">
      <t>ye</t>
    </rPh>
    <rPh sb="10" eb="11">
      <t>ting</t>
    </rPh>
    <phoneticPr fontId="5" type="noConversion"/>
  </si>
  <si>
    <t>D3销售案例分会场1 - 若耶厅</t>
    <rPh sb="2" eb="3">
      <t>xias ohou</t>
    </rPh>
    <rPh sb="4" eb="5">
      <t>ab li</t>
    </rPh>
    <rPh sb="6" eb="7">
      <t>fen hui chang</t>
    </rPh>
    <rPh sb="13" eb="14">
      <t>ruo</t>
    </rPh>
    <rPh sb="14" eb="15">
      <t>ye</t>
    </rPh>
    <rPh sb="15" eb="16">
      <t>ting</t>
    </rPh>
    <phoneticPr fontId="5" type="noConversion"/>
  </si>
  <si>
    <t>D3运营案例分会场2 - 竦口官厅</t>
    <rPh sb="2" eb="3">
      <t>yun ying</t>
    </rPh>
    <rPh sb="4" eb="5">
      <t>an li</t>
    </rPh>
    <rPh sb="6" eb="7">
      <t>fen hui chang</t>
    </rPh>
    <phoneticPr fontId="5" type="noConversion"/>
  </si>
  <si>
    <t>D1主会场；80平米含投影仪</t>
    <rPh sb="2" eb="3">
      <t>zhu hui chang</t>
    </rPh>
    <phoneticPr fontId="5" type="noConversion"/>
  </si>
  <si>
    <t>南昆山景区</t>
    <rPh sb="0" eb="1">
      <t>nan kun shan</t>
    </rPh>
    <rPh sb="3" eb="4">
      <t>jing qu</t>
    </rPh>
    <phoneticPr fontId="5" type="noConversion"/>
  </si>
  <si>
    <t>门票</t>
    <rPh sb="0" eb="1">
      <t>men piao</t>
    </rPh>
    <phoneticPr fontId="5" type="noConversion"/>
  </si>
  <si>
    <t>导游</t>
    <rPh sb="0" eb="1">
      <t>dao you</t>
    </rPh>
    <phoneticPr fontId="5" type="noConversion"/>
  </si>
  <si>
    <t>行程讲解</t>
    <rPh sb="0" eb="1">
      <t>xing cheng</t>
    </rPh>
    <rPh sb="2" eb="3">
      <t>jiang jie</t>
    </rPh>
    <phoneticPr fontId="5" type="noConversion"/>
  </si>
  <si>
    <t>大巴车</t>
    <rPh sb="0" eb="1">
      <t>da ba</t>
    </rPh>
    <rPh sb="2" eb="3">
      <t>che</t>
    </rPh>
    <phoneticPr fontId="5" type="noConversion"/>
  </si>
  <si>
    <t>33座旅游大巴</t>
    <rPh sb="2" eb="3">
      <t>zuo</t>
    </rPh>
    <rPh sb="3" eb="4">
      <t>lü you</t>
    </rPh>
    <rPh sb="5" eb="6">
      <t>da ba</t>
    </rPh>
    <phoneticPr fontId="5" type="noConversion"/>
  </si>
  <si>
    <t>游戏道具礼品</t>
    <rPh sb="0" eb="1">
      <t>you xi</t>
    </rPh>
    <rPh sb="2" eb="3">
      <t>dao ju</t>
    </rPh>
    <rPh sb="4" eb="5">
      <t>li pin</t>
    </rPh>
    <phoneticPr fontId="5" type="noConversion"/>
  </si>
  <si>
    <t>D1主会场；60平米含投影仪</t>
    <rPh sb="2" eb="3">
      <t>zhu hui chang</t>
    </rPh>
    <phoneticPr fontId="5" type="noConversion"/>
  </si>
  <si>
    <t>小星山浮潜+垂钓</t>
  </si>
  <si>
    <t>次</t>
    <phoneticPr fontId="5" type="noConversion"/>
  </si>
  <si>
    <t>项</t>
    <phoneticPr fontId="5" type="noConversion"/>
  </si>
  <si>
    <t>拓展项目</t>
    <phoneticPr fontId="5" type="noConversion"/>
  </si>
  <si>
    <t>人</t>
    <phoneticPr fontId="5" type="noConversion"/>
  </si>
  <si>
    <t>次</t>
    <phoneticPr fontId="5" type="noConversion"/>
  </si>
  <si>
    <t>设备、教练、保险、道具</t>
    <phoneticPr fontId="5" type="noConversion"/>
  </si>
  <si>
    <t>天</t>
    <phoneticPr fontId="5" type="noConversion"/>
  </si>
  <si>
    <t>4工人，24小时工时</t>
    <phoneticPr fontId="5" type="noConversion"/>
  </si>
  <si>
    <t>天</t>
    <phoneticPr fontId="5" type="noConversion"/>
  </si>
  <si>
    <t>天</t>
    <phoneticPr fontId="5" type="noConversion"/>
  </si>
  <si>
    <t>4名技术人员，24小时工时</t>
    <phoneticPr fontId="5" type="noConversion"/>
  </si>
  <si>
    <t>含教练+浮潜装备+垂钓装备+快艇，包船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</si>
</sst>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.00_-;\-* #,##0.00_-;_-* &quot;-&quot;??_-;_-@_-"/>
    <numFmt numFmtId="177" formatCode="_ * #,##0.00_ ;_ * \-#,##0.00_ ;_ * &quot;-&quot;??_ ;_ @_ "/>
    <numFmt numFmtId="178" formatCode="\¥#,##0.00"/>
    <numFmt numFmtId="179" formatCode="#,##0.00_ "/>
  </numFmts>
  <fonts count="16" x14ac:knownFonts="1">
    <font>
      <sz val="11"/>
      <color theme="1"/>
      <name val="DengXian"/>
      <charset val="134"/>
      <scheme val="minor"/>
    </font>
    <font>
      <sz val="10"/>
      <name val="微软雅黑"/>
      <family val="3"/>
      <charset val="134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DengXian"/>
      <family val="3"/>
      <charset val="134"/>
      <scheme val="minor"/>
    </font>
    <font>
      <u/>
      <sz val="11"/>
      <color theme="10"/>
      <name val="DengXian"/>
      <family val="3"/>
      <charset val="134"/>
      <scheme val="minor"/>
    </font>
    <font>
      <u/>
      <sz val="11"/>
      <color theme="1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b/>
      <sz val="10"/>
      <color theme="0"/>
      <name val="微软雅黑"/>
      <family val="3"/>
      <charset val="134"/>
    </font>
    <font>
      <sz val="10"/>
      <color indexed="8"/>
      <name val="微软雅黑"/>
      <family val="3"/>
      <charset val="134"/>
    </font>
    <font>
      <b/>
      <sz val="1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0"/>
      <color indexed="8"/>
      <name val="微软雅黑"/>
      <family val="3"/>
      <charset val="134"/>
    </font>
    <font>
      <sz val="9"/>
      <color theme="1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4" fillId="0" borderId="0"/>
    <xf numFmtId="0" fontId="3" fillId="0" borderId="0">
      <alignment horizontal="justify" vertical="justify" textRotation="127" wrapText="1"/>
      <protection hidden="1"/>
    </xf>
    <xf numFmtId="0" fontId="2" fillId="0" borderId="0"/>
    <xf numFmtId="0" fontId="3" fillId="0" borderId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77" fontId="2" fillId="0" borderId="0" applyFont="0" applyFill="0" applyBorder="0" applyAlignment="0" applyProtection="0">
      <alignment vertical="center"/>
    </xf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9" fillId="0" borderId="0" xfId="13" applyFont="1" applyAlignment="1">
      <alignment horizontal="center" vertical="center"/>
    </xf>
    <xf numFmtId="0" fontId="1" fillId="0" borderId="1" xfId="13" applyFont="1" applyBorder="1" applyAlignment="1">
      <alignment horizontal="center" vertical="center"/>
    </xf>
    <xf numFmtId="177" fontId="1" fillId="0" borderId="1" xfId="14" applyFont="1" applyBorder="1" applyAlignment="1">
      <alignment horizontal="center" vertical="center"/>
    </xf>
    <xf numFmtId="177" fontId="1" fillId="0" borderId="1" xfId="13" applyNumberFormat="1" applyFont="1" applyBorder="1" applyAlignment="1">
      <alignment horizontal="center" vertical="center"/>
    </xf>
    <xf numFmtId="0" fontId="10" fillId="0" borderId="0" xfId="13" applyFont="1" applyAlignment="1">
      <alignment horizontal="center" vertical="center"/>
    </xf>
    <xf numFmtId="177" fontId="11" fillId="3" borderId="1" xfId="14" applyFont="1" applyFill="1" applyBorder="1" applyAlignment="1">
      <alignment horizontal="center" vertical="center"/>
    </xf>
    <xf numFmtId="178" fontId="11" fillId="3" borderId="1" xfId="13" applyNumberFormat="1" applyFont="1" applyFill="1" applyBorder="1" applyAlignment="1">
      <alignment horizontal="center" vertical="center"/>
    </xf>
    <xf numFmtId="177" fontId="10" fillId="0" borderId="0" xfId="14" applyFont="1" applyAlignment="1">
      <alignment horizontal="center" vertical="center"/>
    </xf>
    <xf numFmtId="0" fontId="1" fillId="0" borderId="1" xfId="13" applyFont="1" applyBorder="1" applyAlignment="1">
      <alignment horizontal="center" vertical="center"/>
    </xf>
    <xf numFmtId="0" fontId="9" fillId="2" borderId="1" xfId="13" applyFont="1" applyFill="1" applyBorder="1" applyAlignment="1">
      <alignment horizontal="center" vertical="center"/>
    </xf>
    <xf numFmtId="0" fontId="1" fillId="0" borderId="1" xfId="13" applyFont="1" applyBorder="1" applyAlignment="1">
      <alignment horizontal="center" vertical="center"/>
    </xf>
    <xf numFmtId="3" fontId="1" fillId="0" borderId="1" xfId="13" applyNumberFormat="1" applyFont="1" applyBorder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" fillId="0" borderId="1" xfId="13" applyFont="1" applyFill="1" applyBorder="1" applyAlignment="1">
      <alignment horizontal="center" vertical="center"/>
    </xf>
    <xf numFmtId="3" fontId="1" fillId="0" borderId="1" xfId="13" applyNumberFormat="1" applyFont="1" applyFill="1" applyBorder="1" applyAlignment="1">
      <alignment horizontal="center" vertical="center"/>
    </xf>
    <xf numFmtId="177" fontId="1" fillId="0" borderId="1" xfId="14" applyFont="1" applyFill="1" applyBorder="1" applyAlignment="1">
      <alignment horizontal="center" vertical="center"/>
    </xf>
    <xf numFmtId="0" fontId="10" fillId="0" borderId="0" xfId="13" applyFont="1" applyFill="1" applyAlignment="1">
      <alignment horizontal="center" vertical="center"/>
    </xf>
    <xf numFmtId="0" fontId="13" fillId="0" borderId="1" xfId="13" applyFont="1" applyFill="1" applyBorder="1" applyAlignment="1">
      <alignment horizontal="center" vertical="center"/>
    </xf>
    <xf numFmtId="0" fontId="12" fillId="0" borderId="0" xfId="13" applyFont="1" applyFill="1" applyAlignment="1">
      <alignment horizontal="center" vertical="center"/>
    </xf>
    <xf numFmtId="0" fontId="13" fillId="0" borderId="0" xfId="13" applyFont="1" applyFill="1" applyAlignment="1">
      <alignment horizontal="center" vertical="center"/>
    </xf>
    <xf numFmtId="179" fontId="10" fillId="0" borderId="0" xfId="13" applyNumberFormat="1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/>
    </xf>
    <xf numFmtId="176" fontId="13" fillId="0" borderId="1" xfId="13" applyNumberFormat="1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9" fillId="0" borderId="4" xfId="13" applyFont="1" applyFill="1" applyBorder="1" applyAlignment="1">
      <alignment horizontal="center" vertical="center"/>
    </xf>
    <xf numFmtId="0" fontId="11" fillId="3" borderId="1" xfId="13" applyFont="1" applyFill="1" applyBorder="1" applyAlignment="1">
      <alignment horizontal="center" vertical="center"/>
    </xf>
    <xf numFmtId="0" fontId="9" fillId="4" borderId="5" xfId="13" applyFont="1" applyFill="1" applyBorder="1" applyAlignment="1">
      <alignment horizontal="center" vertical="center"/>
    </xf>
    <xf numFmtId="0" fontId="9" fillId="4" borderId="7" xfId="13" applyFont="1" applyFill="1" applyBorder="1" applyAlignment="1">
      <alignment horizontal="center" vertical="center"/>
    </xf>
    <xf numFmtId="0" fontId="9" fillId="4" borderId="6" xfId="13" applyFont="1" applyFill="1" applyBorder="1" applyAlignment="1">
      <alignment horizontal="center" vertical="center"/>
    </xf>
    <xf numFmtId="0" fontId="11" fillId="0" borderId="2" xfId="13" applyFont="1" applyBorder="1" applyAlignment="1">
      <alignment horizontal="center" vertical="center"/>
    </xf>
    <xf numFmtId="0" fontId="11" fillId="0" borderId="3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 vertical="center"/>
    </xf>
    <xf numFmtId="179" fontId="9" fillId="4" borderId="5" xfId="13" applyNumberFormat="1" applyFont="1" applyFill="1" applyBorder="1" applyAlignment="1">
      <alignment horizontal="center" vertical="center"/>
    </xf>
    <xf numFmtId="179" fontId="9" fillId="4" borderId="6" xfId="13" applyNumberFormat="1" applyFont="1" applyFill="1" applyBorder="1" applyAlignment="1">
      <alignment horizontal="center" vertical="center"/>
    </xf>
    <xf numFmtId="0" fontId="12" fillId="0" borderId="3" xfId="13" applyFont="1" applyFill="1" applyBorder="1" applyAlignment="1">
      <alignment horizontal="center" vertical="center"/>
    </xf>
    <xf numFmtId="0" fontId="12" fillId="0" borderId="4" xfId="13" applyFont="1" applyFill="1" applyBorder="1" applyAlignment="1">
      <alignment horizontal="center" vertical="center"/>
    </xf>
    <xf numFmtId="0" fontId="13" fillId="0" borderId="2" xfId="13" applyFont="1" applyFill="1" applyBorder="1" applyAlignment="1">
      <alignment horizontal="center" vertical="center"/>
    </xf>
    <xf numFmtId="0" fontId="13" fillId="0" borderId="3" xfId="13" applyFont="1" applyFill="1" applyBorder="1" applyAlignment="1">
      <alignment horizontal="center" vertical="center"/>
    </xf>
    <xf numFmtId="0" fontId="13" fillId="0" borderId="4" xfId="13" applyFont="1" applyFill="1" applyBorder="1" applyAlignment="1">
      <alignment horizontal="center" vertical="center"/>
    </xf>
  </cellXfs>
  <cellStyles count="38">
    <cellStyle name="0,0_x000d__x000d_NA_x000d__x000d_" xfId="15"/>
    <cellStyle name="Normal_Sheet1" xfId="1"/>
    <cellStyle name="常规" xfId="0" builtinId="0"/>
    <cellStyle name="常规 2" xfId="2"/>
    <cellStyle name="常规 3" xfId="3"/>
    <cellStyle name="常规 4" xfId="4"/>
    <cellStyle name="常规 5" xfId="13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千位分隔 2" xfId="14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</cellStyles>
  <dxfs count="0"/>
  <tableStyles count="0" defaultTableStyle="TableStyleMedium2" defaultPivotStyle="PivotStyleMedium9"/>
  <colors>
    <mruColors>
      <color rgb="FFB33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16" zoomScale="96" workbookViewId="0">
      <selection activeCell="M13" sqref="M13"/>
    </sheetView>
  </sheetViews>
  <sheetFormatPr baseColWidth="10" defaultColWidth="8.83203125" defaultRowHeight="20" customHeight="1" x14ac:dyDescent="0.2"/>
  <cols>
    <col min="1" max="1" width="9.6640625" style="13" customWidth="1"/>
    <col min="2" max="2" width="19.33203125" style="5" customWidth="1"/>
    <col min="3" max="3" width="32.33203125" style="5" customWidth="1"/>
    <col min="4" max="7" width="12.1640625" style="5" customWidth="1"/>
    <col min="8" max="8" width="12.1640625" style="8" customWidth="1"/>
    <col min="9" max="9" width="14.1640625" style="5" customWidth="1"/>
    <col min="10" max="10" width="8.83203125" style="5"/>
    <col min="11" max="11" width="9.83203125" style="5" bestFit="1" customWidth="1"/>
    <col min="12" max="16384" width="8.83203125" style="5"/>
  </cols>
  <sheetData>
    <row r="1" spans="1:9" s="1" customFormat="1" ht="20" customHeight="1" x14ac:dyDescent="0.2">
      <c r="A1" s="10" t="s">
        <v>26</v>
      </c>
      <c r="B1" s="10" t="s">
        <v>27</v>
      </c>
      <c r="C1" s="10" t="s">
        <v>0</v>
      </c>
      <c r="D1" s="10" t="s">
        <v>13</v>
      </c>
      <c r="E1" s="10" t="s">
        <v>1</v>
      </c>
      <c r="F1" s="10" t="s">
        <v>28</v>
      </c>
      <c r="G1" s="10" t="s">
        <v>29</v>
      </c>
      <c r="H1" s="10" t="s">
        <v>49</v>
      </c>
      <c r="I1" s="10" t="s">
        <v>30</v>
      </c>
    </row>
    <row r="2" spans="1:9" ht="20" customHeight="1" x14ac:dyDescent="0.2">
      <c r="A2" s="26" t="s">
        <v>46</v>
      </c>
      <c r="B2" s="36" t="s">
        <v>51</v>
      </c>
      <c r="C2" s="9" t="s">
        <v>47</v>
      </c>
      <c r="D2" s="12">
        <v>16</v>
      </c>
      <c r="E2" s="9" t="s">
        <v>64</v>
      </c>
      <c r="F2" s="9">
        <v>3</v>
      </c>
      <c r="G2" s="9" t="s">
        <v>63</v>
      </c>
      <c r="H2" s="3">
        <v>1300</v>
      </c>
      <c r="I2" s="4">
        <f>D2*F2*H2</f>
        <v>62400</v>
      </c>
    </row>
    <row r="3" spans="1:9" ht="20" customHeight="1" x14ac:dyDescent="0.2">
      <c r="A3" s="27"/>
      <c r="B3" s="36"/>
      <c r="C3" s="9" t="s">
        <v>48</v>
      </c>
      <c r="D3" s="12">
        <v>17</v>
      </c>
      <c r="E3" s="9" t="s">
        <v>64</v>
      </c>
      <c r="F3" s="9">
        <v>3</v>
      </c>
      <c r="G3" s="9" t="s">
        <v>63</v>
      </c>
      <c r="H3" s="3">
        <v>1300</v>
      </c>
      <c r="I3" s="4">
        <f>D3*F3*H3</f>
        <v>66300</v>
      </c>
    </row>
    <row r="4" spans="1:9" ht="20" customHeight="1" x14ac:dyDescent="0.2">
      <c r="A4" s="27"/>
      <c r="B4" s="36" t="s">
        <v>52</v>
      </c>
      <c r="C4" s="9" t="s">
        <v>99</v>
      </c>
      <c r="D4" s="12">
        <v>1</v>
      </c>
      <c r="E4" s="9" t="s">
        <v>65</v>
      </c>
      <c r="F4" s="9">
        <v>1</v>
      </c>
      <c r="G4" s="9" t="s">
        <v>17</v>
      </c>
      <c r="H4" s="3">
        <v>13000</v>
      </c>
      <c r="I4" s="4">
        <f>D4*F4*H4</f>
        <v>13000</v>
      </c>
    </row>
    <row r="5" spans="1:9" ht="20" customHeight="1" x14ac:dyDescent="0.2">
      <c r="A5" s="27"/>
      <c r="B5" s="36"/>
      <c r="C5" s="9" t="s">
        <v>50</v>
      </c>
      <c r="D5" s="12">
        <v>1</v>
      </c>
      <c r="E5" s="9" t="s">
        <v>65</v>
      </c>
      <c r="F5" s="9">
        <v>1</v>
      </c>
      <c r="G5" s="9" t="s">
        <v>17</v>
      </c>
      <c r="H5" s="3">
        <v>0</v>
      </c>
      <c r="I5" s="4">
        <f t="shared" ref="I5:I7" si="0">D5*F5*H5</f>
        <v>0</v>
      </c>
    </row>
    <row r="6" spans="1:9" ht="20" customHeight="1" x14ac:dyDescent="0.2">
      <c r="A6" s="27"/>
      <c r="B6" s="36"/>
      <c r="C6" s="9" t="s">
        <v>100</v>
      </c>
      <c r="D6" s="12">
        <v>1</v>
      </c>
      <c r="E6" s="9" t="s">
        <v>65</v>
      </c>
      <c r="F6" s="9">
        <v>1</v>
      </c>
      <c r="G6" s="9" t="s">
        <v>17</v>
      </c>
      <c r="H6" s="3">
        <v>13000</v>
      </c>
      <c r="I6" s="4">
        <f t="shared" si="0"/>
        <v>13000</v>
      </c>
    </row>
    <row r="7" spans="1:9" ht="20" customHeight="1" x14ac:dyDescent="0.2">
      <c r="A7" s="27"/>
      <c r="B7" s="36"/>
      <c r="C7" s="9" t="s">
        <v>101</v>
      </c>
      <c r="D7" s="12">
        <v>1</v>
      </c>
      <c r="E7" s="9" t="s">
        <v>65</v>
      </c>
      <c r="F7" s="9">
        <v>1</v>
      </c>
      <c r="G7" s="9" t="s">
        <v>17</v>
      </c>
      <c r="H7" s="3">
        <v>4000</v>
      </c>
      <c r="I7" s="4">
        <f t="shared" si="0"/>
        <v>4000</v>
      </c>
    </row>
    <row r="8" spans="1:9" ht="20" customHeight="1" x14ac:dyDescent="0.2">
      <c r="A8" s="28"/>
      <c r="B8" s="29" t="s">
        <v>4</v>
      </c>
      <c r="C8" s="29"/>
      <c r="D8" s="29"/>
      <c r="E8" s="29"/>
      <c r="F8" s="29"/>
      <c r="G8" s="29"/>
      <c r="H8" s="6"/>
      <c r="I8" s="7">
        <f>SUM(I2:I7)</f>
        <v>158700</v>
      </c>
    </row>
    <row r="9" spans="1:9" ht="20" customHeight="1" x14ac:dyDescent="0.2">
      <c r="A9" s="26" t="s">
        <v>53</v>
      </c>
      <c r="B9" s="9" t="s">
        <v>54</v>
      </c>
      <c r="C9" s="9"/>
      <c r="D9" s="12">
        <v>50</v>
      </c>
      <c r="E9" s="9" t="s">
        <v>66</v>
      </c>
      <c r="F9" s="9">
        <v>1</v>
      </c>
      <c r="G9" s="9" t="s">
        <v>17</v>
      </c>
      <c r="H9" s="3">
        <v>0</v>
      </c>
      <c r="I9" s="4">
        <f>D9*F9*H9</f>
        <v>0</v>
      </c>
    </row>
    <row r="10" spans="1:9" ht="20" customHeight="1" x14ac:dyDescent="0.2">
      <c r="A10" s="27"/>
      <c r="B10" s="9" t="s">
        <v>55</v>
      </c>
      <c r="C10" s="9" t="s">
        <v>59</v>
      </c>
      <c r="D10" s="12">
        <v>50</v>
      </c>
      <c r="E10" s="9" t="s">
        <v>66</v>
      </c>
      <c r="F10" s="9">
        <v>1</v>
      </c>
      <c r="G10" s="9" t="s">
        <v>17</v>
      </c>
      <c r="H10" s="3">
        <v>268</v>
      </c>
      <c r="I10" s="4">
        <f>D10*F10*H10</f>
        <v>13400</v>
      </c>
    </row>
    <row r="11" spans="1:9" ht="20" customHeight="1" x14ac:dyDescent="0.2">
      <c r="A11" s="27"/>
      <c r="B11" s="9" t="s">
        <v>56</v>
      </c>
      <c r="C11" s="9" t="s">
        <v>59</v>
      </c>
      <c r="D11" s="12">
        <v>50</v>
      </c>
      <c r="E11" s="9" t="s">
        <v>66</v>
      </c>
      <c r="F11" s="9">
        <v>1</v>
      </c>
      <c r="G11" s="9" t="s">
        <v>17</v>
      </c>
      <c r="H11" s="3">
        <v>300</v>
      </c>
      <c r="I11" s="4">
        <f t="shared" ref="I11:I14" si="1">D11*F11*H11</f>
        <v>15000</v>
      </c>
    </row>
    <row r="12" spans="1:9" ht="20" customHeight="1" x14ac:dyDescent="0.2">
      <c r="A12" s="27"/>
      <c r="B12" s="9" t="s">
        <v>57</v>
      </c>
      <c r="C12" s="9" t="s">
        <v>59</v>
      </c>
      <c r="D12" s="12">
        <v>50</v>
      </c>
      <c r="E12" s="9" t="s">
        <v>66</v>
      </c>
      <c r="F12" s="9">
        <v>1</v>
      </c>
      <c r="G12" s="9" t="s">
        <v>17</v>
      </c>
      <c r="H12" s="3">
        <v>268</v>
      </c>
      <c r="I12" s="4">
        <f t="shared" si="1"/>
        <v>13400</v>
      </c>
    </row>
    <row r="13" spans="1:9" ht="20" customHeight="1" x14ac:dyDescent="0.2">
      <c r="A13" s="27"/>
      <c r="B13" s="9" t="s">
        <v>58</v>
      </c>
      <c r="C13" s="9" t="s">
        <v>60</v>
      </c>
      <c r="D13" s="12">
        <v>50</v>
      </c>
      <c r="E13" s="9" t="s">
        <v>66</v>
      </c>
      <c r="F13" s="9">
        <v>1</v>
      </c>
      <c r="G13" s="9" t="s">
        <v>17</v>
      </c>
      <c r="H13" s="3">
        <v>300</v>
      </c>
      <c r="I13" s="4">
        <f t="shared" si="1"/>
        <v>15000</v>
      </c>
    </row>
    <row r="14" spans="1:9" ht="20" customHeight="1" x14ac:dyDescent="0.2">
      <c r="A14" s="27"/>
      <c r="B14" s="9" t="s">
        <v>61</v>
      </c>
      <c r="C14" s="9" t="s">
        <v>62</v>
      </c>
      <c r="D14" s="12">
        <v>1</v>
      </c>
      <c r="E14" s="9" t="s">
        <v>67</v>
      </c>
      <c r="F14" s="9">
        <v>1</v>
      </c>
      <c r="G14" s="9" t="s">
        <v>17</v>
      </c>
      <c r="H14" s="3">
        <v>3000</v>
      </c>
      <c r="I14" s="4">
        <f t="shared" si="1"/>
        <v>3000</v>
      </c>
    </row>
    <row r="15" spans="1:9" ht="20" customHeight="1" x14ac:dyDescent="0.2">
      <c r="A15" s="28"/>
      <c r="B15" s="29" t="s">
        <v>4</v>
      </c>
      <c r="C15" s="29"/>
      <c r="D15" s="29"/>
      <c r="E15" s="29"/>
      <c r="F15" s="29"/>
      <c r="G15" s="29"/>
      <c r="H15" s="6"/>
      <c r="I15" s="7">
        <f>SUM(I9:I14)</f>
        <v>59800</v>
      </c>
    </row>
    <row r="16" spans="1:9" ht="20" customHeight="1" x14ac:dyDescent="0.2">
      <c r="A16" s="37" t="s">
        <v>31</v>
      </c>
      <c r="B16" s="2" t="s">
        <v>19</v>
      </c>
      <c r="C16" s="2" t="s">
        <v>18</v>
      </c>
      <c r="D16" s="12">
        <v>15</v>
      </c>
      <c r="E16" s="2" t="s">
        <v>25</v>
      </c>
      <c r="F16" s="9">
        <v>1</v>
      </c>
      <c r="G16" s="2" t="s">
        <v>17</v>
      </c>
      <c r="H16" s="3">
        <v>200</v>
      </c>
      <c r="I16" s="4">
        <f>D16*F16*H16</f>
        <v>3000</v>
      </c>
    </row>
    <row r="17" spans="1:11" ht="20" customHeight="1" x14ac:dyDescent="0.2">
      <c r="A17" s="37"/>
      <c r="B17" s="2" t="s">
        <v>20</v>
      </c>
      <c r="C17" s="2" t="s">
        <v>21</v>
      </c>
      <c r="D17" s="12">
        <v>1</v>
      </c>
      <c r="E17" s="2" t="s">
        <v>14</v>
      </c>
      <c r="F17" s="9">
        <v>1</v>
      </c>
      <c r="G17" s="2" t="s">
        <v>17</v>
      </c>
      <c r="H17" s="3">
        <v>800</v>
      </c>
      <c r="I17" s="4">
        <f t="shared" ref="I17:I20" si="2">D17*F17*H17</f>
        <v>800</v>
      </c>
    </row>
    <row r="18" spans="1:11" ht="20" customHeight="1" x14ac:dyDescent="0.2">
      <c r="A18" s="37"/>
      <c r="B18" s="2" t="s">
        <v>22</v>
      </c>
      <c r="C18" s="2" t="s">
        <v>40</v>
      </c>
      <c r="D18" s="12">
        <v>1</v>
      </c>
      <c r="E18" s="2" t="s">
        <v>14</v>
      </c>
      <c r="F18" s="9">
        <v>1</v>
      </c>
      <c r="G18" s="2" t="s">
        <v>17</v>
      </c>
      <c r="H18" s="3">
        <v>800</v>
      </c>
      <c r="I18" s="4">
        <f t="shared" si="2"/>
        <v>800</v>
      </c>
    </row>
    <row r="19" spans="1:11" ht="20" customHeight="1" x14ac:dyDescent="0.2">
      <c r="A19" s="37"/>
      <c r="B19" s="2" t="s">
        <v>23</v>
      </c>
      <c r="C19" s="2" t="s">
        <v>45</v>
      </c>
      <c r="D19" s="12">
        <v>1</v>
      </c>
      <c r="E19" s="2" t="s">
        <v>14</v>
      </c>
      <c r="F19" s="9">
        <v>1</v>
      </c>
      <c r="G19" s="2" t="s">
        <v>17</v>
      </c>
      <c r="H19" s="3">
        <v>2000</v>
      </c>
      <c r="I19" s="4">
        <f t="shared" si="2"/>
        <v>2000</v>
      </c>
    </row>
    <row r="20" spans="1:11" ht="20" customHeight="1" x14ac:dyDescent="0.2">
      <c r="A20" s="37"/>
      <c r="B20" s="2" t="s">
        <v>24</v>
      </c>
      <c r="C20" s="2" t="s">
        <v>119</v>
      </c>
      <c r="D20" s="12">
        <v>1</v>
      </c>
      <c r="E20" s="2" t="s">
        <v>14</v>
      </c>
      <c r="F20" s="9">
        <v>1</v>
      </c>
      <c r="G20" s="2" t="s">
        <v>17</v>
      </c>
      <c r="H20" s="3">
        <v>4500</v>
      </c>
      <c r="I20" s="4">
        <f t="shared" si="2"/>
        <v>4500</v>
      </c>
    </row>
    <row r="21" spans="1:11" ht="20" customHeight="1" x14ac:dyDescent="0.2">
      <c r="A21" s="37"/>
      <c r="B21" s="29" t="s">
        <v>4</v>
      </c>
      <c r="C21" s="29"/>
      <c r="D21" s="29"/>
      <c r="E21" s="29"/>
      <c r="F21" s="29"/>
      <c r="G21" s="29"/>
      <c r="H21" s="6"/>
      <c r="I21" s="7">
        <f>SUM(I16:I20)</f>
        <v>11100</v>
      </c>
    </row>
    <row r="22" spans="1:11" ht="20" customHeight="1" x14ac:dyDescent="0.2">
      <c r="A22" s="37" t="s">
        <v>32</v>
      </c>
      <c r="B22" s="2" t="s">
        <v>43</v>
      </c>
      <c r="C22" s="2" t="s">
        <v>44</v>
      </c>
      <c r="D22" s="12">
        <v>1</v>
      </c>
      <c r="E22" s="2" t="s">
        <v>14</v>
      </c>
      <c r="F22" s="9">
        <v>1</v>
      </c>
      <c r="G22" s="2" t="s">
        <v>17</v>
      </c>
      <c r="H22" s="3">
        <v>15000</v>
      </c>
      <c r="I22" s="4">
        <f>D22*F22*H22</f>
        <v>15000</v>
      </c>
      <c r="K22" s="21"/>
    </row>
    <row r="23" spans="1:11" ht="20" customHeight="1" x14ac:dyDescent="0.2">
      <c r="A23" s="37"/>
      <c r="B23" s="2" t="s">
        <v>41</v>
      </c>
      <c r="C23" s="2"/>
      <c r="D23" s="12">
        <v>1</v>
      </c>
      <c r="E23" s="2" t="s">
        <v>14</v>
      </c>
      <c r="F23" s="9">
        <v>1</v>
      </c>
      <c r="G23" s="2" t="s">
        <v>17</v>
      </c>
      <c r="H23" s="3">
        <v>8000</v>
      </c>
      <c r="I23" s="4">
        <f t="shared" ref="I23:I26" si="3">D23*F23*H23</f>
        <v>8000</v>
      </c>
    </row>
    <row r="24" spans="1:11" ht="20" customHeight="1" x14ac:dyDescent="0.2">
      <c r="A24" s="37"/>
      <c r="B24" s="2" t="s">
        <v>42</v>
      </c>
      <c r="C24" s="2"/>
      <c r="D24" s="12">
        <v>1</v>
      </c>
      <c r="E24" s="2" t="s">
        <v>14</v>
      </c>
      <c r="F24" s="9">
        <v>1</v>
      </c>
      <c r="G24" s="2" t="s">
        <v>17</v>
      </c>
      <c r="H24" s="3">
        <v>8000</v>
      </c>
      <c r="I24" s="4">
        <f t="shared" si="3"/>
        <v>8000</v>
      </c>
    </row>
    <row r="25" spans="1:11" ht="20" customHeight="1" x14ac:dyDescent="0.2">
      <c r="A25" s="37"/>
      <c r="B25" s="2" t="s">
        <v>23</v>
      </c>
      <c r="C25" s="2" t="s">
        <v>37</v>
      </c>
      <c r="D25" s="12">
        <v>1</v>
      </c>
      <c r="E25" s="2" t="s">
        <v>14</v>
      </c>
      <c r="F25" s="9">
        <v>1</v>
      </c>
      <c r="G25" s="2" t="s">
        <v>17</v>
      </c>
      <c r="H25" s="3">
        <v>2400</v>
      </c>
      <c r="I25" s="4">
        <f t="shared" si="3"/>
        <v>2400</v>
      </c>
    </row>
    <row r="26" spans="1:11" ht="20" customHeight="1" x14ac:dyDescent="0.2">
      <c r="A26" s="37"/>
      <c r="B26" s="2" t="s">
        <v>24</v>
      </c>
      <c r="C26" s="2" t="s">
        <v>122</v>
      </c>
      <c r="D26" s="12">
        <v>1</v>
      </c>
      <c r="E26" s="2" t="s">
        <v>14</v>
      </c>
      <c r="F26" s="9">
        <v>1</v>
      </c>
      <c r="G26" s="2" t="s">
        <v>17</v>
      </c>
      <c r="H26" s="3">
        <v>4500</v>
      </c>
      <c r="I26" s="4">
        <f t="shared" si="3"/>
        <v>4500</v>
      </c>
    </row>
    <row r="27" spans="1:11" ht="20" customHeight="1" x14ac:dyDescent="0.2">
      <c r="A27" s="37"/>
      <c r="B27" s="29" t="s">
        <v>4</v>
      </c>
      <c r="C27" s="29"/>
      <c r="D27" s="29"/>
      <c r="E27" s="29"/>
      <c r="F27" s="29"/>
      <c r="G27" s="29"/>
      <c r="H27" s="6"/>
      <c r="I27" s="7">
        <f>SUM(I22:I26)</f>
        <v>37900</v>
      </c>
    </row>
    <row r="28" spans="1:11" ht="20" customHeight="1" x14ac:dyDescent="0.2">
      <c r="A28" s="37" t="s">
        <v>16</v>
      </c>
      <c r="B28" s="9" t="s">
        <v>73</v>
      </c>
      <c r="C28" s="2" t="s">
        <v>79</v>
      </c>
      <c r="D28" s="12">
        <v>1</v>
      </c>
      <c r="E28" s="2" t="s">
        <v>14</v>
      </c>
      <c r="F28" s="2">
        <v>1</v>
      </c>
      <c r="G28" s="2" t="s">
        <v>3</v>
      </c>
      <c r="H28" s="3">
        <v>800</v>
      </c>
      <c r="I28" s="4">
        <f>D28*F28*H28</f>
        <v>800</v>
      </c>
    </row>
    <row r="29" spans="1:11" ht="20" customHeight="1" x14ac:dyDescent="0.2">
      <c r="A29" s="37"/>
      <c r="B29" s="9" t="s">
        <v>75</v>
      </c>
      <c r="C29" s="9" t="s">
        <v>76</v>
      </c>
      <c r="D29" s="12">
        <v>4</v>
      </c>
      <c r="E29" s="9" t="s">
        <v>77</v>
      </c>
      <c r="F29" s="9">
        <v>1</v>
      </c>
      <c r="G29" s="9" t="s">
        <v>17</v>
      </c>
      <c r="H29" s="3">
        <v>200</v>
      </c>
      <c r="I29" s="4">
        <f t="shared" ref="I29:I32" si="4">D29*F29*H29</f>
        <v>800</v>
      </c>
    </row>
    <row r="30" spans="1:11" ht="20" customHeight="1" x14ac:dyDescent="0.2">
      <c r="A30" s="37"/>
      <c r="B30" s="9" t="s">
        <v>7</v>
      </c>
      <c r="C30" s="2"/>
      <c r="D30" s="12">
        <v>50</v>
      </c>
      <c r="E30" s="2" t="s">
        <v>2</v>
      </c>
      <c r="F30" s="2">
        <v>1</v>
      </c>
      <c r="G30" s="2" t="s">
        <v>3</v>
      </c>
      <c r="H30" s="3">
        <v>150</v>
      </c>
      <c r="I30" s="4">
        <f t="shared" si="4"/>
        <v>7500</v>
      </c>
    </row>
    <row r="31" spans="1:11" ht="20" customHeight="1" x14ac:dyDescent="0.2">
      <c r="A31" s="37"/>
      <c r="B31" s="9" t="s">
        <v>74</v>
      </c>
      <c r="C31" s="9" t="s">
        <v>78</v>
      </c>
      <c r="D31" s="12">
        <v>1</v>
      </c>
      <c r="E31" s="9" t="s">
        <v>67</v>
      </c>
      <c r="F31" s="9">
        <v>1</v>
      </c>
      <c r="G31" s="9" t="s">
        <v>17</v>
      </c>
      <c r="H31" s="3">
        <v>1000</v>
      </c>
      <c r="I31" s="4">
        <f t="shared" si="4"/>
        <v>1000</v>
      </c>
    </row>
    <row r="32" spans="1:11" ht="20" customHeight="1" x14ac:dyDescent="0.2">
      <c r="A32" s="37"/>
      <c r="B32" s="9" t="s">
        <v>6</v>
      </c>
      <c r="C32" s="2"/>
      <c r="D32" s="12">
        <v>6</v>
      </c>
      <c r="E32" s="2" t="s">
        <v>2</v>
      </c>
      <c r="F32" s="2">
        <v>1</v>
      </c>
      <c r="G32" s="2" t="s">
        <v>3</v>
      </c>
      <c r="H32" s="3">
        <v>500</v>
      </c>
      <c r="I32" s="4">
        <f t="shared" si="4"/>
        <v>3000</v>
      </c>
    </row>
    <row r="33" spans="1:9" ht="20" customHeight="1" x14ac:dyDescent="0.2">
      <c r="A33" s="37"/>
      <c r="B33" s="29" t="s">
        <v>4</v>
      </c>
      <c r="C33" s="29"/>
      <c r="D33" s="29"/>
      <c r="E33" s="29"/>
      <c r="F33" s="29"/>
      <c r="G33" s="29"/>
      <c r="H33" s="6"/>
      <c r="I33" s="7">
        <f>SUM(I28:I32)</f>
        <v>13100</v>
      </c>
    </row>
    <row r="34" spans="1:9" ht="20" customHeight="1" x14ac:dyDescent="0.2">
      <c r="A34" s="33" t="s">
        <v>68</v>
      </c>
      <c r="B34" s="9" t="s">
        <v>69</v>
      </c>
      <c r="C34" s="9" t="s">
        <v>72</v>
      </c>
      <c r="D34" s="12">
        <v>1</v>
      </c>
      <c r="E34" s="9" t="s">
        <v>14</v>
      </c>
      <c r="F34" s="9">
        <v>1</v>
      </c>
      <c r="G34" s="9" t="s">
        <v>14</v>
      </c>
      <c r="H34" s="3">
        <v>5000</v>
      </c>
      <c r="I34" s="4">
        <f>D34*F34*H34</f>
        <v>5000</v>
      </c>
    </row>
    <row r="35" spans="1:9" ht="20" customHeight="1" x14ac:dyDescent="0.2">
      <c r="A35" s="34"/>
      <c r="B35" s="2" t="s">
        <v>70</v>
      </c>
      <c r="C35" s="2" t="s">
        <v>71</v>
      </c>
      <c r="D35" s="12">
        <v>2</v>
      </c>
      <c r="E35" s="2" t="s">
        <v>5</v>
      </c>
      <c r="F35" s="9">
        <v>2</v>
      </c>
      <c r="G35" s="2" t="s">
        <v>15</v>
      </c>
      <c r="H35" s="3">
        <v>300</v>
      </c>
      <c r="I35" s="4">
        <f>D35*F35*H35</f>
        <v>1200</v>
      </c>
    </row>
    <row r="36" spans="1:9" ht="20" customHeight="1" x14ac:dyDescent="0.2">
      <c r="A36" s="34"/>
      <c r="B36" s="2" t="s">
        <v>11</v>
      </c>
      <c r="C36" s="2" t="s">
        <v>33</v>
      </c>
      <c r="D36" s="12">
        <v>2</v>
      </c>
      <c r="E36" s="2" t="s">
        <v>5</v>
      </c>
      <c r="F36" s="9">
        <v>1</v>
      </c>
      <c r="G36" s="2" t="s">
        <v>15</v>
      </c>
      <c r="H36" s="3">
        <v>600</v>
      </c>
      <c r="I36" s="4">
        <f>D36*F36*H36</f>
        <v>1200</v>
      </c>
    </row>
    <row r="37" spans="1:9" ht="20" customHeight="1" x14ac:dyDescent="0.2">
      <c r="A37" s="35"/>
      <c r="B37" s="29" t="s">
        <v>4</v>
      </c>
      <c r="C37" s="29"/>
      <c r="D37" s="29"/>
      <c r="E37" s="29"/>
      <c r="F37" s="29"/>
      <c r="G37" s="29"/>
      <c r="H37" s="6"/>
      <c r="I37" s="7">
        <f>SUM(I34:I36)</f>
        <v>7400</v>
      </c>
    </row>
    <row r="38" spans="1:9" ht="20" customHeight="1" x14ac:dyDescent="0.2">
      <c r="A38" s="37" t="s">
        <v>8</v>
      </c>
      <c r="B38" s="2" t="s">
        <v>9</v>
      </c>
      <c r="C38" s="2" t="s">
        <v>80</v>
      </c>
      <c r="D38" s="12">
        <v>1</v>
      </c>
      <c r="E38" s="2" t="s">
        <v>14</v>
      </c>
      <c r="F38" s="9">
        <v>2</v>
      </c>
      <c r="G38" s="2" t="s">
        <v>120</v>
      </c>
      <c r="H38" s="3">
        <v>2500</v>
      </c>
      <c r="I38" s="4">
        <f>D38*F38*H38</f>
        <v>5000</v>
      </c>
    </row>
    <row r="39" spans="1:9" ht="20" customHeight="1" x14ac:dyDescent="0.2">
      <c r="A39" s="37"/>
      <c r="B39" s="2" t="s">
        <v>10</v>
      </c>
      <c r="C39" s="2" t="s">
        <v>81</v>
      </c>
      <c r="D39" s="12">
        <v>1</v>
      </c>
      <c r="E39" s="2" t="s">
        <v>14</v>
      </c>
      <c r="F39" s="9">
        <v>2</v>
      </c>
      <c r="G39" s="2" t="s">
        <v>121</v>
      </c>
      <c r="H39" s="3">
        <v>2500</v>
      </c>
      <c r="I39" s="4">
        <f>D39*F39*H39</f>
        <v>5000</v>
      </c>
    </row>
    <row r="40" spans="1:9" ht="20" customHeight="1" x14ac:dyDescent="0.2">
      <c r="A40" s="37"/>
      <c r="B40" s="2" t="s">
        <v>34</v>
      </c>
      <c r="C40" s="2" t="s">
        <v>35</v>
      </c>
      <c r="D40" s="12">
        <v>1</v>
      </c>
      <c r="E40" s="2" t="s">
        <v>14</v>
      </c>
      <c r="F40" s="9">
        <v>1</v>
      </c>
      <c r="G40" s="2" t="s">
        <v>17</v>
      </c>
      <c r="H40" s="3">
        <v>2000</v>
      </c>
      <c r="I40" s="4">
        <f t="shared" ref="I40" si="5">D40*F40*H40</f>
        <v>2000</v>
      </c>
    </row>
    <row r="41" spans="1:9" ht="20" customHeight="1" x14ac:dyDescent="0.2">
      <c r="A41" s="37"/>
      <c r="B41" s="29" t="s">
        <v>4</v>
      </c>
      <c r="C41" s="29"/>
      <c r="D41" s="29"/>
      <c r="E41" s="29"/>
      <c r="F41" s="29"/>
      <c r="G41" s="29"/>
      <c r="H41" s="6"/>
      <c r="I41" s="7">
        <f>SUM(I38:I40)</f>
        <v>12000</v>
      </c>
    </row>
    <row r="42" spans="1:9" ht="20" customHeight="1" x14ac:dyDescent="0.2">
      <c r="A42" s="30" t="s">
        <v>4</v>
      </c>
      <c r="B42" s="31"/>
      <c r="C42" s="31"/>
      <c r="D42" s="31"/>
      <c r="E42" s="31"/>
      <c r="F42" s="31"/>
      <c r="G42" s="32"/>
      <c r="H42" s="38">
        <f>I21+I27+I37+I33+I41+I15+I8</f>
        <v>300000</v>
      </c>
      <c r="I42" s="39"/>
    </row>
    <row r="43" spans="1:9" ht="20" customHeight="1" x14ac:dyDescent="0.2">
      <c r="A43" s="30" t="s">
        <v>12</v>
      </c>
      <c r="B43" s="31"/>
      <c r="C43" s="31"/>
      <c r="D43" s="31"/>
      <c r="E43" s="31"/>
      <c r="F43" s="31"/>
      <c r="G43" s="32"/>
      <c r="H43" s="38">
        <f>H42*0.1</f>
        <v>30000</v>
      </c>
      <c r="I43" s="39">
        <f>H42*0.1</f>
        <v>30000</v>
      </c>
    </row>
    <row r="44" spans="1:9" ht="20" customHeight="1" x14ac:dyDescent="0.2">
      <c r="A44" s="30" t="s">
        <v>39</v>
      </c>
      <c r="B44" s="31"/>
      <c r="C44" s="31"/>
      <c r="D44" s="31"/>
      <c r="E44" s="31"/>
      <c r="F44" s="31"/>
      <c r="G44" s="32"/>
      <c r="H44" s="38">
        <f>(H42+H43)*0.06</f>
        <v>19800</v>
      </c>
      <c r="I44" s="39"/>
    </row>
    <row r="45" spans="1:9" ht="20" customHeight="1" x14ac:dyDescent="0.2">
      <c r="A45" s="30" t="s">
        <v>38</v>
      </c>
      <c r="B45" s="31"/>
      <c r="C45" s="31"/>
      <c r="D45" s="31"/>
      <c r="E45" s="31"/>
      <c r="F45" s="31"/>
      <c r="G45" s="32"/>
      <c r="H45" s="38">
        <f>H42+H43+H44</f>
        <v>349800</v>
      </c>
      <c r="I45" s="39">
        <f>(I43+H42)*1.06</f>
        <v>349800</v>
      </c>
    </row>
  </sheetData>
  <mergeCells count="24">
    <mergeCell ref="B33:G33"/>
    <mergeCell ref="H42:I42"/>
    <mergeCell ref="H43:I43"/>
    <mergeCell ref="H44:I44"/>
    <mergeCell ref="H45:I45"/>
    <mergeCell ref="A44:G44"/>
    <mergeCell ref="A45:G45"/>
    <mergeCell ref="A43:G43"/>
    <mergeCell ref="A9:A15"/>
    <mergeCell ref="B15:G15"/>
    <mergeCell ref="A42:G42"/>
    <mergeCell ref="A34:A37"/>
    <mergeCell ref="A2:A8"/>
    <mergeCell ref="B2:B3"/>
    <mergeCell ref="B4:B7"/>
    <mergeCell ref="B8:G8"/>
    <mergeCell ref="B37:G37"/>
    <mergeCell ref="A16:A21"/>
    <mergeCell ref="B21:G21"/>
    <mergeCell ref="A22:A27"/>
    <mergeCell ref="B27:G27"/>
    <mergeCell ref="A38:A41"/>
    <mergeCell ref="B41:G41"/>
    <mergeCell ref="A28:A33"/>
  </mergeCells>
  <phoneticPr fontId="5" type="noConversion"/>
  <pageMargins left="0.7" right="0.7" top="0.75" bottom="0.75" header="0.3" footer="0.3"/>
  <pageSetup paperSize="9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N31" sqref="N31"/>
    </sheetView>
  </sheetViews>
  <sheetFormatPr baseColWidth="10" defaultColWidth="8.83203125" defaultRowHeight="20" customHeight="1" x14ac:dyDescent="0.2"/>
  <cols>
    <col min="1" max="1" width="9.6640625" style="13" customWidth="1"/>
    <col min="2" max="2" width="19.33203125" style="5" customWidth="1"/>
    <col min="3" max="3" width="32.33203125" style="5" customWidth="1"/>
    <col min="4" max="7" width="12.1640625" style="5" customWidth="1"/>
    <col min="8" max="8" width="12.1640625" style="8" customWidth="1"/>
    <col min="9" max="9" width="14.1640625" style="5" customWidth="1"/>
    <col min="10" max="16384" width="8.83203125" style="5"/>
  </cols>
  <sheetData>
    <row r="1" spans="1:9" s="1" customFormat="1" ht="20" customHeight="1" x14ac:dyDescent="0.2">
      <c r="A1" s="10" t="s">
        <v>26</v>
      </c>
      <c r="B1" s="10" t="s">
        <v>27</v>
      </c>
      <c r="C1" s="10" t="s">
        <v>0</v>
      </c>
      <c r="D1" s="10" t="s">
        <v>13</v>
      </c>
      <c r="E1" s="10" t="s">
        <v>1</v>
      </c>
      <c r="F1" s="10" t="s">
        <v>28</v>
      </c>
      <c r="G1" s="10" t="s">
        <v>29</v>
      </c>
      <c r="H1" s="10" t="s">
        <v>49</v>
      </c>
      <c r="I1" s="10" t="s">
        <v>30</v>
      </c>
    </row>
    <row r="2" spans="1:9" s="20" customFormat="1" ht="20" customHeight="1" x14ac:dyDescent="0.2">
      <c r="A2" s="26" t="s">
        <v>82</v>
      </c>
      <c r="B2" s="18" t="s">
        <v>84</v>
      </c>
      <c r="C2" s="18" t="s">
        <v>83</v>
      </c>
      <c r="D2" s="18">
        <v>1</v>
      </c>
      <c r="E2" s="18" t="s">
        <v>113</v>
      </c>
      <c r="F2" s="18">
        <v>1</v>
      </c>
      <c r="G2" s="18" t="s">
        <v>112</v>
      </c>
      <c r="H2" s="16">
        <v>15000</v>
      </c>
      <c r="I2" s="3">
        <f>D2*F2*H2</f>
        <v>15000</v>
      </c>
    </row>
    <row r="3" spans="1:9" s="20" customFormat="1" ht="20" customHeight="1" x14ac:dyDescent="0.2">
      <c r="A3" s="40"/>
      <c r="B3" s="42" t="s">
        <v>85</v>
      </c>
      <c r="C3" s="18" t="s">
        <v>86</v>
      </c>
      <c r="D3" s="18">
        <v>1</v>
      </c>
      <c r="E3" s="18" t="s">
        <v>89</v>
      </c>
      <c r="F3" s="18">
        <v>2</v>
      </c>
      <c r="G3" s="18" t="s">
        <v>90</v>
      </c>
      <c r="H3" s="16">
        <v>800</v>
      </c>
      <c r="I3" s="3">
        <f t="shared" ref="I3:I5" si="0">D3*F3*H3</f>
        <v>1600</v>
      </c>
    </row>
    <row r="4" spans="1:9" s="20" customFormat="1" ht="20" customHeight="1" x14ac:dyDescent="0.2">
      <c r="A4" s="40"/>
      <c r="B4" s="43"/>
      <c r="C4" s="18" t="s">
        <v>87</v>
      </c>
      <c r="D4" s="18">
        <v>1</v>
      </c>
      <c r="E4" s="18" t="s">
        <v>89</v>
      </c>
      <c r="F4" s="18">
        <v>2</v>
      </c>
      <c r="G4" s="18" t="s">
        <v>90</v>
      </c>
      <c r="H4" s="16">
        <v>1000</v>
      </c>
      <c r="I4" s="3">
        <f t="shared" si="0"/>
        <v>2000</v>
      </c>
    </row>
    <row r="5" spans="1:9" s="19" customFormat="1" ht="20" customHeight="1" x14ac:dyDescent="0.2">
      <c r="A5" s="40"/>
      <c r="B5" s="44"/>
      <c r="C5" s="18" t="s">
        <v>88</v>
      </c>
      <c r="D5" s="18">
        <v>1</v>
      </c>
      <c r="E5" s="18" t="s">
        <v>89</v>
      </c>
      <c r="F5" s="18">
        <v>2</v>
      </c>
      <c r="G5" s="18" t="s">
        <v>90</v>
      </c>
      <c r="H5" s="16">
        <v>1500</v>
      </c>
      <c r="I5" s="3">
        <f t="shared" si="0"/>
        <v>3000</v>
      </c>
    </row>
    <row r="6" spans="1:9" s="19" customFormat="1" ht="20" customHeight="1" x14ac:dyDescent="0.2">
      <c r="A6" s="41"/>
      <c r="B6" s="29" t="s">
        <v>4</v>
      </c>
      <c r="C6" s="29"/>
      <c r="D6" s="29"/>
      <c r="E6" s="29"/>
      <c r="F6" s="29"/>
      <c r="G6" s="29"/>
      <c r="H6" s="6"/>
      <c r="I6" s="7">
        <f>SUM(I2:I5)</f>
        <v>21600</v>
      </c>
    </row>
    <row r="7" spans="1:9" s="17" customFormat="1" ht="20" customHeight="1" x14ac:dyDescent="0.2">
      <c r="A7" s="26" t="s">
        <v>46</v>
      </c>
      <c r="B7" s="36" t="s">
        <v>51</v>
      </c>
      <c r="C7" s="14" t="s">
        <v>47</v>
      </c>
      <c r="D7" s="15">
        <v>5</v>
      </c>
      <c r="E7" s="14" t="s">
        <v>64</v>
      </c>
      <c r="F7" s="14">
        <v>2</v>
      </c>
      <c r="G7" s="14" t="s">
        <v>63</v>
      </c>
      <c r="H7" s="16">
        <v>1880</v>
      </c>
      <c r="I7" s="25">
        <f>D7*F7*H7</f>
        <v>18800</v>
      </c>
    </row>
    <row r="8" spans="1:9" ht="20" customHeight="1" x14ac:dyDescent="0.2">
      <c r="A8" s="27"/>
      <c r="B8" s="36"/>
      <c r="C8" s="9" t="s">
        <v>48</v>
      </c>
      <c r="D8" s="12">
        <v>10</v>
      </c>
      <c r="E8" s="9" t="s">
        <v>64</v>
      </c>
      <c r="F8" s="9">
        <v>2</v>
      </c>
      <c r="G8" s="9" t="s">
        <v>63</v>
      </c>
      <c r="H8" s="3">
        <v>1880</v>
      </c>
      <c r="I8" s="25">
        <f t="shared" ref="I8:I9" si="1">D8*F8*H8</f>
        <v>37600</v>
      </c>
    </row>
    <row r="9" spans="1:9" ht="20" customHeight="1" x14ac:dyDescent="0.2">
      <c r="A9" s="27"/>
      <c r="B9" s="11" t="s">
        <v>52</v>
      </c>
      <c r="C9" s="9" t="s">
        <v>102</v>
      </c>
      <c r="D9" s="12">
        <v>1</v>
      </c>
      <c r="E9" s="9" t="s">
        <v>65</v>
      </c>
      <c r="F9" s="9">
        <v>1</v>
      </c>
      <c r="G9" s="9" t="s">
        <v>17</v>
      </c>
      <c r="H9" s="3">
        <v>8500</v>
      </c>
      <c r="I9" s="25">
        <f t="shared" si="1"/>
        <v>8500</v>
      </c>
    </row>
    <row r="10" spans="1:9" ht="20" customHeight="1" x14ac:dyDescent="0.2">
      <c r="A10" s="28"/>
      <c r="B10" s="29" t="s">
        <v>4</v>
      </c>
      <c r="C10" s="29"/>
      <c r="D10" s="29"/>
      <c r="E10" s="29"/>
      <c r="F10" s="29"/>
      <c r="G10" s="29"/>
      <c r="H10" s="6"/>
      <c r="I10" s="7">
        <f>SUM(I7:I9)</f>
        <v>64900</v>
      </c>
    </row>
    <row r="11" spans="1:9" ht="20" customHeight="1" x14ac:dyDescent="0.2">
      <c r="A11" s="40" t="s">
        <v>53</v>
      </c>
      <c r="B11" s="9" t="s">
        <v>91</v>
      </c>
      <c r="C11" s="9" t="s">
        <v>59</v>
      </c>
      <c r="D11" s="12">
        <v>25</v>
      </c>
      <c r="E11" s="9" t="s">
        <v>66</v>
      </c>
      <c r="F11" s="9">
        <v>1</v>
      </c>
      <c r="G11" s="9" t="s">
        <v>17</v>
      </c>
      <c r="H11" s="3">
        <v>368</v>
      </c>
      <c r="I11" s="4">
        <f>D11*F11*H11</f>
        <v>9200</v>
      </c>
    </row>
    <row r="12" spans="1:9" ht="20" customHeight="1" x14ac:dyDescent="0.2">
      <c r="A12" s="27"/>
      <c r="B12" s="9" t="s">
        <v>92</v>
      </c>
      <c r="C12" s="9" t="s">
        <v>60</v>
      </c>
      <c r="D12" s="12">
        <v>25</v>
      </c>
      <c r="E12" s="9" t="s">
        <v>66</v>
      </c>
      <c r="F12" s="9">
        <v>1</v>
      </c>
      <c r="G12" s="9" t="s">
        <v>17</v>
      </c>
      <c r="H12" s="3">
        <v>500</v>
      </c>
      <c r="I12" s="4">
        <f t="shared" ref="I12:I15" si="2">D12*F12*H12</f>
        <v>12500</v>
      </c>
    </row>
    <row r="13" spans="1:9" ht="20" customHeight="1" x14ac:dyDescent="0.2">
      <c r="A13" s="27"/>
      <c r="B13" s="9" t="s">
        <v>93</v>
      </c>
      <c r="C13" s="9" t="s">
        <v>95</v>
      </c>
      <c r="D13" s="12">
        <v>25</v>
      </c>
      <c r="E13" s="9" t="s">
        <v>66</v>
      </c>
      <c r="F13" s="9">
        <v>1</v>
      </c>
      <c r="G13" s="9" t="s">
        <v>17</v>
      </c>
      <c r="H13" s="3">
        <v>200</v>
      </c>
      <c r="I13" s="4">
        <f t="shared" si="2"/>
        <v>5000</v>
      </c>
    </row>
    <row r="14" spans="1:9" ht="20" customHeight="1" x14ac:dyDescent="0.2">
      <c r="A14" s="27"/>
      <c r="B14" s="9" t="s">
        <v>94</v>
      </c>
      <c r="C14" s="9" t="s">
        <v>95</v>
      </c>
      <c r="D14" s="12">
        <v>25</v>
      </c>
      <c r="E14" s="9" t="s">
        <v>66</v>
      </c>
      <c r="F14" s="9">
        <v>1</v>
      </c>
      <c r="G14" s="9" t="s">
        <v>17</v>
      </c>
      <c r="H14" s="3">
        <v>300</v>
      </c>
      <c r="I14" s="4">
        <f t="shared" si="2"/>
        <v>7500</v>
      </c>
    </row>
    <row r="15" spans="1:9" ht="20" customHeight="1" x14ac:dyDescent="0.2">
      <c r="A15" s="27"/>
      <c r="B15" s="9" t="s">
        <v>61</v>
      </c>
      <c r="C15" s="9" t="s">
        <v>62</v>
      </c>
      <c r="D15" s="12">
        <v>1</v>
      </c>
      <c r="E15" s="9" t="s">
        <v>67</v>
      </c>
      <c r="F15" s="9">
        <v>1</v>
      </c>
      <c r="G15" s="9" t="s">
        <v>17</v>
      </c>
      <c r="H15" s="3">
        <v>3000</v>
      </c>
      <c r="I15" s="4">
        <f t="shared" si="2"/>
        <v>3000</v>
      </c>
    </row>
    <row r="16" spans="1:9" ht="20" customHeight="1" x14ac:dyDescent="0.2">
      <c r="A16" s="28"/>
      <c r="B16" s="29" t="s">
        <v>4</v>
      </c>
      <c r="C16" s="29"/>
      <c r="D16" s="29"/>
      <c r="E16" s="29"/>
      <c r="F16" s="29"/>
      <c r="G16" s="29"/>
      <c r="H16" s="6"/>
      <c r="I16" s="7">
        <f>SUM(I11:I15)</f>
        <v>37200</v>
      </c>
    </row>
    <row r="17" spans="1:9" ht="20" customHeight="1" x14ac:dyDescent="0.2">
      <c r="A17" s="37" t="s">
        <v>98</v>
      </c>
      <c r="B17" s="9" t="s">
        <v>103</v>
      </c>
      <c r="C17" s="9" t="s">
        <v>104</v>
      </c>
      <c r="D17" s="12">
        <v>25</v>
      </c>
      <c r="E17" s="11" t="s">
        <v>66</v>
      </c>
      <c r="F17" s="11">
        <v>1</v>
      </c>
      <c r="G17" s="11" t="s">
        <v>17</v>
      </c>
      <c r="H17" s="3">
        <v>30</v>
      </c>
      <c r="I17" s="4">
        <f>D17*F17*H17</f>
        <v>750</v>
      </c>
    </row>
    <row r="18" spans="1:9" ht="20" customHeight="1" x14ac:dyDescent="0.2">
      <c r="A18" s="37"/>
      <c r="B18" s="24" t="s">
        <v>114</v>
      </c>
      <c r="C18" s="24" t="s">
        <v>117</v>
      </c>
      <c r="D18" s="12">
        <v>25</v>
      </c>
      <c r="E18" s="24" t="s">
        <v>115</v>
      </c>
      <c r="F18" s="24">
        <v>1</v>
      </c>
      <c r="G18" s="24" t="s">
        <v>116</v>
      </c>
      <c r="H18" s="3">
        <v>2500</v>
      </c>
      <c r="I18" s="4">
        <f>D18*F18*H18</f>
        <v>62500</v>
      </c>
    </row>
    <row r="19" spans="1:9" ht="20" customHeight="1" x14ac:dyDescent="0.2">
      <c r="A19" s="37"/>
      <c r="B19" s="9" t="s">
        <v>105</v>
      </c>
      <c r="C19" s="9" t="s">
        <v>106</v>
      </c>
      <c r="D19" s="12">
        <v>1</v>
      </c>
      <c r="E19" s="9" t="s">
        <v>66</v>
      </c>
      <c r="F19" s="9">
        <v>1</v>
      </c>
      <c r="G19" s="9" t="s">
        <v>15</v>
      </c>
      <c r="H19" s="3">
        <v>600</v>
      </c>
      <c r="I19" s="4">
        <f t="shared" ref="I19:I20" si="3">D19*F19*H19</f>
        <v>600</v>
      </c>
    </row>
    <row r="20" spans="1:9" ht="20" customHeight="1" x14ac:dyDescent="0.2">
      <c r="A20" s="37"/>
      <c r="B20" s="9" t="s">
        <v>107</v>
      </c>
      <c r="C20" s="9" t="s">
        <v>108</v>
      </c>
      <c r="D20" s="12">
        <v>1</v>
      </c>
      <c r="E20" s="9" t="s">
        <v>89</v>
      </c>
      <c r="F20" s="9">
        <v>1</v>
      </c>
      <c r="G20" s="9" t="s">
        <v>15</v>
      </c>
      <c r="H20" s="3">
        <v>3500</v>
      </c>
      <c r="I20" s="4">
        <f t="shared" si="3"/>
        <v>3500</v>
      </c>
    </row>
    <row r="21" spans="1:9" ht="20" customHeight="1" x14ac:dyDescent="0.2">
      <c r="A21" s="37"/>
      <c r="B21" s="29" t="s">
        <v>4</v>
      </c>
      <c r="C21" s="29"/>
      <c r="D21" s="29"/>
      <c r="E21" s="29"/>
      <c r="F21" s="29"/>
      <c r="G21" s="29"/>
      <c r="H21" s="6"/>
      <c r="I21" s="7">
        <f>SUM(I17:I20)</f>
        <v>67350</v>
      </c>
    </row>
    <row r="22" spans="1:9" ht="20" customHeight="1" x14ac:dyDescent="0.2">
      <c r="A22" s="37" t="s">
        <v>31</v>
      </c>
      <c r="B22" s="9" t="s">
        <v>19</v>
      </c>
      <c r="C22" s="9" t="s">
        <v>18</v>
      </c>
      <c r="D22" s="12">
        <v>15</v>
      </c>
      <c r="E22" s="9" t="s">
        <v>25</v>
      </c>
      <c r="F22" s="9">
        <v>1</v>
      </c>
      <c r="G22" s="9" t="s">
        <v>17</v>
      </c>
      <c r="H22" s="3">
        <v>200</v>
      </c>
      <c r="I22" s="4">
        <f>D22*F22*H22</f>
        <v>3000</v>
      </c>
    </row>
    <row r="23" spans="1:9" ht="20" customHeight="1" x14ac:dyDescent="0.2">
      <c r="A23" s="37"/>
      <c r="B23" s="9" t="s">
        <v>20</v>
      </c>
      <c r="C23" s="9" t="s">
        <v>21</v>
      </c>
      <c r="D23" s="12">
        <v>1</v>
      </c>
      <c r="E23" s="9" t="s">
        <v>14</v>
      </c>
      <c r="F23" s="9">
        <v>1</v>
      </c>
      <c r="G23" s="9" t="s">
        <v>17</v>
      </c>
      <c r="H23" s="3">
        <v>800</v>
      </c>
      <c r="I23" s="4">
        <f t="shared" ref="I23:I25" si="4">D23*F23*H23</f>
        <v>800</v>
      </c>
    </row>
    <row r="24" spans="1:9" ht="20" customHeight="1" x14ac:dyDescent="0.2">
      <c r="A24" s="37"/>
      <c r="B24" s="9" t="s">
        <v>23</v>
      </c>
      <c r="C24" s="9" t="s">
        <v>45</v>
      </c>
      <c r="D24" s="12">
        <v>1</v>
      </c>
      <c r="E24" s="9" t="s">
        <v>14</v>
      </c>
      <c r="F24" s="9">
        <v>1</v>
      </c>
      <c r="G24" s="9" t="s">
        <v>17</v>
      </c>
      <c r="H24" s="3">
        <v>2000</v>
      </c>
      <c r="I24" s="4">
        <f t="shared" si="4"/>
        <v>2000</v>
      </c>
    </row>
    <row r="25" spans="1:9" ht="20" customHeight="1" x14ac:dyDescent="0.2">
      <c r="A25" s="37"/>
      <c r="B25" s="9" t="s">
        <v>24</v>
      </c>
      <c r="C25" s="24" t="s">
        <v>36</v>
      </c>
      <c r="D25" s="12">
        <v>1</v>
      </c>
      <c r="E25" s="9" t="s">
        <v>14</v>
      </c>
      <c r="F25" s="9">
        <v>1</v>
      </c>
      <c r="G25" s="9" t="s">
        <v>17</v>
      </c>
      <c r="H25" s="3">
        <v>6000</v>
      </c>
      <c r="I25" s="4">
        <f t="shared" si="4"/>
        <v>6000</v>
      </c>
    </row>
    <row r="26" spans="1:9" ht="20" customHeight="1" x14ac:dyDescent="0.2">
      <c r="A26" s="37"/>
      <c r="B26" s="29" t="s">
        <v>4</v>
      </c>
      <c r="C26" s="29"/>
      <c r="D26" s="29"/>
      <c r="E26" s="29"/>
      <c r="F26" s="29"/>
      <c r="G26" s="29"/>
      <c r="H26" s="6"/>
      <c r="I26" s="7">
        <f>SUM(I22:I25)</f>
        <v>11800</v>
      </c>
    </row>
    <row r="27" spans="1:9" ht="20" customHeight="1" x14ac:dyDescent="0.2">
      <c r="A27" s="37" t="s">
        <v>16</v>
      </c>
      <c r="B27" s="24" t="s">
        <v>73</v>
      </c>
      <c r="C27" s="24" t="s">
        <v>79</v>
      </c>
      <c r="D27" s="12">
        <v>1</v>
      </c>
      <c r="E27" s="24" t="s">
        <v>14</v>
      </c>
      <c r="F27" s="24">
        <v>1</v>
      </c>
      <c r="G27" s="24" t="s">
        <v>3</v>
      </c>
      <c r="H27" s="3">
        <v>800</v>
      </c>
      <c r="I27" s="4">
        <f>D27*F27*H27</f>
        <v>800</v>
      </c>
    </row>
    <row r="28" spans="1:9" ht="20" customHeight="1" x14ac:dyDescent="0.2">
      <c r="A28" s="37"/>
      <c r="B28" s="24" t="s">
        <v>75</v>
      </c>
      <c r="C28" s="24" t="s">
        <v>76</v>
      </c>
      <c r="D28" s="12">
        <v>4</v>
      </c>
      <c r="E28" s="24" t="s">
        <v>77</v>
      </c>
      <c r="F28" s="24">
        <v>1</v>
      </c>
      <c r="G28" s="24" t="s">
        <v>17</v>
      </c>
      <c r="H28" s="3">
        <v>200</v>
      </c>
      <c r="I28" s="4">
        <f t="shared" ref="I28" si="5">D28*F28*H28</f>
        <v>800</v>
      </c>
    </row>
    <row r="29" spans="1:9" ht="20" customHeight="1" x14ac:dyDescent="0.2">
      <c r="A29" s="37"/>
      <c r="B29" s="9" t="s">
        <v>7</v>
      </c>
      <c r="C29" s="9"/>
      <c r="D29" s="12">
        <v>25</v>
      </c>
      <c r="E29" s="9" t="s">
        <v>2</v>
      </c>
      <c r="F29" s="9">
        <v>1</v>
      </c>
      <c r="G29" s="9" t="s">
        <v>3</v>
      </c>
      <c r="H29" s="3">
        <v>300</v>
      </c>
      <c r="I29" s="4">
        <f t="shared" ref="I29:I31" si="6">D29*F29*H29</f>
        <v>7500</v>
      </c>
    </row>
    <row r="30" spans="1:9" ht="20" customHeight="1" x14ac:dyDescent="0.2">
      <c r="A30" s="37"/>
      <c r="B30" s="9" t="s">
        <v>109</v>
      </c>
      <c r="C30" s="9" t="s">
        <v>78</v>
      </c>
      <c r="D30" s="12">
        <v>1</v>
      </c>
      <c r="E30" s="9" t="s">
        <v>67</v>
      </c>
      <c r="F30" s="9">
        <v>1</v>
      </c>
      <c r="G30" s="9" t="s">
        <v>17</v>
      </c>
      <c r="H30" s="3">
        <v>1000</v>
      </c>
      <c r="I30" s="4">
        <f t="shared" si="6"/>
        <v>1000</v>
      </c>
    </row>
    <row r="31" spans="1:9" ht="20" customHeight="1" x14ac:dyDescent="0.2">
      <c r="A31" s="37"/>
      <c r="B31" s="24" t="s">
        <v>6</v>
      </c>
      <c r="C31" s="24"/>
      <c r="D31" s="12">
        <v>1</v>
      </c>
      <c r="E31" s="24" t="s">
        <v>67</v>
      </c>
      <c r="F31" s="24">
        <v>1</v>
      </c>
      <c r="G31" s="24" t="s">
        <v>3</v>
      </c>
      <c r="H31" s="3">
        <v>7000</v>
      </c>
      <c r="I31" s="4">
        <f t="shared" si="6"/>
        <v>7000</v>
      </c>
    </row>
    <row r="32" spans="1:9" ht="20" customHeight="1" x14ac:dyDescent="0.2">
      <c r="A32" s="37"/>
      <c r="B32" s="29" t="s">
        <v>4</v>
      </c>
      <c r="C32" s="29"/>
      <c r="D32" s="29"/>
      <c r="E32" s="29"/>
      <c r="F32" s="29"/>
      <c r="G32" s="29"/>
      <c r="H32" s="6"/>
      <c r="I32" s="7">
        <f>SUM(I27:I31)</f>
        <v>17100</v>
      </c>
    </row>
    <row r="33" spans="1:9" ht="20" customHeight="1" x14ac:dyDescent="0.2">
      <c r="A33" s="33" t="s">
        <v>68</v>
      </c>
      <c r="B33" s="9" t="s">
        <v>69</v>
      </c>
      <c r="C33" s="9" t="s">
        <v>72</v>
      </c>
      <c r="D33" s="12">
        <v>1</v>
      </c>
      <c r="E33" s="9" t="s">
        <v>14</v>
      </c>
      <c r="F33" s="9">
        <v>1</v>
      </c>
      <c r="G33" s="9" t="s">
        <v>14</v>
      </c>
      <c r="H33" s="3">
        <v>12000</v>
      </c>
      <c r="I33" s="4">
        <f>D33*F33*H33</f>
        <v>12000</v>
      </c>
    </row>
    <row r="34" spans="1:9" ht="20" customHeight="1" x14ac:dyDescent="0.2">
      <c r="A34" s="34"/>
      <c r="B34" s="9" t="s">
        <v>11</v>
      </c>
      <c r="C34" s="9" t="s">
        <v>33</v>
      </c>
      <c r="D34" s="12">
        <v>2</v>
      </c>
      <c r="E34" s="9" t="s">
        <v>5</v>
      </c>
      <c r="F34" s="9">
        <v>1</v>
      </c>
      <c r="G34" s="9" t="s">
        <v>15</v>
      </c>
      <c r="H34" s="3">
        <v>600</v>
      </c>
      <c r="I34" s="4">
        <f t="shared" ref="I34:I35" si="7">D34*F34*H34</f>
        <v>1200</v>
      </c>
    </row>
    <row r="35" spans="1:9" ht="20" customHeight="1" x14ac:dyDescent="0.2">
      <c r="A35" s="34"/>
      <c r="B35" s="9" t="s">
        <v>96</v>
      </c>
      <c r="C35" s="9" t="s">
        <v>97</v>
      </c>
      <c r="D35" s="12">
        <v>1</v>
      </c>
      <c r="E35" s="9" t="s">
        <v>67</v>
      </c>
      <c r="F35" s="9">
        <v>1</v>
      </c>
      <c r="G35" s="9" t="s">
        <v>17</v>
      </c>
      <c r="H35" s="3">
        <v>12000</v>
      </c>
      <c r="I35" s="4">
        <f t="shared" si="7"/>
        <v>12000</v>
      </c>
    </row>
    <row r="36" spans="1:9" ht="20" customHeight="1" x14ac:dyDescent="0.2">
      <c r="A36" s="35"/>
      <c r="B36" s="29" t="s">
        <v>4</v>
      </c>
      <c r="C36" s="29"/>
      <c r="D36" s="29"/>
      <c r="E36" s="29"/>
      <c r="F36" s="29"/>
      <c r="G36" s="29"/>
      <c r="H36" s="6"/>
      <c r="I36" s="7">
        <f>SUM(I33:I35)</f>
        <v>25200</v>
      </c>
    </row>
    <row r="37" spans="1:9" ht="20" customHeight="1" x14ac:dyDescent="0.2">
      <c r="A37" s="37" t="s">
        <v>8</v>
      </c>
      <c r="B37" s="9" t="s">
        <v>9</v>
      </c>
      <c r="C37" s="9" t="s">
        <v>80</v>
      </c>
      <c r="D37" s="12">
        <v>1</v>
      </c>
      <c r="E37" s="9" t="s">
        <v>14</v>
      </c>
      <c r="F37" s="9">
        <v>2</v>
      </c>
      <c r="G37" s="9" t="s">
        <v>118</v>
      </c>
      <c r="H37" s="3">
        <v>2500</v>
      </c>
      <c r="I37" s="4">
        <f>D37*F37*H37</f>
        <v>5000</v>
      </c>
    </row>
    <row r="38" spans="1:9" ht="20" customHeight="1" x14ac:dyDescent="0.2">
      <c r="A38" s="37"/>
      <c r="B38" s="9" t="s">
        <v>10</v>
      </c>
      <c r="C38" s="9" t="s">
        <v>81</v>
      </c>
      <c r="D38" s="12">
        <v>1</v>
      </c>
      <c r="E38" s="9" t="s">
        <v>14</v>
      </c>
      <c r="F38" s="9">
        <v>2</v>
      </c>
      <c r="G38" s="9" t="s">
        <v>118</v>
      </c>
      <c r="H38" s="3">
        <v>2500</v>
      </c>
      <c r="I38" s="4">
        <f t="shared" ref="I38:I39" si="8">D38*F38*H38</f>
        <v>5000</v>
      </c>
    </row>
    <row r="39" spans="1:9" ht="20" customHeight="1" x14ac:dyDescent="0.2">
      <c r="A39" s="37"/>
      <c r="B39" s="9" t="s">
        <v>34</v>
      </c>
      <c r="C39" s="9" t="s">
        <v>35</v>
      </c>
      <c r="D39" s="12">
        <v>1</v>
      </c>
      <c r="E39" s="9" t="s">
        <v>14</v>
      </c>
      <c r="F39" s="9">
        <v>1</v>
      </c>
      <c r="G39" s="9" t="s">
        <v>17</v>
      </c>
      <c r="H39" s="3">
        <v>2000</v>
      </c>
      <c r="I39" s="4">
        <f t="shared" si="8"/>
        <v>2000</v>
      </c>
    </row>
    <row r="40" spans="1:9" ht="20" customHeight="1" x14ac:dyDescent="0.2">
      <c r="A40" s="37"/>
      <c r="B40" s="29" t="s">
        <v>4</v>
      </c>
      <c r="C40" s="29"/>
      <c r="D40" s="29"/>
      <c r="E40" s="29"/>
      <c r="F40" s="29"/>
      <c r="G40" s="29"/>
      <c r="H40" s="6"/>
      <c r="I40" s="7">
        <f>SUM(I37:I39)</f>
        <v>12000</v>
      </c>
    </row>
    <row r="41" spans="1:9" ht="20" customHeight="1" x14ac:dyDescent="0.2">
      <c r="A41" s="30" t="s">
        <v>4</v>
      </c>
      <c r="B41" s="31"/>
      <c r="C41" s="31"/>
      <c r="D41" s="31"/>
      <c r="E41" s="31"/>
      <c r="F41" s="31"/>
      <c r="G41" s="32"/>
      <c r="H41" s="38">
        <f>I6+I10+I16+I21+I26+I32+I36+I40</f>
        <v>257150</v>
      </c>
      <c r="I41" s="39"/>
    </row>
    <row r="42" spans="1:9" ht="20" customHeight="1" x14ac:dyDescent="0.2">
      <c r="A42" s="30" t="s">
        <v>12</v>
      </c>
      <c r="B42" s="31"/>
      <c r="C42" s="31"/>
      <c r="D42" s="31"/>
      <c r="E42" s="31"/>
      <c r="F42" s="31"/>
      <c r="G42" s="32"/>
      <c r="H42" s="38">
        <f>H41*0.1</f>
        <v>25715</v>
      </c>
      <c r="I42" s="39">
        <f>H41*0.1</f>
        <v>25715</v>
      </c>
    </row>
    <row r="43" spans="1:9" ht="20" customHeight="1" x14ac:dyDescent="0.2">
      <c r="A43" s="30" t="s">
        <v>39</v>
      </c>
      <c r="B43" s="31"/>
      <c r="C43" s="31"/>
      <c r="D43" s="31"/>
      <c r="E43" s="31"/>
      <c r="F43" s="31"/>
      <c r="G43" s="32"/>
      <c r="H43" s="38">
        <f>(H41+H42)*0.06</f>
        <v>16971.899999999998</v>
      </c>
      <c r="I43" s="39"/>
    </row>
    <row r="44" spans="1:9" ht="20" customHeight="1" x14ac:dyDescent="0.2">
      <c r="A44" s="30" t="s">
        <v>38</v>
      </c>
      <c r="B44" s="31"/>
      <c r="C44" s="31"/>
      <c r="D44" s="31"/>
      <c r="E44" s="31"/>
      <c r="F44" s="31"/>
      <c r="G44" s="32"/>
      <c r="H44" s="38">
        <f>H41+H42+H43</f>
        <v>299836.90000000002</v>
      </c>
      <c r="I44" s="39">
        <f>(I42+H41)*1.06</f>
        <v>299836.90000000002</v>
      </c>
    </row>
  </sheetData>
  <mergeCells count="26">
    <mergeCell ref="B10:G10"/>
    <mergeCell ref="A11:A16"/>
    <mergeCell ref="B16:G16"/>
    <mergeCell ref="A2:A6"/>
    <mergeCell ref="B6:G6"/>
    <mergeCell ref="B3:B5"/>
    <mergeCell ref="A7:A10"/>
    <mergeCell ref="B7:B8"/>
    <mergeCell ref="A41:G41"/>
    <mergeCell ref="A42:G42"/>
    <mergeCell ref="A43:G43"/>
    <mergeCell ref="H43:I43"/>
    <mergeCell ref="A44:G44"/>
    <mergeCell ref="H44:I44"/>
    <mergeCell ref="H41:I41"/>
    <mergeCell ref="H42:I42"/>
    <mergeCell ref="A17:A21"/>
    <mergeCell ref="B21:G21"/>
    <mergeCell ref="A37:A40"/>
    <mergeCell ref="B40:G40"/>
    <mergeCell ref="A27:A32"/>
    <mergeCell ref="B32:G32"/>
    <mergeCell ref="A33:A36"/>
    <mergeCell ref="B36:G36"/>
    <mergeCell ref="A22:A26"/>
    <mergeCell ref="B26:G26"/>
  </mergeCells>
  <phoneticPr fontId="5" type="noConversion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16" sqref="O16"/>
    </sheetView>
  </sheetViews>
  <sheetFormatPr baseColWidth="10" defaultColWidth="8.83203125" defaultRowHeight="20" customHeight="1" x14ac:dyDescent="0.2"/>
  <cols>
    <col min="1" max="1" width="9.6640625" style="13" customWidth="1"/>
    <col min="2" max="2" width="19.33203125" style="5" customWidth="1"/>
    <col min="3" max="3" width="32.33203125" style="5" customWidth="1"/>
    <col min="4" max="7" width="12.1640625" style="5" customWidth="1"/>
    <col min="8" max="8" width="12.1640625" style="8" customWidth="1"/>
    <col min="9" max="9" width="14.1640625" style="5" customWidth="1"/>
    <col min="10" max="16384" width="8.83203125" style="5"/>
  </cols>
  <sheetData>
    <row r="1" spans="1:9" s="1" customFormat="1" ht="20" customHeight="1" x14ac:dyDescent="0.2">
      <c r="A1" s="10" t="s">
        <v>26</v>
      </c>
      <c r="B1" s="10" t="s">
        <v>27</v>
      </c>
      <c r="C1" s="10" t="s">
        <v>0</v>
      </c>
      <c r="D1" s="10" t="s">
        <v>13</v>
      </c>
      <c r="E1" s="10" t="s">
        <v>1</v>
      </c>
      <c r="F1" s="10" t="s">
        <v>28</v>
      </c>
      <c r="G1" s="10" t="s">
        <v>29</v>
      </c>
      <c r="H1" s="10" t="s">
        <v>49</v>
      </c>
      <c r="I1" s="10" t="s">
        <v>30</v>
      </c>
    </row>
    <row r="2" spans="1:9" s="20" customFormat="1" ht="20" customHeight="1" x14ac:dyDescent="0.2">
      <c r="A2" s="26" t="s">
        <v>82</v>
      </c>
      <c r="B2" s="18" t="s">
        <v>84</v>
      </c>
      <c r="C2" s="18" t="s">
        <v>83</v>
      </c>
      <c r="D2" s="18">
        <v>1</v>
      </c>
      <c r="E2" s="18" t="s">
        <v>113</v>
      </c>
      <c r="F2" s="18">
        <v>1</v>
      </c>
      <c r="G2" s="18" t="s">
        <v>112</v>
      </c>
      <c r="H2" s="16">
        <v>15000</v>
      </c>
      <c r="I2" s="3">
        <f>D2*F2*H2</f>
        <v>15000</v>
      </c>
    </row>
    <row r="3" spans="1:9" s="20" customFormat="1" ht="20" customHeight="1" x14ac:dyDescent="0.2">
      <c r="A3" s="40"/>
      <c r="B3" s="42" t="s">
        <v>85</v>
      </c>
      <c r="C3" s="18" t="s">
        <v>86</v>
      </c>
      <c r="D3" s="18">
        <v>1</v>
      </c>
      <c r="E3" s="18" t="s">
        <v>89</v>
      </c>
      <c r="F3" s="18">
        <v>2</v>
      </c>
      <c r="G3" s="18" t="s">
        <v>90</v>
      </c>
      <c r="H3" s="16">
        <v>800</v>
      </c>
      <c r="I3" s="3">
        <f t="shared" ref="I3:I5" si="0">D3*F3*H3</f>
        <v>1600</v>
      </c>
    </row>
    <row r="4" spans="1:9" s="20" customFormat="1" ht="20" customHeight="1" x14ac:dyDescent="0.2">
      <c r="A4" s="40"/>
      <c r="B4" s="43"/>
      <c r="C4" s="18" t="s">
        <v>87</v>
      </c>
      <c r="D4" s="18">
        <v>1</v>
      </c>
      <c r="E4" s="18" t="s">
        <v>89</v>
      </c>
      <c r="F4" s="18">
        <v>2</v>
      </c>
      <c r="G4" s="18" t="s">
        <v>90</v>
      </c>
      <c r="H4" s="16">
        <v>1000</v>
      </c>
      <c r="I4" s="3">
        <f t="shared" si="0"/>
        <v>2000</v>
      </c>
    </row>
    <row r="5" spans="1:9" s="19" customFormat="1" ht="20" customHeight="1" x14ac:dyDescent="0.2">
      <c r="A5" s="40"/>
      <c r="B5" s="44"/>
      <c r="C5" s="18" t="s">
        <v>88</v>
      </c>
      <c r="D5" s="18">
        <v>1</v>
      </c>
      <c r="E5" s="18" t="s">
        <v>89</v>
      </c>
      <c r="F5" s="18">
        <v>2</v>
      </c>
      <c r="G5" s="18" t="s">
        <v>90</v>
      </c>
      <c r="H5" s="16">
        <v>1500</v>
      </c>
      <c r="I5" s="3">
        <f t="shared" si="0"/>
        <v>3000</v>
      </c>
    </row>
    <row r="6" spans="1:9" s="19" customFormat="1" ht="20" customHeight="1" x14ac:dyDescent="0.2">
      <c r="A6" s="41"/>
      <c r="B6" s="29" t="s">
        <v>4</v>
      </c>
      <c r="C6" s="29"/>
      <c r="D6" s="29"/>
      <c r="E6" s="29"/>
      <c r="F6" s="29"/>
      <c r="G6" s="29"/>
      <c r="H6" s="6"/>
      <c r="I6" s="7">
        <f>SUM(I2:I5)</f>
        <v>21600</v>
      </c>
    </row>
    <row r="7" spans="1:9" s="17" customFormat="1" ht="20" customHeight="1" x14ac:dyDescent="0.2">
      <c r="A7" s="26" t="s">
        <v>46</v>
      </c>
      <c r="B7" s="36" t="s">
        <v>51</v>
      </c>
      <c r="C7" s="14" t="s">
        <v>47</v>
      </c>
      <c r="D7" s="15">
        <v>5</v>
      </c>
      <c r="E7" s="14" t="s">
        <v>64</v>
      </c>
      <c r="F7" s="14">
        <v>2</v>
      </c>
      <c r="G7" s="14" t="s">
        <v>63</v>
      </c>
      <c r="H7" s="16">
        <v>1080</v>
      </c>
      <c r="I7" s="18">
        <f t="shared" ref="I7:I9" si="1">D7*F7*H7</f>
        <v>10800</v>
      </c>
    </row>
    <row r="8" spans="1:9" ht="20" customHeight="1" x14ac:dyDescent="0.2">
      <c r="A8" s="27"/>
      <c r="B8" s="36"/>
      <c r="C8" s="11" t="s">
        <v>48</v>
      </c>
      <c r="D8" s="12">
        <v>10</v>
      </c>
      <c r="E8" s="11" t="s">
        <v>64</v>
      </c>
      <c r="F8" s="11">
        <v>2</v>
      </c>
      <c r="G8" s="11" t="s">
        <v>63</v>
      </c>
      <c r="H8" s="3">
        <v>1080</v>
      </c>
      <c r="I8" s="18">
        <f t="shared" si="1"/>
        <v>21600</v>
      </c>
    </row>
    <row r="9" spans="1:9" ht="20" customHeight="1" x14ac:dyDescent="0.2">
      <c r="A9" s="27"/>
      <c r="B9" s="11" t="s">
        <v>52</v>
      </c>
      <c r="C9" s="11" t="s">
        <v>110</v>
      </c>
      <c r="D9" s="12">
        <v>1</v>
      </c>
      <c r="E9" s="11" t="s">
        <v>65</v>
      </c>
      <c r="F9" s="11">
        <v>1</v>
      </c>
      <c r="G9" s="11" t="s">
        <v>17</v>
      </c>
      <c r="H9" s="3">
        <v>12000</v>
      </c>
      <c r="I9" s="18">
        <f t="shared" si="1"/>
        <v>12000</v>
      </c>
    </row>
    <row r="10" spans="1:9" ht="20" customHeight="1" x14ac:dyDescent="0.2">
      <c r="A10" s="28"/>
      <c r="B10" s="29" t="s">
        <v>4</v>
      </c>
      <c r="C10" s="29"/>
      <c r="D10" s="29"/>
      <c r="E10" s="29"/>
      <c r="F10" s="29"/>
      <c r="G10" s="29"/>
      <c r="H10" s="6"/>
      <c r="I10" s="7">
        <f>SUM(I7:I9)</f>
        <v>44400</v>
      </c>
    </row>
    <row r="11" spans="1:9" ht="20" customHeight="1" x14ac:dyDescent="0.2">
      <c r="A11" s="40" t="s">
        <v>53</v>
      </c>
      <c r="B11" s="11" t="s">
        <v>91</v>
      </c>
      <c r="C11" s="11" t="s">
        <v>59</v>
      </c>
      <c r="D11" s="12">
        <v>25</v>
      </c>
      <c r="E11" s="11" t="s">
        <v>66</v>
      </c>
      <c r="F11" s="11">
        <v>1</v>
      </c>
      <c r="G11" s="11" t="s">
        <v>17</v>
      </c>
      <c r="H11" s="3">
        <v>300</v>
      </c>
      <c r="I11" s="4">
        <f>D11*F11*H11</f>
        <v>7500</v>
      </c>
    </row>
    <row r="12" spans="1:9" ht="20" customHeight="1" x14ac:dyDescent="0.2">
      <c r="A12" s="27"/>
      <c r="B12" s="11" t="s">
        <v>92</v>
      </c>
      <c r="C12" s="11" t="s">
        <v>60</v>
      </c>
      <c r="D12" s="12">
        <v>25</v>
      </c>
      <c r="E12" s="11" t="s">
        <v>66</v>
      </c>
      <c r="F12" s="11">
        <v>1</v>
      </c>
      <c r="G12" s="11" t="s">
        <v>17</v>
      </c>
      <c r="H12" s="3">
        <v>480</v>
      </c>
      <c r="I12" s="4">
        <f t="shared" ref="I12:I15" si="2">D12*F12*H12</f>
        <v>12000</v>
      </c>
    </row>
    <row r="13" spans="1:9" ht="20" customHeight="1" x14ac:dyDescent="0.2">
      <c r="A13" s="27"/>
      <c r="B13" s="11" t="s">
        <v>93</v>
      </c>
      <c r="C13" s="11" t="s">
        <v>95</v>
      </c>
      <c r="D13" s="12">
        <v>25</v>
      </c>
      <c r="E13" s="11" t="s">
        <v>66</v>
      </c>
      <c r="F13" s="11">
        <v>1</v>
      </c>
      <c r="G13" s="11" t="s">
        <v>17</v>
      </c>
      <c r="H13" s="3">
        <v>200</v>
      </c>
      <c r="I13" s="4">
        <f t="shared" si="2"/>
        <v>5000</v>
      </c>
    </row>
    <row r="14" spans="1:9" ht="20" customHeight="1" x14ac:dyDescent="0.2">
      <c r="A14" s="27"/>
      <c r="B14" s="11" t="s">
        <v>94</v>
      </c>
      <c r="C14" s="11" t="s">
        <v>95</v>
      </c>
      <c r="D14" s="12">
        <v>25</v>
      </c>
      <c r="E14" s="11" t="s">
        <v>66</v>
      </c>
      <c r="F14" s="11">
        <v>1</v>
      </c>
      <c r="G14" s="11" t="s">
        <v>17</v>
      </c>
      <c r="H14" s="3">
        <v>300</v>
      </c>
      <c r="I14" s="4">
        <f t="shared" si="2"/>
        <v>7500</v>
      </c>
    </row>
    <row r="15" spans="1:9" ht="20" customHeight="1" x14ac:dyDescent="0.2">
      <c r="A15" s="27"/>
      <c r="B15" s="11" t="s">
        <v>61</v>
      </c>
      <c r="C15" s="11" t="s">
        <v>62</v>
      </c>
      <c r="D15" s="12">
        <v>1</v>
      </c>
      <c r="E15" s="11" t="s">
        <v>67</v>
      </c>
      <c r="F15" s="11">
        <v>1</v>
      </c>
      <c r="G15" s="11" t="s">
        <v>17</v>
      </c>
      <c r="H15" s="3">
        <v>3000</v>
      </c>
      <c r="I15" s="4">
        <f t="shared" si="2"/>
        <v>3000</v>
      </c>
    </row>
    <row r="16" spans="1:9" ht="20" customHeight="1" x14ac:dyDescent="0.2">
      <c r="A16" s="28"/>
      <c r="B16" s="29" t="s">
        <v>4</v>
      </c>
      <c r="C16" s="29"/>
      <c r="D16" s="29"/>
      <c r="E16" s="29"/>
      <c r="F16" s="29"/>
      <c r="G16" s="29"/>
      <c r="H16" s="6"/>
      <c r="I16" s="7">
        <f>SUM(I11:I15)</f>
        <v>35000</v>
      </c>
    </row>
    <row r="17" spans="1:9" ht="20" customHeight="1" x14ac:dyDescent="0.2">
      <c r="A17" s="37" t="s">
        <v>98</v>
      </c>
      <c r="B17" s="23" t="s">
        <v>111</v>
      </c>
      <c r="C17" s="23" t="s">
        <v>123</v>
      </c>
      <c r="D17" s="22">
        <v>25</v>
      </c>
      <c r="E17" s="22" t="s">
        <v>5</v>
      </c>
      <c r="F17" s="22">
        <v>1</v>
      </c>
      <c r="G17" s="22" t="s">
        <v>3</v>
      </c>
      <c r="H17" s="3">
        <v>2500</v>
      </c>
      <c r="I17" s="4">
        <f>D17*F17*H17</f>
        <v>62500</v>
      </c>
    </row>
    <row r="18" spans="1:9" ht="20" customHeight="1" x14ac:dyDescent="0.2">
      <c r="A18" s="37"/>
      <c r="B18" s="11" t="s">
        <v>105</v>
      </c>
      <c r="C18" s="11" t="s">
        <v>106</v>
      </c>
      <c r="D18" s="12">
        <v>1</v>
      </c>
      <c r="E18" s="11" t="s">
        <v>66</v>
      </c>
      <c r="F18" s="11">
        <v>1</v>
      </c>
      <c r="G18" s="11" t="s">
        <v>15</v>
      </c>
      <c r="H18" s="3">
        <v>600</v>
      </c>
      <c r="I18" s="4">
        <f t="shared" ref="I18:I19" si="3">D18*F18*H18</f>
        <v>600</v>
      </c>
    </row>
    <row r="19" spans="1:9" ht="20" customHeight="1" x14ac:dyDescent="0.2">
      <c r="A19" s="37"/>
      <c r="B19" s="11" t="s">
        <v>107</v>
      </c>
      <c r="C19" s="11" t="s">
        <v>108</v>
      </c>
      <c r="D19" s="12">
        <v>1</v>
      </c>
      <c r="E19" s="11" t="s">
        <v>89</v>
      </c>
      <c r="F19" s="11">
        <v>1</v>
      </c>
      <c r="G19" s="11" t="s">
        <v>15</v>
      </c>
      <c r="H19" s="3">
        <v>3500</v>
      </c>
      <c r="I19" s="4">
        <f t="shared" si="3"/>
        <v>3500</v>
      </c>
    </row>
    <row r="20" spans="1:9" ht="20" customHeight="1" x14ac:dyDescent="0.2">
      <c r="A20" s="37"/>
      <c r="B20" s="29" t="s">
        <v>4</v>
      </c>
      <c r="C20" s="29"/>
      <c r="D20" s="29"/>
      <c r="E20" s="29"/>
      <c r="F20" s="29"/>
      <c r="G20" s="29"/>
      <c r="H20" s="6"/>
      <c r="I20" s="7">
        <f>SUM(I17:I19)</f>
        <v>66600</v>
      </c>
    </row>
    <row r="21" spans="1:9" ht="20" customHeight="1" x14ac:dyDescent="0.2">
      <c r="A21" s="37" t="s">
        <v>31</v>
      </c>
      <c r="B21" s="11" t="s">
        <v>19</v>
      </c>
      <c r="C21" s="11" t="s">
        <v>18</v>
      </c>
      <c r="D21" s="12">
        <v>15</v>
      </c>
      <c r="E21" s="24" t="s">
        <v>25</v>
      </c>
      <c r="F21" s="24">
        <v>1</v>
      </c>
      <c r="G21" s="24" t="s">
        <v>17</v>
      </c>
      <c r="H21" s="3">
        <v>200</v>
      </c>
      <c r="I21" s="4">
        <f>D21*F21*H21</f>
        <v>3000</v>
      </c>
    </row>
    <row r="22" spans="1:9" ht="20" customHeight="1" x14ac:dyDescent="0.2">
      <c r="A22" s="37"/>
      <c r="B22" s="11" t="s">
        <v>20</v>
      </c>
      <c r="C22" s="11" t="s">
        <v>21</v>
      </c>
      <c r="D22" s="12">
        <v>1</v>
      </c>
      <c r="E22" s="24" t="s">
        <v>14</v>
      </c>
      <c r="F22" s="24">
        <v>1</v>
      </c>
      <c r="G22" s="24" t="s">
        <v>17</v>
      </c>
      <c r="H22" s="3">
        <v>800</v>
      </c>
      <c r="I22" s="4">
        <f t="shared" ref="I22:I24" si="4">D22*F22*H22</f>
        <v>800</v>
      </c>
    </row>
    <row r="23" spans="1:9" ht="20" customHeight="1" x14ac:dyDescent="0.2">
      <c r="A23" s="37"/>
      <c r="B23" s="11" t="s">
        <v>23</v>
      </c>
      <c r="C23" s="11" t="s">
        <v>45</v>
      </c>
      <c r="D23" s="12">
        <v>1</v>
      </c>
      <c r="E23" s="24" t="s">
        <v>14</v>
      </c>
      <c r="F23" s="24">
        <v>1</v>
      </c>
      <c r="G23" s="24" t="s">
        <v>17</v>
      </c>
      <c r="H23" s="3">
        <v>2000</v>
      </c>
      <c r="I23" s="4">
        <f t="shared" si="4"/>
        <v>2000</v>
      </c>
    </row>
    <row r="24" spans="1:9" ht="20" customHeight="1" x14ac:dyDescent="0.2">
      <c r="A24" s="37"/>
      <c r="B24" s="11" t="s">
        <v>24</v>
      </c>
      <c r="C24" s="11" t="s">
        <v>36</v>
      </c>
      <c r="D24" s="12">
        <v>1</v>
      </c>
      <c r="E24" s="24" t="s">
        <v>14</v>
      </c>
      <c r="F24" s="24">
        <v>1</v>
      </c>
      <c r="G24" s="24" t="s">
        <v>17</v>
      </c>
      <c r="H24" s="3">
        <v>6000</v>
      </c>
      <c r="I24" s="4">
        <f t="shared" si="4"/>
        <v>6000</v>
      </c>
    </row>
    <row r="25" spans="1:9" ht="20" customHeight="1" x14ac:dyDescent="0.2">
      <c r="A25" s="37"/>
      <c r="B25" s="29" t="s">
        <v>4</v>
      </c>
      <c r="C25" s="29"/>
      <c r="D25" s="29"/>
      <c r="E25" s="29"/>
      <c r="F25" s="29"/>
      <c r="G25" s="29"/>
      <c r="H25" s="6"/>
      <c r="I25" s="7">
        <f>SUM(I21:I24)</f>
        <v>11800</v>
      </c>
    </row>
    <row r="26" spans="1:9" ht="20" customHeight="1" x14ac:dyDescent="0.2">
      <c r="A26" s="37" t="s">
        <v>16</v>
      </c>
      <c r="B26" s="11" t="s">
        <v>73</v>
      </c>
      <c r="C26" s="11" t="s">
        <v>79</v>
      </c>
      <c r="D26" s="12">
        <v>1</v>
      </c>
      <c r="E26" s="24" t="s">
        <v>14</v>
      </c>
      <c r="F26" s="24">
        <v>1</v>
      </c>
      <c r="G26" s="24" t="s">
        <v>3</v>
      </c>
      <c r="H26" s="3">
        <v>800</v>
      </c>
      <c r="I26" s="4">
        <f>D26*F26*H26</f>
        <v>800</v>
      </c>
    </row>
    <row r="27" spans="1:9" ht="20" customHeight="1" x14ac:dyDescent="0.2">
      <c r="A27" s="37"/>
      <c r="B27" s="11" t="s">
        <v>75</v>
      </c>
      <c r="C27" s="11" t="s">
        <v>76</v>
      </c>
      <c r="D27" s="12">
        <v>4</v>
      </c>
      <c r="E27" s="24" t="s">
        <v>77</v>
      </c>
      <c r="F27" s="24">
        <v>1</v>
      </c>
      <c r="G27" s="24" t="s">
        <v>17</v>
      </c>
      <c r="H27" s="3">
        <v>200</v>
      </c>
      <c r="I27" s="4">
        <f t="shared" ref="I27:I30" si="5">D27*F27*H27</f>
        <v>800</v>
      </c>
    </row>
    <row r="28" spans="1:9" ht="20" customHeight="1" x14ac:dyDescent="0.2">
      <c r="A28" s="37"/>
      <c r="B28" s="11" t="s">
        <v>7</v>
      </c>
      <c r="C28" s="11"/>
      <c r="D28" s="12">
        <v>25</v>
      </c>
      <c r="E28" s="24" t="s">
        <v>2</v>
      </c>
      <c r="F28" s="24">
        <v>1</v>
      </c>
      <c r="G28" s="24" t="s">
        <v>3</v>
      </c>
      <c r="H28" s="3">
        <v>300</v>
      </c>
      <c r="I28" s="4">
        <f t="shared" si="5"/>
        <v>7500</v>
      </c>
    </row>
    <row r="29" spans="1:9" ht="20" customHeight="1" x14ac:dyDescent="0.2">
      <c r="A29" s="37"/>
      <c r="B29" s="11" t="s">
        <v>109</v>
      </c>
      <c r="C29" s="11" t="s">
        <v>78</v>
      </c>
      <c r="D29" s="12">
        <v>1</v>
      </c>
      <c r="E29" s="24" t="s">
        <v>67</v>
      </c>
      <c r="F29" s="24">
        <v>1</v>
      </c>
      <c r="G29" s="24" t="s">
        <v>17</v>
      </c>
      <c r="H29" s="3">
        <v>1000</v>
      </c>
      <c r="I29" s="4">
        <f t="shared" si="5"/>
        <v>1000</v>
      </c>
    </row>
    <row r="30" spans="1:9" ht="20" customHeight="1" x14ac:dyDescent="0.2">
      <c r="A30" s="37"/>
      <c r="B30" s="11" t="s">
        <v>6</v>
      </c>
      <c r="C30" s="11"/>
      <c r="D30" s="12">
        <v>1</v>
      </c>
      <c r="E30" s="24" t="s">
        <v>67</v>
      </c>
      <c r="F30" s="24">
        <v>1</v>
      </c>
      <c r="G30" s="24" t="s">
        <v>3</v>
      </c>
      <c r="H30" s="3">
        <v>7000</v>
      </c>
      <c r="I30" s="4">
        <f t="shared" si="5"/>
        <v>7000</v>
      </c>
    </row>
    <row r="31" spans="1:9" ht="20" customHeight="1" x14ac:dyDescent="0.2">
      <c r="A31" s="37"/>
      <c r="B31" s="29" t="s">
        <v>4</v>
      </c>
      <c r="C31" s="29"/>
      <c r="D31" s="29"/>
      <c r="E31" s="29"/>
      <c r="F31" s="29"/>
      <c r="G31" s="29"/>
      <c r="H31" s="6"/>
      <c r="I31" s="7">
        <f>SUM(I26:I30)</f>
        <v>17100</v>
      </c>
    </row>
    <row r="32" spans="1:9" ht="20" customHeight="1" x14ac:dyDescent="0.2">
      <c r="A32" s="33" t="s">
        <v>68</v>
      </c>
      <c r="B32" s="11" t="s">
        <v>69</v>
      </c>
      <c r="C32" s="11" t="s">
        <v>72</v>
      </c>
      <c r="D32" s="12">
        <v>1</v>
      </c>
      <c r="E32" s="11" t="s">
        <v>14</v>
      </c>
      <c r="F32" s="11">
        <v>1</v>
      </c>
      <c r="G32" s="11" t="s">
        <v>14</v>
      </c>
      <c r="H32" s="3">
        <v>12000</v>
      </c>
      <c r="I32" s="4">
        <f t="shared" ref="I32" si="6">D32*F32*H32</f>
        <v>12000</v>
      </c>
    </row>
    <row r="33" spans="1:9" ht="20" customHeight="1" x14ac:dyDescent="0.2">
      <c r="A33" s="34"/>
      <c r="B33" s="11" t="s">
        <v>70</v>
      </c>
      <c r="C33" s="11" t="s">
        <v>71</v>
      </c>
      <c r="D33" s="12">
        <v>2</v>
      </c>
      <c r="E33" s="11" t="s">
        <v>5</v>
      </c>
      <c r="F33" s="11">
        <v>2</v>
      </c>
      <c r="G33" s="11" t="s">
        <v>15</v>
      </c>
      <c r="H33" s="3">
        <v>300</v>
      </c>
      <c r="I33" s="4">
        <f>D33*F33*H33</f>
        <v>1200</v>
      </c>
    </row>
    <row r="34" spans="1:9" ht="20" customHeight="1" x14ac:dyDescent="0.2">
      <c r="A34" s="34"/>
      <c r="B34" s="11" t="s">
        <v>11</v>
      </c>
      <c r="C34" s="11" t="s">
        <v>33</v>
      </c>
      <c r="D34" s="12">
        <v>2</v>
      </c>
      <c r="E34" s="11" t="s">
        <v>5</v>
      </c>
      <c r="F34" s="11">
        <v>1</v>
      </c>
      <c r="G34" s="11" t="s">
        <v>15</v>
      </c>
      <c r="H34" s="3">
        <v>600</v>
      </c>
      <c r="I34" s="4">
        <f>D34*F34*H34</f>
        <v>1200</v>
      </c>
    </row>
    <row r="35" spans="1:9" ht="20" customHeight="1" x14ac:dyDescent="0.2">
      <c r="A35" s="34"/>
      <c r="B35" s="11" t="s">
        <v>96</v>
      </c>
      <c r="C35" s="11" t="s">
        <v>97</v>
      </c>
      <c r="D35" s="12">
        <v>1</v>
      </c>
      <c r="E35" s="11" t="s">
        <v>67</v>
      </c>
      <c r="F35" s="11">
        <v>1</v>
      </c>
      <c r="G35" s="11" t="s">
        <v>17</v>
      </c>
      <c r="H35" s="3">
        <v>12000</v>
      </c>
      <c r="I35" s="4">
        <f>D35*F35*H35</f>
        <v>12000</v>
      </c>
    </row>
    <row r="36" spans="1:9" ht="20" customHeight="1" x14ac:dyDescent="0.2">
      <c r="A36" s="35"/>
      <c r="B36" s="29" t="s">
        <v>4</v>
      </c>
      <c r="C36" s="29"/>
      <c r="D36" s="29"/>
      <c r="E36" s="29"/>
      <c r="F36" s="29"/>
      <c r="G36" s="29"/>
      <c r="H36" s="6"/>
      <c r="I36" s="7">
        <f>SUM(I32:I35)</f>
        <v>26400</v>
      </c>
    </row>
    <row r="37" spans="1:9" ht="20" customHeight="1" x14ac:dyDescent="0.2">
      <c r="A37" s="37" t="s">
        <v>8</v>
      </c>
      <c r="B37" s="11" t="s">
        <v>9</v>
      </c>
      <c r="C37" s="11" t="s">
        <v>80</v>
      </c>
      <c r="D37" s="12">
        <v>1</v>
      </c>
      <c r="E37" s="24" t="s">
        <v>14</v>
      </c>
      <c r="F37" s="24">
        <v>2</v>
      </c>
      <c r="G37" s="24" t="s">
        <v>118</v>
      </c>
      <c r="H37" s="3">
        <v>2500</v>
      </c>
      <c r="I37" s="4">
        <f>D37*F37*H37</f>
        <v>5000</v>
      </c>
    </row>
    <row r="38" spans="1:9" ht="20" customHeight="1" x14ac:dyDescent="0.2">
      <c r="A38" s="37"/>
      <c r="B38" s="11" t="s">
        <v>10</v>
      </c>
      <c r="C38" s="11" t="s">
        <v>81</v>
      </c>
      <c r="D38" s="12">
        <v>1</v>
      </c>
      <c r="E38" s="24" t="s">
        <v>14</v>
      </c>
      <c r="F38" s="24">
        <v>2</v>
      </c>
      <c r="G38" s="24" t="s">
        <v>118</v>
      </c>
      <c r="H38" s="3">
        <v>2500</v>
      </c>
      <c r="I38" s="4">
        <f t="shared" ref="I38:I39" si="7">D38*F38*H38</f>
        <v>5000</v>
      </c>
    </row>
    <row r="39" spans="1:9" ht="20" customHeight="1" x14ac:dyDescent="0.2">
      <c r="A39" s="37"/>
      <c r="B39" s="11" t="s">
        <v>34</v>
      </c>
      <c r="C39" s="11" t="s">
        <v>35</v>
      </c>
      <c r="D39" s="12">
        <v>1</v>
      </c>
      <c r="E39" s="24" t="s">
        <v>14</v>
      </c>
      <c r="F39" s="24">
        <v>1</v>
      </c>
      <c r="G39" s="24" t="s">
        <v>17</v>
      </c>
      <c r="H39" s="3">
        <v>2000</v>
      </c>
      <c r="I39" s="4">
        <f t="shared" si="7"/>
        <v>2000</v>
      </c>
    </row>
    <row r="40" spans="1:9" ht="20" customHeight="1" x14ac:dyDescent="0.2">
      <c r="A40" s="37"/>
      <c r="B40" s="29" t="s">
        <v>4</v>
      </c>
      <c r="C40" s="29"/>
      <c r="D40" s="29"/>
      <c r="E40" s="29"/>
      <c r="F40" s="29"/>
      <c r="G40" s="29"/>
      <c r="H40" s="6"/>
      <c r="I40" s="7">
        <f>SUM(I37:I39)</f>
        <v>12000</v>
      </c>
    </row>
    <row r="41" spans="1:9" ht="20" customHeight="1" x14ac:dyDescent="0.2">
      <c r="A41" s="30" t="s">
        <v>4</v>
      </c>
      <c r="B41" s="31"/>
      <c r="C41" s="31"/>
      <c r="D41" s="31"/>
      <c r="E41" s="31"/>
      <c r="F41" s="31"/>
      <c r="G41" s="32"/>
      <c r="H41" s="38">
        <f>I6+I10+I16+I20+I25+I31+I36+I40</f>
        <v>234900</v>
      </c>
      <c r="I41" s="39"/>
    </row>
    <row r="42" spans="1:9" ht="20" customHeight="1" x14ac:dyDescent="0.2">
      <c r="A42" s="30" t="s">
        <v>12</v>
      </c>
      <c r="B42" s="31"/>
      <c r="C42" s="31"/>
      <c r="D42" s="31"/>
      <c r="E42" s="31"/>
      <c r="F42" s="31"/>
      <c r="G42" s="32"/>
      <c r="H42" s="38">
        <f>H41*0.1</f>
        <v>23490</v>
      </c>
      <c r="I42" s="39">
        <f>H41*0.1</f>
        <v>23490</v>
      </c>
    </row>
    <row r="43" spans="1:9" ht="20" customHeight="1" x14ac:dyDescent="0.2">
      <c r="A43" s="30" t="s">
        <v>39</v>
      </c>
      <c r="B43" s="31"/>
      <c r="C43" s="31"/>
      <c r="D43" s="31"/>
      <c r="E43" s="31"/>
      <c r="F43" s="31"/>
      <c r="G43" s="32"/>
      <c r="H43" s="38">
        <f>(H41+H42)*0.06</f>
        <v>15503.4</v>
      </c>
      <c r="I43" s="39"/>
    </row>
    <row r="44" spans="1:9" ht="20" customHeight="1" x14ac:dyDescent="0.2">
      <c r="A44" s="30" t="s">
        <v>38</v>
      </c>
      <c r="B44" s="31"/>
      <c r="C44" s="31"/>
      <c r="D44" s="31"/>
      <c r="E44" s="31"/>
      <c r="F44" s="31"/>
      <c r="G44" s="32"/>
      <c r="H44" s="38">
        <f>H41+H42+H43</f>
        <v>273893.40000000002</v>
      </c>
      <c r="I44" s="39">
        <f>(I42+H41)*1.06</f>
        <v>273893.40000000002</v>
      </c>
    </row>
  </sheetData>
  <mergeCells count="26">
    <mergeCell ref="B3:B5"/>
    <mergeCell ref="B10:G10"/>
    <mergeCell ref="A2:A6"/>
    <mergeCell ref="B6:G6"/>
    <mergeCell ref="A7:A10"/>
    <mergeCell ref="B7:B8"/>
    <mergeCell ref="A11:A16"/>
    <mergeCell ref="B16:G16"/>
    <mergeCell ref="A17:A20"/>
    <mergeCell ref="B20:G20"/>
    <mergeCell ref="A21:A25"/>
    <mergeCell ref="B25:G25"/>
    <mergeCell ref="A26:A31"/>
    <mergeCell ref="B31:G31"/>
    <mergeCell ref="A32:A36"/>
    <mergeCell ref="B36:G36"/>
    <mergeCell ref="A37:A40"/>
    <mergeCell ref="B40:G40"/>
    <mergeCell ref="A43:G43"/>
    <mergeCell ref="H43:I43"/>
    <mergeCell ref="A44:G44"/>
    <mergeCell ref="H44:I44"/>
    <mergeCell ref="A41:G41"/>
    <mergeCell ref="H41:I41"/>
    <mergeCell ref="A42:G42"/>
    <mergeCell ref="H42:I4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Q3季度交流会-绍兴安麓</vt:lpstr>
      <vt:lpstr>Q3行业峰会A场-南昆山龙门十字水</vt:lpstr>
      <vt:lpstr>Q3行业峰会B场-海王子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2006-09-16T00:00:00Z</dcterms:created>
  <dcterms:modified xsi:type="dcterms:W3CDTF">2019-07-29T08:32:11Z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