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0" windowHeight="11960" activeTab="1"/>
  </bookViews>
  <sheets>
    <sheet name="Summary" sheetId="13" r:id="rId1"/>
    <sheet name="报价单" sheetId="12" r:id="rId2"/>
  </sheets>
  <definedNames>
    <definedName name="_xlnm.Print_Area" localSheetId="1">报价单!#REF!</definedName>
  </definedNames>
  <calcPr calcId="144525"/>
</workbook>
</file>

<file path=xl/sharedStrings.xml><?xml version="1.0" encoding="utf-8"?>
<sst xmlns="http://schemas.openxmlformats.org/spreadsheetml/2006/main" count="252" uniqueCount="183">
  <si>
    <t>Basic information and cost overview</t>
  </si>
  <si>
    <t>Project</t>
  </si>
  <si>
    <t>BMW峰终客户体验全国决赛</t>
  </si>
  <si>
    <t>Company</t>
  </si>
  <si>
    <t>CMS</t>
  </si>
  <si>
    <t>Quotation Date</t>
  </si>
  <si>
    <t>2023.12.18</t>
  </si>
  <si>
    <t>Quotation Version</t>
  </si>
  <si>
    <t>1st</t>
  </si>
  <si>
    <t>Contact</t>
  </si>
  <si>
    <t>Name</t>
  </si>
  <si>
    <t>Jinhong</t>
  </si>
  <si>
    <t>Surname</t>
  </si>
  <si>
    <t>Zheng</t>
  </si>
  <si>
    <t>Position</t>
  </si>
  <si>
    <t>Account Manager</t>
  </si>
  <si>
    <t>Mobile</t>
  </si>
  <si>
    <t>Fixed line</t>
  </si>
  <si>
    <t>Email</t>
  </si>
  <si>
    <t>zhengjinhong@cct.cn</t>
  </si>
  <si>
    <t xml:space="preserve">Conference </t>
  </si>
  <si>
    <t>Price Per Conference</t>
  </si>
  <si>
    <t>峰终客户体验决赛</t>
  </si>
  <si>
    <t>Total Net</t>
  </si>
  <si>
    <t>VAT (6%) **</t>
  </si>
  <si>
    <t>Gross Total</t>
  </si>
  <si>
    <t>* Please state surcharges (i.e. Business Tax) clearly and indicate which modules are affected.</t>
  </si>
  <si>
    <t>** Please note that 3rd party invoices are paid net by BMW since VAT is claimed back by your company.</t>
  </si>
  <si>
    <t>Total</t>
  </si>
  <si>
    <t>No. A</t>
  </si>
  <si>
    <t>Agency Fees (Preparation)</t>
  </si>
  <si>
    <t>Unit</t>
  </si>
  <si>
    <t>Number of time</t>
  </si>
  <si>
    <t>Quantity
/Time</t>
  </si>
  <si>
    <t>Unit price</t>
  </si>
  <si>
    <t>Sum</t>
  </si>
  <si>
    <t>Description</t>
  </si>
  <si>
    <t>I A 1</t>
  </si>
  <si>
    <t>Account Director</t>
  </si>
  <si>
    <t>pax/day</t>
  </si>
  <si>
    <t>I A 2</t>
  </si>
  <si>
    <t>Creative Director</t>
  </si>
  <si>
    <t>I A 3</t>
  </si>
  <si>
    <t>DTP / 2 D / 3 D Designer</t>
  </si>
  <si>
    <t>3D</t>
  </si>
  <si>
    <t>I A 4</t>
  </si>
  <si>
    <t>DTP / 2 D / 4 D Designer</t>
  </si>
  <si>
    <t>设计延展物，决赛和晚宴</t>
  </si>
  <si>
    <t>I A 5</t>
  </si>
  <si>
    <t>DTP / 2 D / 5 D Designer</t>
  </si>
  <si>
    <t>RSVP版面设计及长图文设计</t>
  </si>
  <si>
    <t>I A</t>
  </si>
  <si>
    <t>Sub-Total Agency Fees (Preparation)</t>
  </si>
  <si>
    <t>No. B</t>
  </si>
  <si>
    <t>Photo &amp; Agency Fees (On site)</t>
  </si>
  <si>
    <t>I B 1</t>
  </si>
  <si>
    <t>Photo crew  云摄影，含设备</t>
  </si>
  <si>
    <t>day/person</t>
  </si>
  <si>
    <t>1人2天，8小时工作时间</t>
  </si>
  <si>
    <t>I B 2</t>
  </si>
  <si>
    <t>摄像  花絮摄影，含设备</t>
  </si>
  <si>
    <t>I B 3</t>
  </si>
  <si>
    <t>摄像  固定机位，含直播连线</t>
  </si>
  <si>
    <t>12月7日，机位</t>
  </si>
  <si>
    <t>I B 4</t>
  </si>
  <si>
    <t>摄影，摄像，超时费</t>
  </si>
  <si>
    <t>3个机位，超时1小时</t>
  </si>
  <si>
    <t>I B 5</t>
  </si>
  <si>
    <t>视频剪辑，1min30s</t>
  </si>
  <si>
    <t>含版权音乐</t>
  </si>
  <si>
    <t>I B</t>
  </si>
  <si>
    <t>Sub-Total  Photo &amp; Agency Fees (On site)</t>
  </si>
  <si>
    <t>I AB</t>
  </si>
  <si>
    <t>Total A&amp;B</t>
  </si>
  <si>
    <t xml:space="preserve">No. A </t>
  </si>
  <si>
    <t>Travel &amp; Accomodation</t>
  </si>
  <si>
    <t>II A 1</t>
  </si>
  <si>
    <t>unit</t>
  </si>
  <si>
    <r>
      <rPr>
        <sz val="10"/>
        <color theme="1"/>
        <rFont val="宋体-简"/>
        <charset val="134"/>
      </rPr>
      <t>会务工作人员，</t>
    </r>
    <r>
      <rPr>
        <sz val="10"/>
        <color theme="1"/>
        <rFont val="BMWGroupTN Condensed"/>
        <charset val="134"/>
      </rPr>
      <t>12</t>
    </r>
    <r>
      <rPr>
        <sz val="10"/>
        <color theme="1"/>
        <rFont val="宋体-简"/>
        <charset val="134"/>
      </rPr>
      <t>月</t>
    </r>
    <r>
      <rPr>
        <sz val="10"/>
        <color theme="1"/>
        <rFont val="BMWGroupTN Condensed"/>
        <charset val="134"/>
      </rPr>
      <t>5</t>
    </r>
    <r>
      <rPr>
        <sz val="10"/>
        <color theme="1"/>
        <rFont val="宋体-简"/>
        <charset val="134"/>
      </rPr>
      <t>日</t>
    </r>
  </si>
  <si>
    <t>II A 2</t>
  </si>
  <si>
    <t>会务工作人员，12月6日-7日</t>
  </si>
  <si>
    <t>II A 3</t>
  </si>
  <si>
    <r>
      <rPr>
        <sz val="10"/>
        <color theme="1"/>
        <rFont val="宋体-简"/>
        <charset val="134"/>
      </rPr>
      <t>会务工作人员，</t>
    </r>
    <r>
      <rPr>
        <sz val="10"/>
        <color theme="1"/>
        <rFont val="BMWGroupTN Condensed"/>
        <charset val="134"/>
      </rPr>
      <t>12</t>
    </r>
    <r>
      <rPr>
        <sz val="10"/>
        <color theme="1"/>
        <rFont val="宋体-简"/>
        <charset val="134"/>
      </rPr>
      <t>月</t>
    </r>
    <r>
      <rPr>
        <sz val="10"/>
        <color theme="1"/>
        <rFont val="BMWGroupTN Condensed"/>
        <charset val="134"/>
      </rPr>
      <t>6</t>
    </r>
    <r>
      <rPr>
        <sz val="10"/>
        <color theme="1"/>
        <rFont val="宋体-简"/>
        <charset val="134"/>
      </rPr>
      <t>日</t>
    </r>
    <r>
      <rPr>
        <sz val="10"/>
        <color theme="1"/>
        <rFont val="BMWGroupTN Condensed"/>
        <charset val="134"/>
      </rPr>
      <t>-8</t>
    </r>
    <r>
      <rPr>
        <sz val="10"/>
        <color theme="1"/>
        <rFont val="宋体-简"/>
        <charset val="134"/>
      </rPr>
      <t>日</t>
    </r>
  </si>
  <si>
    <t>II A 4</t>
  </si>
  <si>
    <t>往返交通</t>
  </si>
  <si>
    <t>II A 5</t>
  </si>
  <si>
    <r>
      <rPr>
        <sz val="10"/>
        <color theme="1"/>
        <rFont val="宋体-简"/>
        <charset val="134"/>
      </rPr>
      <t>住宿</t>
    </r>
    <r>
      <rPr>
        <sz val="10"/>
        <color theme="1"/>
        <rFont val="BMWGroupTN Condensed"/>
        <charset val="134"/>
      </rPr>
      <t>+</t>
    </r>
    <r>
      <rPr>
        <sz val="10"/>
        <color theme="1"/>
        <rFont val="宋体-简"/>
        <charset val="134"/>
      </rPr>
      <t>餐费</t>
    </r>
    <r>
      <rPr>
        <sz val="10"/>
        <color theme="1"/>
        <rFont val="BMWGroupTN Condensed"/>
        <charset val="134"/>
      </rPr>
      <t>+</t>
    </r>
    <r>
      <rPr>
        <sz val="10"/>
        <color theme="1"/>
        <rFont val="宋体-简"/>
        <charset val="134"/>
      </rPr>
      <t>交通</t>
    </r>
  </si>
  <si>
    <t>II A 6</t>
  </si>
  <si>
    <t>团队赛-拓展（两人三足、竞技五子棋等）</t>
  </si>
  <si>
    <t>趣味游戏，全场5个游戏环节</t>
  </si>
  <si>
    <t>II A 7</t>
  </si>
  <si>
    <t>Shuttle bus for dealer</t>
  </si>
  <si>
    <t>12月7日用车，40座以上大巴</t>
  </si>
  <si>
    <t>II A 8</t>
  </si>
  <si>
    <t>12月6日用车，GL8商务</t>
  </si>
  <si>
    <t>II A 9</t>
  </si>
  <si>
    <t>Shuttle bus for pickup</t>
  </si>
  <si>
    <t>接机送机，GL8商务车</t>
  </si>
  <si>
    <t>II A 10</t>
  </si>
  <si>
    <t>接机送机，滴滴打车</t>
  </si>
  <si>
    <t>II  A</t>
  </si>
  <si>
    <t>Sub-Total Travel &amp; Accomodation</t>
  </si>
  <si>
    <t xml:space="preserve">No. B </t>
  </si>
  <si>
    <t>Hospitality</t>
  </si>
  <si>
    <t>II B 1</t>
  </si>
  <si>
    <t>Lunch 自助午餐+茶歇</t>
  </si>
  <si>
    <t>pax</t>
  </si>
  <si>
    <t>培训中心餐费</t>
  </si>
  <si>
    <t>II B 2</t>
  </si>
  <si>
    <t>团队赛-拓展场地费-酒店内会场</t>
  </si>
  <si>
    <t>首尔+吉隆坡厅</t>
  </si>
  <si>
    <t>II B 3</t>
  </si>
  <si>
    <r>
      <rPr>
        <sz val="10"/>
        <color theme="1"/>
        <rFont val="BMWGroupTN Condensed"/>
        <charset val="134"/>
      </rPr>
      <t xml:space="preserve">Lunch </t>
    </r>
    <r>
      <rPr>
        <sz val="10"/>
        <color theme="1"/>
        <rFont val="宋体-简"/>
        <charset val="134"/>
      </rPr>
      <t>商务套餐</t>
    </r>
  </si>
  <si>
    <t>II B 4</t>
  </si>
  <si>
    <t>Dinner 自助晚餐</t>
  </si>
  <si>
    <t>12月6日，酒店内自助</t>
  </si>
  <si>
    <t>II B 5</t>
  </si>
  <si>
    <t>Dinner 商务晚宴</t>
  </si>
  <si>
    <t>12月7日，4桌</t>
  </si>
  <si>
    <t>II  B</t>
  </si>
  <si>
    <t>Sub-Total Hospitality</t>
  </si>
  <si>
    <t>II AB</t>
  </si>
  <si>
    <t>No.</t>
  </si>
  <si>
    <t>Setup / Construction</t>
  </si>
  <si>
    <t>III A 1</t>
  </si>
  <si>
    <t>桌卡</t>
  </si>
  <si>
    <t>250G铜版纸</t>
  </si>
  <si>
    <t>III A 2</t>
  </si>
  <si>
    <t>KT版二维码</t>
  </si>
  <si>
    <t>蝴蝶支架+KT板</t>
  </si>
  <si>
    <t>III A 3</t>
  </si>
  <si>
    <t>选手贴纸</t>
  </si>
  <si>
    <t>4种颜色</t>
  </si>
  <si>
    <t>III A 4</t>
  </si>
  <si>
    <t>卡片</t>
  </si>
  <si>
    <t>III A 5</t>
  </si>
  <si>
    <t>主持人手卡</t>
  </si>
  <si>
    <t>III A 6</t>
  </si>
  <si>
    <t>拍照互动区道具</t>
  </si>
  <si>
    <t>拍照雪弗板，尺寸45*20cm手举牌</t>
  </si>
  <si>
    <t>III A 7</t>
  </si>
  <si>
    <t>拍照互动区</t>
  </si>
  <si>
    <r>
      <rPr>
        <sz val="10"/>
        <color theme="1"/>
        <rFont val="宋体-简"/>
        <charset val="134"/>
      </rPr>
      <t>尺寸为</t>
    </r>
    <r>
      <rPr>
        <sz val="10"/>
        <color theme="1"/>
        <rFont val="BMWGroupTN Condensed"/>
        <charset val="134"/>
      </rPr>
      <t>6</t>
    </r>
    <r>
      <rPr>
        <sz val="10"/>
        <color theme="1"/>
        <rFont val="宋体-简"/>
        <charset val="134"/>
      </rPr>
      <t>米</t>
    </r>
    <r>
      <rPr>
        <sz val="10"/>
        <color theme="1"/>
        <rFont val="BMWGroupTN Condensed"/>
        <charset val="134"/>
      </rPr>
      <t>*3</t>
    </r>
    <r>
      <rPr>
        <sz val="10"/>
        <color theme="1"/>
        <rFont val="宋体-简"/>
        <charset val="134"/>
      </rPr>
      <t>米，含进撤场人工及运输</t>
    </r>
  </si>
  <si>
    <t>III A 8</t>
  </si>
  <si>
    <t>Mic cover</t>
  </si>
  <si>
    <t>麦克风套</t>
  </si>
  <si>
    <t>III A 9</t>
  </si>
  <si>
    <t>画架指引牌</t>
  </si>
  <si>
    <t>III A 10</t>
  </si>
  <si>
    <t>接机牌</t>
  </si>
  <si>
    <t>III A 11</t>
  </si>
  <si>
    <t>物料、矿泉水等</t>
  </si>
  <si>
    <t>III A 12</t>
  </si>
  <si>
    <t>抢答器</t>
  </si>
  <si>
    <t>III A 13</t>
  </si>
  <si>
    <t>Material Transportation</t>
  </si>
  <si>
    <t>物料运输，顺丰邮寄</t>
  </si>
  <si>
    <t xml:space="preserve">III </t>
  </si>
  <si>
    <t>Subtotal Setup/ Construction</t>
  </si>
  <si>
    <t xml:space="preserve">Total </t>
  </si>
  <si>
    <t>IV A 1</t>
  </si>
  <si>
    <t>拍照互动区物料</t>
  </si>
  <si>
    <t>IV A 2</t>
  </si>
  <si>
    <t>RSVP</t>
  </si>
  <si>
    <t>IV A</t>
  </si>
  <si>
    <t>Subtotal AV</t>
  </si>
  <si>
    <t>No. C</t>
  </si>
  <si>
    <t>音响系统</t>
  </si>
  <si>
    <t>Details / Comments</t>
  </si>
  <si>
    <t>IV B 1</t>
  </si>
  <si>
    <r>
      <rPr>
        <sz val="10"/>
        <color theme="1"/>
        <rFont val="BMW Group Condensed"/>
        <charset val="134"/>
      </rPr>
      <t>COB</t>
    </r>
    <r>
      <rPr>
        <sz val="10"/>
        <color rgb="FF000000"/>
        <rFont val="BMW Group Condensed"/>
        <charset val="134"/>
      </rPr>
      <t>面光灯 ACME 100，1组12个</t>
    </r>
  </si>
  <si>
    <t>Meeting Requirements</t>
  </si>
  <si>
    <t>IV B 2</t>
  </si>
  <si>
    <t>无线U段手持麦克风</t>
  </si>
  <si>
    <t>IV B 3</t>
  </si>
  <si>
    <t>麦克风放大器</t>
  </si>
  <si>
    <t>IV B 4</t>
  </si>
  <si>
    <t>线阵音响4+2 组合ZS 森阳 TD  SE 
数字调音台TA/8</t>
  </si>
  <si>
    <t>IV B 8</t>
  </si>
  <si>
    <t>灯光+音响控制人员</t>
  </si>
  <si>
    <t>IV B</t>
  </si>
  <si>
    <t>IVABC</t>
  </si>
  <si>
    <t>Total AV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</si>
</sst>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$¥-804]#,##0"/>
    <numFmt numFmtId="178" formatCode="[$¥-411]#,##0.00"/>
    <numFmt numFmtId="179" formatCode="[$¥-411]#,##0"/>
    <numFmt numFmtId="180" formatCode="[$¥-804]#,##0.00"/>
    <numFmt numFmtId="181" formatCode="[$¥-411]#,##0.00;\-[$¥-411]#,##0.00"/>
    <numFmt numFmtId="182" formatCode="_-[$¥-411]* #,##0_-;\-[$¥-411]* #,##0_-;_-[$¥-411]* &quot;-&quot;_-;_-@_-"/>
    <numFmt numFmtId="183" formatCode="_ [$¥-804]* #,##0.00_ ;_ [$¥-804]* \-#,##0.00_ ;_ [$¥-804]* &quot;-&quot;??_ ;_ @_ "/>
    <numFmt numFmtId="184" formatCode="_(* #,##0_);_(* \(#,##0\);_(* &quot;-&quot;??_);_(@_)"/>
    <numFmt numFmtId="185" formatCode="0_);[Red]\(0\)"/>
    <numFmt numFmtId="186" formatCode="[$¥-804]#,##0.0"/>
    <numFmt numFmtId="187" formatCode="[$¥-804]#,##0.00;[$¥-804]\-#,##0.00"/>
    <numFmt numFmtId="188" formatCode="&quot;￥&quot;#,##0.00_);[Red]\(&quot;￥&quot;#,##0.00\)"/>
    <numFmt numFmtId="189" formatCode="0.00_ "/>
  </numFmts>
  <fonts count="52">
    <font>
      <sz val="11"/>
      <color theme="1"/>
      <name val="宋体"/>
      <charset val="134"/>
      <scheme val="minor"/>
    </font>
    <font>
      <sz val="14"/>
      <color theme="1"/>
      <name val="BMWGroupTN Condensed"/>
      <charset val="134"/>
    </font>
    <font>
      <sz val="10"/>
      <color theme="1"/>
      <name val="BMWGroupTN Condensed"/>
      <charset val="134"/>
    </font>
    <font>
      <sz val="10"/>
      <color theme="1"/>
      <name val="MINI Serif"/>
      <charset val="134"/>
    </font>
    <font>
      <sz val="12"/>
      <color theme="1"/>
      <name val="BMWGroupTN Condensed"/>
      <charset val="134"/>
    </font>
    <font>
      <b/>
      <sz val="14"/>
      <name val="BMWGroupTN Condensed"/>
      <charset val="134"/>
    </font>
    <font>
      <b/>
      <sz val="10"/>
      <name val="BMWGroupTN Condensed"/>
      <charset val="134"/>
    </font>
    <font>
      <b/>
      <sz val="10"/>
      <color theme="1"/>
      <name val="BMWGroupTN Condensed"/>
      <charset val="134"/>
    </font>
    <font>
      <sz val="10"/>
      <name val="BMWGroupTN Condensed"/>
      <charset val="134"/>
    </font>
    <font>
      <sz val="10"/>
      <color theme="1"/>
      <name val="宋体-简"/>
      <charset val="134"/>
    </font>
    <font>
      <sz val="10"/>
      <color theme="1"/>
      <name val="BMW Group Condensed"/>
      <charset val="134"/>
    </font>
    <font>
      <sz val="10"/>
      <color indexed="8"/>
      <name val="BMWGroupTN Condensed"/>
      <charset val="134"/>
    </font>
    <font>
      <sz val="10"/>
      <name val="MINI Serif"/>
      <charset val="134"/>
    </font>
    <font>
      <sz val="12"/>
      <name val="BMWGroupTN Condensed"/>
      <charset val="134"/>
    </font>
    <font>
      <sz val="11"/>
      <color indexed="8"/>
      <name val="BMW Type Global Regular"/>
      <charset val="134"/>
    </font>
    <font>
      <sz val="11"/>
      <name val="BMW Group Condensed"/>
      <charset val="134"/>
    </font>
    <font>
      <b/>
      <sz val="16"/>
      <color indexed="8"/>
      <name val="BMW Type Global Regular"/>
      <charset val="134"/>
    </font>
    <font>
      <b/>
      <sz val="12"/>
      <color indexed="8"/>
      <name val="BMW Type Global Regular"/>
      <charset val="134"/>
    </font>
    <font>
      <b/>
      <sz val="9"/>
      <color indexed="8"/>
      <name val="BMW Type Global Regular"/>
      <charset val="134"/>
    </font>
    <font>
      <sz val="12"/>
      <color theme="1"/>
      <name val="BMW Group Condensed"/>
      <charset val="134"/>
    </font>
    <font>
      <sz val="12"/>
      <color theme="1"/>
      <name val="BMW Group"/>
      <charset val="134"/>
    </font>
    <font>
      <sz val="12"/>
      <name val="BMWTypeRegular"/>
      <charset val="134"/>
    </font>
    <font>
      <u/>
      <sz val="10"/>
      <color indexed="12"/>
      <name val="Verdana"/>
      <charset val="134"/>
    </font>
    <font>
      <sz val="9"/>
      <color theme="1"/>
      <name val="BMW Group"/>
      <charset val="134"/>
    </font>
    <font>
      <sz val="11"/>
      <color theme="1"/>
      <name val="BMW Type Global Regular"/>
      <charset val="134"/>
    </font>
    <font>
      <b/>
      <sz val="12"/>
      <color theme="1"/>
      <name val="BMW Type Global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ahoma"/>
      <charset val="134"/>
    </font>
    <font>
      <sz val="12"/>
      <name val="宋体"/>
      <charset val="134"/>
    </font>
    <font>
      <sz val="10"/>
      <name val="Verdan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sz val="10"/>
      <color rgb="FF000000"/>
      <name val="BMW Group Condensed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0" borderId="5" applyNumberFormat="0" applyAlignment="0" applyProtection="0">
      <alignment vertical="center"/>
    </xf>
    <xf numFmtId="0" fontId="35" fillId="11" borderId="6" applyNumberFormat="0" applyAlignment="0" applyProtection="0">
      <alignment vertical="center"/>
    </xf>
    <xf numFmtId="0" fontId="36" fillId="11" borderId="5" applyNumberFormat="0" applyAlignment="0" applyProtection="0">
      <alignment vertical="center"/>
    </xf>
    <xf numFmtId="0" fontId="37" fillId="12" borderId="7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/>
    <xf numFmtId="0" fontId="46" fillId="0" borderId="0">
      <alignment vertical="center"/>
    </xf>
    <xf numFmtId="177" fontId="0" fillId="0" borderId="0"/>
    <xf numFmtId="177" fontId="47" fillId="0" borderId="0"/>
    <xf numFmtId="178" fontId="47" fillId="0" borderId="0"/>
    <xf numFmtId="179" fontId="47" fillId="0" borderId="0"/>
    <xf numFmtId="180" fontId="47" fillId="0" borderId="0"/>
    <xf numFmtId="177" fontId="47" fillId="0" borderId="0"/>
    <xf numFmtId="179" fontId="47" fillId="0" borderId="0"/>
    <xf numFmtId="181" fontId="47" fillId="0" borderId="0">
      <alignment vertical="center"/>
    </xf>
    <xf numFmtId="180" fontId="47" fillId="0" borderId="0"/>
    <xf numFmtId="177" fontId="47" fillId="0" borderId="0"/>
    <xf numFmtId="181" fontId="47" fillId="0" borderId="0"/>
    <xf numFmtId="177" fontId="47" fillId="0" borderId="0">
      <alignment vertical="center"/>
    </xf>
    <xf numFmtId="0" fontId="47" fillId="0" borderId="0"/>
    <xf numFmtId="177" fontId="0" fillId="0" borderId="0"/>
    <xf numFmtId="0" fontId="46" fillId="0" borderId="0">
      <alignment vertical="center"/>
    </xf>
    <xf numFmtId="181" fontId="0" fillId="0" borderId="0"/>
    <xf numFmtId="181" fontId="0" fillId="0" borderId="0"/>
    <xf numFmtId="181" fontId="0" fillId="0" borderId="0"/>
    <xf numFmtId="177" fontId="48" fillId="0" borderId="0"/>
    <xf numFmtId="43" fontId="49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0" fillId="0" borderId="0"/>
    <xf numFmtId="0" fontId="0" fillId="0" borderId="0"/>
    <xf numFmtId="0" fontId="49" fillId="0" borderId="0">
      <alignment vertical="center"/>
    </xf>
    <xf numFmtId="180" fontId="0" fillId="0" borderId="0"/>
    <xf numFmtId="177" fontId="0" fillId="0" borderId="0"/>
    <xf numFmtId="180" fontId="0" fillId="0" borderId="0"/>
    <xf numFmtId="182" fontId="0" fillId="0" borderId="0"/>
    <xf numFmtId="0" fontId="46" fillId="0" borderId="0">
      <alignment vertical="center"/>
    </xf>
    <xf numFmtId="183" fontId="50" fillId="0" borderId="0"/>
    <xf numFmtId="181" fontId="50" fillId="0" borderId="0"/>
    <xf numFmtId="178" fontId="50" fillId="0" borderId="0"/>
    <xf numFmtId="180" fontId="50" fillId="0" borderId="0"/>
    <xf numFmtId="177" fontId="50" fillId="0" borderId="0"/>
    <xf numFmtId="179" fontId="50" fillId="0" borderId="0">
      <alignment vertical="center"/>
    </xf>
    <xf numFmtId="179" fontId="50" fillId="0" borderId="0"/>
    <xf numFmtId="177" fontId="50" fillId="0" borderId="0">
      <alignment vertical="center"/>
    </xf>
    <xf numFmtId="0" fontId="48" fillId="0" borderId="0"/>
    <xf numFmtId="0" fontId="46" fillId="0" borderId="0">
      <alignment vertical="center"/>
    </xf>
  </cellStyleXfs>
  <cellXfs count="119">
    <xf numFmtId="0" fontId="0" fillId="0" borderId="0" xfId="0"/>
    <xf numFmtId="177" fontId="1" fillId="0" borderId="0" xfId="52" applyFont="1" applyAlignment="1">
      <alignment horizontal="left" vertical="center"/>
    </xf>
    <xf numFmtId="177" fontId="2" fillId="0" borderId="0" xfId="52" applyFont="1" applyAlignment="1">
      <alignment horizontal="left" vertical="center"/>
    </xf>
    <xf numFmtId="0" fontId="2" fillId="0" borderId="0" xfId="0" applyFont="1"/>
    <xf numFmtId="177" fontId="3" fillId="0" borderId="0" xfId="52" applyFont="1" applyAlignment="1">
      <alignment horizontal="left" vertical="center"/>
    </xf>
    <xf numFmtId="49" fontId="4" fillId="0" borderId="0" xfId="52" applyNumberFormat="1" applyFont="1" applyAlignment="1">
      <alignment horizontal="left" vertical="center"/>
    </xf>
    <xf numFmtId="177" fontId="4" fillId="0" borderId="0" xfId="52" applyFont="1" applyAlignment="1">
      <alignment horizontal="left" vertical="center"/>
    </xf>
    <xf numFmtId="184" fontId="4" fillId="0" borderId="0" xfId="1" applyNumberFormat="1" applyFont="1" applyAlignment="1">
      <alignment horizontal="center" vertical="center"/>
    </xf>
    <xf numFmtId="180" fontId="4" fillId="0" borderId="0" xfId="52" applyNumberFormat="1" applyFont="1" applyAlignment="1">
      <alignment horizontal="right" vertical="center"/>
    </xf>
    <xf numFmtId="177" fontId="4" fillId="0" borderId="0" xfId="52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84" fontId="5" fillId="2" borderId="1" xfId="1" applyNumberFormat="1" applyFont="1" applyFill="1" applyBorder="1" applyAlignment="1">
      <alignment horizontal="center" vertical="center"/>
    </xf>
    <xf numFmtId="180" fontId="6" fillId="3" borderId="1" xfId="56" applyFont="1" applyFill="1" applyBorder="1" applyAlignment="1">
      <alignment horizontal="left" vertical="center"/>
    </xf>
    <xf numFmtId="184" fontId="6" fillId="3" borderId="1" xfId="1" applyNumberFormat="1" applyFont="1" applyFill="1" applyBorder="1" applyAlignment="1">
      <alignment horizontal="center" vertical="center"/>
    </xf>
    <xf numFmtId="184" fontId="7" fillId="3" borderId="1" xfId="1" applyNumberFormat="1" applyFont="1" applyFill="1" applyBorder="1" applyAlignment="1">
      <alignment horizontal="center" vertical="center" wrapText="1"/>
    </xf>
    <xf numFmtId="0" fontId="8" fillId="0" borderId="1" xfId="53" applyNumberFormat="1" applyFont="1" applyBorder="1" applyAlignment="1">
      <alignment horizontal="left" vertical="center"/>
    </xf>
    <xf numFmtId="177" fontId="8" fillId="0" borderId="1" xfId="65" applyFont="1" applyBorder="1" applyAlignment="1">
      <alignment horizontal="left" vertical="center" wrapText="1"/>
    </xf>
    <xf numFmtId="177" fontId="2" fillId="0" borderId="1" xfId="1" applyNumberFormat="1" applyFont="1" applyFill="1" applyBorder="1" applyAlignment="1">
      <alignment horizontal="center" vertical="center" wrapText="1"/>
    </xf>
    <xf numFmtId="185" fontId="2" fillId="0" borderId="1" xfId="1" applyNumberFormat="1" applyFont="1" applyFill="1" applyBorder="1" applyAlignment="1">
      <alignment horizontal="center" vertical="center" wrapText="1"/>
    </xf>
    <xf numFmtId="177" fontId="6" fillId="3" borderId="1" xfId="53" applyFont="1" applyFill="1" applyBorder="1" applyAlignment="1">
      <alignment horizontal="left" vertical="center"/>
    </xf>
    <xf numFmtId="177" fontId="7" fillId="3" borderId="1" xfId="53" applyFont="1" applyFill="1" applyBorder="1" applyAlignment="1">
      <alignment horizontal="left" vertical="center"/>
    </xf>
    <xf numFmtId="184" fontId="6" fillId="4" borderId="1" xfId="1" applyNumberFormat="1" applyFont="1" applyFill="1" applyBorder="1" applyAlignment="1">
      <alignment horizontal="center" vertical="center"/>
    </xf>
    <xf numFmtId="177" fontId="2" fillId="0" borderId="1" xfId="65" applyFont="1" applyBorder="1" applyAlignment="1">
      <alignment horizontal="left" vertical="center" wrapText="1"/>
    </xf>
    <xf numFmtId="184" fontId="7" fillId="3" borderId="1" xfId="1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184" fontId="6" fillId="5" borderId="1" xfId="1" applyNumberFormat="1" applyFont="1" applyFill="1" applyBorder="1" applyAlignment="1">
      <alignment horizontal="center" vertical="center"/>
    </xf>
    <xf numFmtId="49" fontId="2" fillId="0" borderId="1" xfId="52" applyNumberFormat="1" applyFont="1" applyBorder="1" applyAlignment="1">
      <alignment horizontal="left" vertical="center"/>
    </xf>
    <xf numFmtId="177" fontId="2" fillId="0" borderId="1" xfId="52" applyFont="1" applyBorder="1" applyAlignment="1">
      <alignment horizontal="left" vertical="center"/>
    </xf>
    <xf numFmtId="184" fontId="2" fillId="0" borderId="1" xfId="1" applyNumberFormat="1" applyFont="1" applyBorder="1" applyAlignment="1">
      <alignment horizontal="center" vertical="center"/>
    </xf>
    <xf numFmtId="180" fontId="7" fillId="3" borderId="1" xfId="56" applyFont="1" applyFill="1" applyBorder="1" applyAlignment="1">
      <alignment horizontal="left" vertical="center"/>
    </xf>
    <xf numFmtId="180" fontId="7" fillId="4" borderId="1" xfId="84" applyFont="1" applyFill="1" applyBorder="1" applyAlignment="1">
      <alignment horizontal="left" vertical="center"/>
    </xf>
    <xf numFmtId="0" fontId="2" fillId="0" borderId="1" xfId="53" applyNumberFormat="1" applyFont="1" applyBorder="1" applyAlignment="1">
      <alignment horizontal="left" vertical="center"/>
    </xf>
    <xf numFmtId="177" fontId="2" fillId="6" borderId="1" xfId="65" applyFont="1" applyFill="1" applyBorder="1" applyAlignment="1">
      <alignment horizontal="left" vertical="center" wrapText="1"/>
    </xf>
    <xf numFmtId="177" fontId="2" fillId="6" borderId="1" xfId="1" applyNumberFormat="1" applyFont="1" applyFill="1" applyBorder="1" applyAlignment="1">
      <alignment horizontal="center" vertical="center" wrapText="1"/>
    </xf>
    <xf numFmtId="185" fontId="8" fillId="6" borderId="1" xfId="1" applyNumberFormat="1" applyFont="1" applyFill="1" applyBorder="1" applyAlignment="1">
      <alignment horizontal="center" vertical="center" wrapText="1"/>
    </xf>
    <xf numFmtId="185" fontId="2" fillId="6" borderId="1" xfId="1" applyNumberFormat="1" applyFont="1" applyFill="1" applyBorder="1" applyAlignment="1">
      <alignment horizontal="center" vertical="center" wrapText="1"/>
    </xf>
    <xf numFmtId="49" fontId="7" fillId="4" borderId="1" xfId="78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184" fontId="7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7" fontId="9" fillId="6" borderId="1" xfId="65" applyFont="1" applyFill="1" applyBorder="1" applyAlignment="1">
      <alignment horizontal="left" vertical="center" wrapText="1"/>
    </xf>
    <xf numFmtId="0" fontId="2" fillId="0" borderId="1" xfId="53" applyNumberFormat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85" fontId="3" fillId="6" borderId="1" xfId="1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left" vertical="center"/>
    </xf>
    <xf numFmtId="180" fontId="5" fillId="2" borderId="1" xfId="0" applyNumberFormat="1" applyFont="1" applyFill="1" applyBorder="1" applyAlignment="1">
      <alignment horizontal="right" vertical="center"/>
    </xf>
    <xf numFmtId="177" fontId="5" fillId="2" borderId="1" xfId="53" applyFont="1" applyFill="1" applyBorder="1" applyAlignment="1">
      <alignment horizontal="left" vertical="center" wrapText="1"/>
    </xf>
    <xf numFmtId="180" fontId="7" fillId="3" borderId="1" xfId="56" applyFont="1" applyFill="1" applyBorder="1" applyAlignment="1">
      <alignment horizontal="center" vertical="center" wrapText="1"/>
    </xf>
    <xf numFmtId="180" fontId="6" fillId="3" borderId="1" xfId="56" applyFont="1" applyFill="1" applyBorder="1" applyAlignment="1">
      <alignment horizontal="left" vertical="center" wrapText="1"/>
    </xf>
    <xf numFmtId="186" fontId="12" fillId="6" borderId="1" xfId="65" applyNumberFormat="1" applyFont="1" applyFill="1" applyBorder="1" applyAlignment="1">
      <alignment vertical="center"/>
    </xf>
    <xf numFmtId="180" fontId="8" fillId="6" borderId="1" xfId="52" applyNumberFormat="1" applyFont="1" applyFill="1" applyBorder="1" applyAlignment="1">
      <alignment horizontal="right" vertical="center"/>
    </xf>
    <xf numFmtId="177" fontId="8" fillId="0" borderId="1" xfId="65" applyFont="1" applyBorder="1" applyAlignment="1">
      <alignment vertical="center" wrapText="1"/>
    </xf>
    <xf numFmtId="184" fontId="6" fillId="3" borderId="1" xfId="1" applyNumberFormat="1" applyFont="1" applyFill="1" applyBorder="1" applyAlignment="1">
      <alignment horizontal="center" vertical="center" wrapText="1"/>
    </xf>
    <xf numFmtId="180" fontId="6" fillId="3" borderId="1" xfId="53" applyNumberFormat="1" applyFont="1" applyFill="1" applyBorder="1" applyAlignment="1">
      <alignment vertical="center" wrapText="1"/>
    </xf>
    <xf numFmtId="180" fontId="6" fillId="3" borderId="1" xfId="53" applyNumberFormat="1" applyFont="1" applyFill="1" applyBorder="1" applyAlignment="1">
      <alignment horizontal="right" vertical="center" wrapText="1"/>
    </xf>
    <xf numFmtId="177" fontId="6" fillId="3" borderId="1" xfId="53" applyFont="1" applyFill="1" applyBorder="1" applyAlignment="1">
      <alignment horizontal="left" vertical="center" wrapText="1"/>
    </xf>
    <xf numFmtId="184" fontId="6" fillId="4" borderId="1" xfId="1" applyNumberFormat="1" applyFont="1" applyFill="1" applyBorder="1" applyAlignment="1">
      <alignment horizontal="center" vertical="center" wrapText="1"/>
    </xf>
    <xf numFmtId="180" fontId="6" fillId="4" borderId="1" xfId="84" applyFont="1" applyFill="1" applyBorder="1" applyAlignment="1">
      <alignment vertical="center"/>
    </xf>
    <xf numFmtId="180" fontId="6" fillId="4" borderId="1" xfId="60" applyFont="1" applyFill="1" applyBorder="1" applyAlignment="1">
      <alignment horizontal="right" vertical="center" wrapText="1"/>
    </xf>
    <xf numFmtId="180" fontId="7" fillId="3" borderId="1" xfId="56" applyFont="1" applyFill="1" applyBorder="1" applyAlignment="1">
      <alignment horizontal="left" vertical="center" wrapText="1"/>
    </xf>
    <xf numFmtId="185" fontId="8" fillId="0" borderId="1" xfId="1" applyNumberFormat="1" applyFont="1" applyFill="1" applyBorder="1" applyAlignment="1">
      <alignment horizontal="center" vertical="center" wrapText="1"/>
    </xf>
    <xf numFmtId="186" fontId="8" fillId="6" borderId="1" xfId="65" applyNumberFormat="1" applyFont="1" applyFill="1" applyBorder="1" applyAlignment="1">
      <alignment vertical="center"/>
    </xf>
    <xf numFmtId="177" fontId="8" fillId="0" borderId="1" xfId="70" applyFont="1" applyBorder="1" applyAlignment="1">
      <alignment horizontal="left" vertical="center" wrapText="1"/>
    </xf>
    <xf numFmtId="180" fontId="7" fillId="3" borderId="1" xfId="53" applyNumberFormat="1" applyFont="1" applyFill="1" applyBorder="1" applyAlignment="1">
      <alignment horizontal="right" vertical="center" wrapText="1"/>
    </xf>
    <xf numFmtId="177" fontId="7" fillId="3" borderId="1" xfId="53" applyFont="1" applyFill="1" applyBorder="1" applyAlignment="1">
      <alignment horizontal="left" vertical="center" wrapText="1"/>
    </xf>
    <xf numFmtId="177" fontId="6" fillId="5" borderId="1" xfId="0" applyNumberFormat="1" applyFont="1" applyFill="1" applyBorder="1" applyAlignment="1">
      <alignment vertical="center"/>
    </xf>
    <xf numFmtId="177" fontId="6" fillId="5" borderId="1" xfId="53" applyFont="1" applyFill="1" applyBorder="1" applyAlignment="1">
      <alignment horizontal="left" vertical="center" wrapText="1"/>
    </xf>
    <xf numFmtId="177" fontId="2" fillId="0" borderId="1" xfId="52" applyFont="1" applyBorder="1" applyAlignment="1">
      <alignment vertical="center"/>
    </xf>
    <xf numFmtId="180" fontId="2" fillId="0" borderId="1" xfId="52" applyNumberFormat="1" applyFont="1" applyBorder="1" applyAlignment="1">
      <alignment horizontal="right" vertical="center"/>
    </xf>
    <xf numFmtId="177" fontId="2" fillId="0" borderId="1" xfId="52" applyFont="1" applyBorder="1" applyAlignment="1">
      <alignment horizontal="left" vertical="center" wrapText="1"/>
    </xf>
    <xf numFmtId="177" fontId="9" fillId="6" borderId="1" xfId="65" applyFont="1" applyFill="1" applyBorder="1" applyAlignment="1">
      <alignment vertical="center" wrapText="1"/>
    </xf>
    <xf numFmtId="184" fontId="7" fillId="4" borderId="1" xfId="1" applyNumberFormat="1" applyFont="1" applyFill="1" applyBorder="1" applyAlignment="1">
      <alignment horizontal="center" vertical="center" wrapText="1"/>
    </xf>
    <xf numFmtId="180" fontId="7" fillId="4" borderId="1" xfId="84" applyFont="1" applyFill="1" applyBorder="1" applyAlignment="1">
      <alignment vertical="center"/>
    </xf>
    <xf numFmtId="180" fontId="7" fillId="4" borderId="1" xfId="60" applyFont="1" applyFill="1" applyBorder="1" applyAlignment="1">
      <alignment horizontal="right" vertical="center" wrapText="1"/>
    </xf>
    <xf numFmtId="177" fontId="2" fillId="4" borderId="1" xfId="65" applyFont="1" applyFill="1" applyBorder="1" applyAlignment="1">
      <alignment vertical="center" wrapText="1"/>
    </xf>
    <xf numFmtId="177" fontId="2" fillId="0" borderId="1" xfId="70" applyFont="1" applyBorder="1" applyAlignment="1">
      <alignment horizontal="left" vertical="center" wrapText="1"/>
    </xf>
    <xf numFmtId="177" fontId="2" fillId="6" borderId="1" xfId="70" applyFont="1" applyFill="1" applyBorder="1" applyAlignment="1">
      <alignment horizontal="left" vertical="center" wrapText="1"/>
    </xf>
    <xf numFmtId="180" fontId="7" fillId="3" borderId="1" xfId="53" applyNumberFormat="1" applyFont="1" applyFill="1" applyBorder="1" applyAlignment="1">
      <alignment vertical="center" wrapText="1"/>
    </xf>
    <xf numFmtId="177" fontId="9" fillId="0" borderId="1" xfId="70" applyFont="1" applyBorder="1" applyAlignment="1">
      <alignment horizontal="left" vertical="center" wrapText="1"/>
    </xf>
    <xf numFmtId="180" fontId="7" fillId="3" borderId="1" xfId="56" applyFont="1" applyFill="1" applyBorder="1" applyAlignment="1">
      <alignment horizontal="right" vertical="center" wrapText="1"/>
    </xf>
    <xf numFmtId="186" fontId="12" fillId="0" borderId="1" xfId="65" applyNumberFormat="1" applyFont="1" applyFill="1" applyBorder="1" applyAlignment="1">
      <alignment vertical="center"/>
    </xf>
    <xf numFmtId="180" fontId="12" fillId="6" borderId="1" xfId="52" applyNumberFormat="1" applyFont="1" applyFill="1" applyBorder="1" applyAlignment="1">
      <alignment horizontal="right" vertical="center"/>
    </xf>
    <xf numFmtId="177" fontId="2" fillId="0" borderId="1" xfId="70" applyFont="1" applyFill="1" applyBorder="1" applyAlignment="1">
      <alignment horizontal="left" vertical="center" wrapText="1"/>
    </xf>
    <xf numFmtId="180" fontId="8" fillId="0" borderId="1" xfId="52" applyNumberFormat="1" applyFont="1" applyFill="1" applyBorder="1" applyAlignment="1">
      <alignment horizontal="right" vertical="center"/>
    </xf>
    <xf numFmtId="187" fontId="7" fillId="4" borderId="1" xfId="0" applyNumberFormat="1" applyFont="1" applyFill="1" applyBorder="1" applyAlignment="1">
      <alignment horizontal="right" vertical="center"/>
    </xf>
    <xf numFmtId="49" fontId="7" fillId="5" borderId="1" xfId="0" applyNumberFormat="1" applyFont="1" applyFill="1" applyBorder="1" applyAlignment="1">
      <alignment horizontal="left" vertical="center"/>
    </xf>
    <xf numFmtId="184" fontId="7" fillId="5" borderId="1" xfId="1" applyNumberFormat="1" applyFont="1" applyFill="1" applyBorder="1" applyAlignment="1">
      <alignment horizontal="center" vertical="center"/>
    </xf>
    <xf numFmtId="188" fontId="6" fillId="5" borderId="1" xfId="0" applyNumberFormat="1" applyFont="1" applyFill="1" applyBorder="1" applyAlignment="1">
      <alignment vertical="center"/>
    </xf>
    <xf numFmtId="177" fontId="7" fillId="5" borderId="1" xfId="53" applyFont="1" applyFill="1" applyBorder="1" applyAlignment="1">
      <alignment horizontal="left" vertical="center" wrapText="1"/>
    </xf>
    <xf numFmtId="177" fontId="13" fillId="0" borderId="0" xfId="52" applyFont="1" applyAlignment="1">
      <alignment horizontal="left" vertical="center"/>
    </xf>
    <xf numFmtId="177" fontId="4" fillId="0" borderId="0" xfId="52" applyFont="1" applyAlignment="1">
      <alignment horizontal="right" vertical="center"/>
    </xf>
    <xf numFmtId="0" fontId="14" fillId="0" borderId="0" xfId="0" applyFont="1"/>
    <xf numFmtId="0" fontId="15" fillId="0" borderId="0" xfId="89" applyFont="1"/>
    <xf numFmtId="49" fontId="16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/>
    </xf>
    <xf numFmtId="40" fontId="14" fillId="7" borderId="1" xfId="0" applyNumberFormat="1" applyFont="1" applyFill="1" applyBorder="1" applyAlignment="1">
      <alignment horizontal="center" vertical="center"/>
    </xf>
    <xf numFmtId="49" fontId="17" fillId="8" borderId="1" xfId="0" applyNumberFormat="1" applyFont="1" applyFill="1" applyBorder="1" applyAlignment="1">
      <alignment vertical="center"/>
    </xf>
    <xf numFmtId="40" fontId="18" fillId="8" borderId="1" xfId="0" applyNumberFormat="1" applyFont="1" applyFill="1" applyBorder="1" applyAlignment="1">
      <alignment horizontal="center" vertical="center" wrapText="1"/>
    </xf>
    <xf numFmtId="49" fontId="14" fillId="7" borderId="1" xfId="0" applyNumberFormat="1" applyFont="1" applyFill="1" applyBorder="1" applyAlignment="1">
      <alignment vertical="center"/>
    </xf>
    <xf numFmtId="0" fontId="19" fillId="6" borderId="1" xfId="79" applyNumberFormat="1" applyFont="1" applyFill="1" applyBorder="1" applyAlignment="1">
      <alignment horizontal="center" vertical="center" wrapText="1"/>
    </xf>
    <xf numFmtId="189" fontId="20" fillId="0" borderId="1" xfId="0" applyNumberFormat="1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40" fontId="14" fillId="8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1" fillId="0" borderId="1" xfId="66" applyFont="1" applyBorder="1" applyAlignment="1" applyProtection="1">
      <alignment horizontal="center" vertical="center"/>
      <protection locked="0"/>
    </xf>
    <xf numFmtId="0" fontId="22" fillId="0" borderId="1" xfId="6" applyFont="1" applyBorder="1" applyAlignment="1" applyProtection="1">
      <alignment horizontal="center"/>
      <protection locked="0"/>
    </xf>
    <xf numFmtId="14" fontId="23" fillId="0" borderId="1" xfId="0" applyNumberFormat="1" applyFont="1" applyBorder="1" applyAlignment="1">
      <alignment horizontal="left" vertical="center"/>
    </xf>
    <xf numFmtId="40" fontId="24" fillId="7" borderId="1" xfId="0" applyNumberFormat="1" applyFont="1" applyFill="1" applyBorder="1" applyAlignment="1">
      <alignment horizontal="center" vertical="center"/>
    </xf>
    <xf numFmtId="189" fontId="17" fillId="8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49" fontId="25" fillId="8" borderId="1" xfId="0" applyNumberFormat="1" applyFont="1" applyFill="1" applyBorder="1" applyAlignment="1">
      <alignment horizontal="left" vertical="center" wrapText="1"/>
    </xf>
    <xf numFmtId="40" fontId="14" fillId="7" borderId="1" xfId="0" applyNumberFormat="1" applyFont="1" applyFill="1" applyBorder="1" applyAlignment="1">
      <alignment vertical="center"/>
    </xf>
    <xf numFmtId="49" fontId="14" fillId="7" borderId="1" xfId="0" applyNumberFormat="1" applyFont="1" applyFill="1" applyBorder="1" applyAlignment="1">
      <alignment horizontal="left" vertical="center"/>
    </xf>
    <xf numFmtId="40" fontId="14" fillId="0" borderId="0" xfId="0" applyNumberFormat="1" applyFont="1" applyFill="1" applyAlignment="1">
      <alignment horizontal="right"/>
    </xf>
    <xf numFmtId="40" fontId="14" fillId="0" borderId="0" xfId="0" applyNumberFormat="1" applyFont="1" applyFill="1"/>
    <xf numFmtId="0" fontId="15" fillId="0" borderId="0" xfId="89" applyFont="1" applyFill="1"/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 2" xfId="49"/>
    <cellStyle name="0,0_x000d__x000a_NA_x000d__x000a_" xfId="50"/>
    <cellStyle name="0,0_x005f_x000d__x005f_x000a_NA_x005f_x000d__x005f_x000a_" xfId="51"/>
    <cellStyle name="Normal 2" xfId="52"/>
    <cellStyle name="Normal 2 2" xfId="53"/>
    <cellStyle name="Normal 2 2 2" xfId="54"/>
    <cellStyle name="Normal 2 2 2 2" xfId="55"/>
    <cellStyle name="Normal 2 2 2 3" xfId="56"/>
    <cellStyle name="Normal 2 2 2 3 2" xfId="57"/>
    <cellStyle name="Normal 2 2 2 4" xfId="58"/>
    <cellStyle name="Normal 2 2 3" xfId="59"/>
    <cellStyle name="Normal 2 2 3 2" xfId="60"/>
    <cellStyle name="Normal 2 2 3 2 2" xfId="61"/>
    <cellStyle name="Normal 2 2 4" xfId="62"/>
    <cellStyle name="Normal 2 2 4 2" xfId="63"/>
    <cellStyle name="Normal 2 3" xfId="64"/>
    <cellStyle name="Normal 3" xfId="65"/>
    <cellStyle name="Normal 3 7" xfId="66"/>
    <cellStyle name="Normal 4" xfId="67"/>
    <cellStyle name="Normal 5" xfId="68"/>
    <cellStyle name="Normal 6" xfId="69"/>
    <cellStyle name="Normal_mck_ceocircle_20060228 2" xfId="70"/>
    <cellStyle name="千位分隔 2 2" xfId="71"/>
    <cellStyle name="常规 14" xfId="72"/>
    <cellStyle name="常规 3" xfId="73"/>
    <cellStyle name="常规 3 2" xfId="74"/>
    <cellStyle name="常规 3 3" xfId="75"/>
    <cellStyle name="常规 5 2 2" xfId="76"/>
    <cellStyle name="常规 5 2 2 2" xfId="77"/>
    <cellStyle name="常规 5 2 2 3" xfId="78"/>
    <cellStyle name="常规 6" xfId="79"/>
    <cellStyle name="常规 9" xfId="80"/>
    <cellStyle name="样式 1" xfId="81"/>
    <cellStyle name="样式 1 2" xfId="82"/>
    <cellStyle name="样式 1 2 2" xfId="83"/>
    <cellStyle name="样式 1 2 2 2" xfId="84"/>
    <cellStyle name="样式 1 2 2 2 2" xfId="85"/>
    <cellStyle name="样式 1 2 2 2 2 2" xfId="86"/>
    <cellStyle name="样式 1 2 2 3" xfId="87"/>
    <cellStyle name="样式 1 2 4" xfId="88"/>
    <cellStyle name="Normal_mck_ceocircle_20060228_budget_mini_ava_041207.xls" xfId="89"/>
    <cellStyle name="常规_会议综合表1" xfId="90"/>
  </cellStyles>
  <tableStyles count="0" defaultTableStyle="TableStyleMedium2" defaultPivotStyle="PivotStyleLight16"/>
  <colors>
    <mruColors>
      <color rgb="00FF0000"/>
      <color rgb="002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engjinho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topLeftCell="A5" workbookViewId="0">
      <selection activeCell="E24" sqref="E24"/>
    </sheetView>
  </sheetViews>
  <sheetFormatPr defaultColWidth="13" defaultRowHeight="16.8" outlineLevelCol="1"/>
  <cols>
    <col min="1" max="1" width="27.3365384615385" style="95" customWidth="1"/>
    <col min="2" max="2" width="71.3365384615385" style="95" customWidth="1"/>
    <col min="3" max="16384" width="13" style="95"/>
  </cols>
  <sheetData>
    <row r="1" s="94" customFormat="1" ht="23.2" spans="1:2">
      <c r="A1" s="96" t="s">
        <v>0</v>
      </c>
      <c r="B1" s="96"/>
    </row>
    <row r="2" s="94" customFormat="1" spans="1:2">
      <c r="A2" s="97"/>
      <c r="B2" s="98"/>
    </row>
    <row r="3" s="94" customFormat="1" ht="29.25" customHeight="1" spans="1:2">
      <c r="A3" s="99" t="s">
        <v>1</v>
      </c>
      <c r="B3" s="100" t="s">
        <v>2</v>
      </c>
    </row>
    <row r="4" s="94" customFormat="1" ht="43.05" customHeight="1" spans="1:2">
      <c r="A4" s="101" t="s">
        <v>3</v>
      </c>
      <c r="B4" s="102" t="s">
        <v>4</v>
      </c>
    </row>
    <row r="5" s="94" customFormat="1" ht="17.6" spans="1:2">
      <c r="A5" s="101" t="s">
        <v>5</v>
      </c>
      <c r="B5" s="103" t="s">
        <v>6</v>
      </c>
    </row>
    <row r="6" s="94" customFormat="1" ht="17.6" spans="1:2">
      <c r="A6" s="101" t="s">
        <v>7</v>
      </c>
      <c r="B6" s="104" t="s">
        <v>8</v>
      </c>
    </row>
    <row r="7" s="94" customFormat="1" spans="1:2">
      <c r="A7" s="97"/>
      <c r="B7" s="98"/>
    </row>
    <row r="8" s="94" customFormat="1" ht="17.6" spans="1:2">
      <c r="A8" s="99" t="s">
        <v>9</v>
      </c>
      <c r="B8" s="105"/>
    </row>
    <row r="9" s="94" customFormat="1" ht="18" spans="1:2">
      <c r="A9" s="101" t="s">
        <v>10</v>
      </c>
      <c r="B9" s="106" t="s">
        <v>11</v>
      </c>
    </row>
    <row r="10" s="94" customFormat="1" ht="18" spans="1:2">
      <c r="A10" s="101" t="s">
        <v>12</v>
      </c>
      <c r="B10" s="106" t="s">
        <v>13</v>
      </c>
    </row>
    <row r="11" s="94" customFormat="1" ht="17.6" spans="1:2">
      <c r="A11" s="101" t="s">
        <v>14</v>
      </c>
      <c r="B11" s="107" t="s">
        <v>15</v>
      </c>
    </row>
    <row r="12" s="94" customFormat="1" ht="17.6" spans="1:2">
      <c r="A12" s="101" t="s">
        <v>16</v>
      </c>
      <c r="B12" s="107">
        <v>13810338229</v>
      </c>
    </row>
    <row r="13" s="94" customFormat="1" ht="17.6" spans="1:2">
      <c r="A13" s="101" t="s">
        <v>17</v>
      </c>
      <c r="B13" s="107"/>
    </row>
    <row r="14" s="94" customFormat="1" spans="1:2">
      <c r="A14" s="101" t="s">
        <v>18</v>
      </c>
      <c r="B14" s="108" t="s">
        <v>19</v>
      </c>
    </row>
    <row r="15" s="94" customFormat="1" ht="17.6" spans="1:2">
      <c r="A15" s="97"/>
      <c r="B15" s="104"/>
    </row>
    <row r="16" s="94" customFormat="1" ht="33" customHeight="1" spans="1:2">
      <c r="A16" s="99" t="s">
        <v>20</v>
      </c>
      <c r="B16" s="105" t="s">
        <v>21</v>
      </c>
    </row>
    <row r="17" s="94" customFormat="1" spans="1:2">
      <c r="A17" s="109" t="s">
        <v>22</v>
      </c>
      <c r="B17" s="98">
        <f>报价单!G1</f>
        <v>152542.48</v>
      </c>
    </row>
    <row r="18" s="94" customFormat="1" spans="1:2">
      <c r="A18" s="109"/>
      <c r="B18" s="110"/>
    </row>
    <row r="19" s="94" customFormat="1" spans="1:2">
      <c r="A19" s="109"/>
      <c r="B19" s="110"/>
    </row>
    <row r="20" s="94" customFormat="1" spans="1:2">
      <c r="A20" s="109"/>
      <c r="B20" s="110"/>
    </row>
    <row r="21" s="94" customFormat="1" ht="17.6" spans="1:2">
      <c r="A21" s="99" t="s">
        <v>23</v>
      </c>
      <c r="B21" s="111">
        <f>B17</f>
        <v>152542.48</v>
      </c>
    </row>
    <row r="22" s="94" customFormat="1" spans="1:2">
      <c r="A22" s="97"/>
      <c r="B22" s="112"/>
    </row>
    <row r="23" s="94" customFormat="1" ht="18" spans="1:2">
      <c r="A23" s="113" t="s">
        <v>24</v>
      </c>
      <c r="B23" s="111">
        <f>B21*0.06</f>
        <v>9152.5488</v>
      </c>
    </row>
    <row r="24" s="94" customFormat="1" ht="17.6" spans="1:2">
      <c r="A24" s="99" t="s">
        <v>25</v>
      </c>
      <c r="B24" s="111">
        <f>B21+B23</f>
        <v>161695.0288</v>
      </c>
    </row>
    <row r="25" s="94" customFormat="1" spans="1:2">
      <c r="A25" s="97"/>
      <c r="B25" s="114"/>
    </row>
    <row r="26" s="94" customFormat="1" spans="1:2">
      <c r="A26" s="115" t="s">
        <v>26</v>
      </c>
      <c r="B26" s="115"/>
    </row>
    <row r="27" s="94" customFormat="1" ht="20" customHeight="1" spans="1:2">
      <c r="A27" s="115" t="s">
        <v>27</v>
      </c>
      <c r="B27" s="115"/>
    </row>
    <row r="28" s="94" customFormat="1" spans="1:2">
      <c r="A28" s="95"/>
      <c r="B28" s="116"/>
    </row>
    <row r="29" s="94" customFormat="1" spans="1:2">
      <c r="A29" s="95"/>
      <c r="B29" s="117"/>
    </row>
    <row r="30" s="95" customFormat="1" spans="2:2">
      <c r="B30" s="118"/>
    </row>
    <row r="31" s="95" customFormat="1" spans="2:2">
      <c r="B31" s="118"/>
    </row>
  </sheetData>
  <mergeCells count="3">
    <mergeCell ref="A1:B1"/>
    <mergeCell ref="A26:B26"/>
    <mergeCell ref="A27:B27"/>
  </mergeCells>
  <hyperlinks>
    <hyperlink ref="B14" r:id="rId1" display="zhengjinhong@cct.cn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H68"/>
  <sheetViews>
    <sheetView tabSelected="1" zoomScalePageLayoutView="60" workbookViewId="0">
      <pane ySplit="2" topLeftCell="A45" activePane="bottomLeft" state="frozen"/>
      <selection/>
      <selection pane="bottomLeft" activeCell="B59" sqref="B59:B63"/>
    </sheetView>
  </sheetViews>
  <sheetFormatPr defaultColWidth="46.8173076923077" defaultRowHeight="17.6" outlineLevelCol="7"/>
  <cols>
    <col min="1" max="1" width="8.49038461538461" style="5" customWidth="1"/>
    <col min="2" max="2" width="40.8653846153846" style="6" customWidth="1"/>
    <col min="3" max="3" width="14.4519230769231" style="7" customWidth="1"/>
    <col min="4" max="4" width="14.2692307692308" style="7" customWidth="1"/>
    <col min="5" max="5" width="11.2211538461538" style="7" customWidth="1"/>
    <col min="6" max="6" width="15.2211538461538" style="6" customWidth="1"/>
    <col min="7" max="7" width="23.875" style="8" customWidth="1"/>
    <col min="8" max="8" width="47.75" style="9" customWidth="1"/>
    <col min="9" max="25" width="9.36538461538461" style="6" customWidth="1"/>
    <col min="26" max="16384" width="46.8173076923077" style="6"/>
  </cols>
  <sheetData>
    <row r="1" s="1" customFormat="1" ht="20.4" spans="1:8">
      <c r="A1" s="10"/>
      <c r="B1" s="11" t="s">
        <v>28</v>
      </c>
      <c r="C1" s="12"/>
      <c r="D1" s="12"/>
      <c r="E1" s="12"/>
      <c r="F1" s="47"/>
      <c r="G1" s="48">
        <f>G16+G37+G54+G65</f>
        <v>152542.48</v>
      </c>
      <c r="H1" s="49"/>
    </row>
    <row r="2" s="2" customFormat="1" ht="31" spans="1:8">
      <c r="A2" s="13" t="s">
        <v>29</v>
      </c>
      <c r="B2" s="13" t="s">
        <v>30</v>
      </c>
      <c r="C2" s="14" t="s">
        <v>31</v>
      </c>
      <c r="D2" s="15" t="s">
        <v>32</v>
      </c>
      <c r="E2" s="15" t="s">
        <v>33</v>
      </c>
      <c r="F2" s="50" t="s">
        <v>34</v>
      </c>
      <c r="G2" s="50" t="s">
        <v>35</v>
      </c>
      <c r="H2" s="51" t="s">
        <v>36</v>
      </c>
    </row>
    <row r="3" s="2" customFormat="1" ht="16" outlineLevel="2" spans="1:8">
      <c r="A3" s="16" t="s">
        <v>37</v>
      </c>
      <c r="B3" s="17" t="s">
        <v>38</v>
      </c>
      <c r="C3" s="18" t="s">
        <v>39</v>
      </c>
      <c r="D3" s="19">
        <v>4</v>
      </c>
      <c r="E3" s="19">
        <v>1</v>
      </c>
      <c r="F3" s="52">
        <v>1200</v>
      </c>
      <c r="G3" s="53">
        <f t="shared" ref="G3:G7" si="0">D3*E3*F3</f>
        <v>4800</v>
      </c>
      <c r="H3" s="54"/>
    </row>
    <row r="4" s="2" customFormat="1" ht="16" outlineLevel="2" spans="1:8">
      <c r="A4" s="16" t="s">
        <v>40</v>
      </c>
      <c r="B4" s="17" t="s">
        <v>41</v>
      </c>
      <c r="C4" s="18" t="s">
        <v>39</v>
      </c>
      <c r="D4" s="19">
        <v>3</v>
      </c>
      <c r="E4" s="19">
        <v>1</v>
      </c>
      <c r="F4" s="52">
        <v>1000</v>
      </c>
      <c r="G4" s="53">
        <f t="shared" si="0"/>
        <v>3000</v>
      </c>
      <c r="H4" s="54"/>
    </row>
    <row r="5" s="2" customFormat="1" ht="16" outlineLevel="2" spans="1:8">
      <c r="A5" s="16" t="s">
        <v>42</v>
      </c>
      <c r="B5" s="17" t="s">
        <v>43</v>
      </c>
      <c r="C5" s="18" t="s">
        <v>39</v>
      </c>
      <c r="D5" s="19">
        <v>2</v>
      </c>
      <c r="E5" s="19">
        <v>1</v>
      </c>
      <c r="F5" s="52">
        <v>1000</v>
      </c>
      <c r="G5" s="53">
        <f t="shared" si="0"/>
        <v>2000</v>
      </c>
      <c r="H5" s="54" t="s">
        <v>44</v>
      </c>
    </row>
    <row r="6" s="2" customFormat="1" ht="16" outlineLevel="2" spans="1:8">
      <c r="A6" s="16" t="s">
        <v>45</v>
      </c>
      <c r="B6" s="17" t="s">
        <v>46</v>
      </c>
      <c r="C6" s="18" t="s">
        <v>39</v>
      </c>
      <c r="D6" s="19">
        <v>2</v>
      </c>
      <c r="E6" s="19">
        <v>1</v>
      </c>
      <c r="F6" s="52">
        <v>1000</v>
      </c>
      <c r="G6" s="53">
        <f t="shared" si="0"/>
        <v>2000</v>
      </c>
      <c r="H6" s="54" t="s">
        <v>47</v>
      </c>
    </row>
    <row r="7" s="2" customFormat="1" ht="16" outlineLevel="2" spans="1:8">
      <c r="A7" s="16" t="s">
        <v>48</v>
      </c>
      <c r="B7" s="17" t="s">
        <v>49</v>
      </c>
      <c r="C7" s="18" t="s">
        <v>39</v>
      </c>
      <c r="D7" s="19">
        <v>2</v>
      </c>
      <c r="E7" s="19">
        <v>1</v>
      </c>
      <c r="F7" s="52">
        <v>1000</v>
      </c>
      <c r="G7" s="53">
        <f t="shared" si="0"/>
        <v>2000</v>
      </c>
      <c r="H7" s="54" t="s">
        <v>50</v>
      </c>
    </row>
    <row r="8" s="2" customFormat="1" ht="15.2" outlineLevel="1" spans="1:8">
      <c r="A8" s="20" t="s">
        <v>51</v>
      </c>
      <c r="B8" s="20" t="s">
        <v>52</v>
      </c>
      <c r="C8" s="14"/>
      <c r="D8" s="14"/>
      <c r="E8" s="55"/>
      <c r="F8" s="56"/>
      <c r="G8" s="57">
        <f>SUM(G3:G7)</f>
        <v>13800</v>
      </c>
      <c r="H8" s="58"/>
    </row>
    <row r="9" s="2" customFormat="1" ht="15.2" outlineLevel="4" spans="1:8">
      <c r="A9" s="13" t="s">
        <v>53</v>
      </c>
      <c r="B9" s="21" t="s">
        <v>54</v>
      </c>
      <c r="C9" s="22"/>
      <c r="D9" s="22"/>
      <c r="E9" s="59"/>
      <c r="F9" s="60"/>
      <c r="G9" s="61"/>
      <c r="H9" s="62"/>
    </row>
    <row r="10" s="2" customFormat="1" ht="16" outlineLevel="4" spans="1:8">
      <c r="A10" s="16" t="s">
        <v>55</v>
      </c>
      <c r="B10" s="23" t="s">
        <v>56</v>
      </c>
      <c r="C10" s="18" t="s">
        <v>57</v>
      </c>
      <c r="D10" s="19">
        <v>1</v>
      </c>
      <c r="E10" s="63">
        <v>2</v>
      </c>
      <c r="F10" s="64">
        <v>3500</v>
      </c>
      <c r="G10" s="53">
        <f t="shared" ref="G10:G14" si="1">D10*E10*F10</f>
        <v>7000</v>
      </c>
      <c r="H10" s="65" t="s">
        <v>58</v>
      </c>
    </row>
    <row r="11" s="2" customFormat="1" ht="16" outlineLevel="4" spans="1:8">
      <c r="A11" s="16" t="s">
        <v>59</v>
      </c>
      <c r="B11" s="23" t="s">
        <v>60</v>
      </c>
      <c r="C11" s="18" t="s">
        <v>57</v>
      </c>
      <c r="D11" s="19">
        <v>1</v>
      </c>
      <c r="E11" s="63">
        <v>2</v>
      </c>
      <c r="F11" s="64">
        <v>3500</v>
      </c>
      <c r="G11" s="53">
        <f t="shared" si="1"/>
        <v>7000</v>
      </c>
      <c r="H11" s="65" t="s">
        <v>58</v>
      </c>
    </row>
    <row r="12" s="2" customFormat="1" ht="16" outlineLevel="4" spans="1:8">
      <c r="A12" s="16" t="s">
        <v>61</v>
      </c>
      <c r="B12" s="23" t="s">
        <v>62</v>
      </c>
      <c r="C12" s="18" t="s">
        <v>57</v>
      </c>
      <c r="D12" s="19">
        <v>1</v>
      </c>
      <c r="E12" s="63">
        <v>1</v>
      </c>
      <c r="F12" s="64">
        <v>4500</v>
      </c>
      <c r="G12" s="53">
        <f t="shared" si="1"/>
        <v>4500</v>
      </c>
      <c r="H12" s="65" t="s">
        <v>63</v>
      </c>
    </row>
    <row r="13" s="2" customFormat="1" ht="16" outlineLevel="4" spans="1:8">
      <c r="A13" s="16" t="s">
        <v>64</v>
      </c>
      <c r="B13" s="23" t="s">
        <v>65</v>
      </c>
      <c r="C13" s="18" t="s">
        <v>57</v>
      </c>
      <c r="D13" s="19">
        <v>1</v>
      </c>
      <c r="E13" s="63">
        <v>3</v>
      </c>
      <c r="F13" s="64">
        <v>350</v>
      </c>
      <c r="G13" s="53">
        <f t="shared" si="1"/>
        <v>1050</v>
      </c>
      <c r="H13" s="65" t="s">
        <v>66</v>
      </c>
    </row>
    <row r="14" s="2" customFormat="1" ht="16" outlineLevel="4" spans="1:8">
      <c r="A14" s="16" t="s">
        <v>67</v>
      </c>
      <c r="B14" s="23" t="s">
        <v>68</v>
      </c>
      <c r="C14" s="18" t="s">
        <v>57</v>
      </c>
      <c r="D14" s="19">
        <v>1</v>
      </c>
      <c r="E14" s="19">
        <v>1</v>
      </c>
      <c r="F14" s="64">
        <v>6500</v>
      </c>
      <c r="G14" s="53">
        <f t="shared" si="1"/>
        <v>6500</v>
      </c>
      <c r="H14" s="65" t="s">
        <v>69</v>
      </c>
    </row>
    <row r="15" s="2" customFormat="1" ht="15.2" outlineLevel="4" spans="1:8">
      <c r="A15" s="20" t="s">
        <v>70</v>
      </c>
      <c r="B15" s="21" t="s">
        <v>71</v>
      </c>
      <c r="C15" s="24"/>
      <c r="D15" s="24"/>
      <c r="E15" s="15"/>
      <c r="F15" s="56"/>
      <c r="G15" s="66">
        <f>SUM(G10:G14)</f>
        <v>26050</v>
      </c>
      <c r="H15" s="67"/>
    </row>
    <row r="16" s="2" customFormat="1" ht="15.2" spans="1:8">
      <c r="A16" s="25" t="s">
        <v>72</v>
      </c>
      <c r="B16" s="26" t="s">
        <v>73</v>
      </c>
      <c r="C16" s="27"/>
      <c r="D16" s="27"/>
      <c r="E16" s="27"/>
      <c r="F16" s="68"/>
      <c r="G16" s="66">
        <f>G8+G15</f>
        <v>39850</v>
      </c>
      <c r="H16" s="69"/>
    </row>
    <row r="17" s="2" customFormat="1" ht="15.2" spans="1:8">
      <c r="A17" s="28"/>
      <c r="B17" s="29"/>
      <c r="C17" s="30"/>
      <c r="D17" s="30"/>
      <c r="E17" s="30"/>
      <c r="F17" s="70"/>
      <c r="G17" s="71"/>
      <c r="H17" s="72"/>
    </row>
    <row r="18" s="2" customFormat="1" ht="31" outlineLevel="1" spans="1:8">
      <c r="A18" s="31" t="s">
        <v>74</v>
      </c>
      <c r="B18" s="32" t="s">
        <v>75</v>
      </c>
      <c r="C18" s="14" t="s">
        <v>31</v>
      </c>
      <c r="D18" s="15" t="s">
        <v>32</v>
      </c>
      <c r="E18" s="15" t="s">
        <v>33</v>
      </c>
      <c r="F18" s="50" t="s">
        <v>34</v>
      </c>
      <c r="G18" s="50" t="s">
        <v>35</v>
      </c>
      <c r="H18" s="51" t="s">
        <v>36</v>
      </c>
    </row>
    <row r="19" s="3" customFormat="1" ht="16" outlineLevel="2" spans="1:8">
      <c r="A19" s="33" t="s">
        <v>76</v>
      </c>
      <c r="B19" s="34" t="s">
        <v>38</v>
      </c>
      <c r="C19" s="35" t="s">
        <v>77</v>
      </c>
      <c r="D19" s="36">
        <v>2</v>
      </c>
      <c r="E19" s="36">
        <v>1</v>
      </c>
      <c r="F19" s="64">
        <v>500</v>
      </c>
      <c r="G19" s="53">
        <f>D19*E19*F19</f>
        <v>1000</v>
      </c>
      <c r="H19" s="73" t="s">
        <v>78</v>
      </c>
    </row>
    <row r="20" s="3" customFormat="1" ht="16" outlineLevel="2" spans="1:8">
      <c r="A20" s="33" t="s">
        <v>79</v>
      </c>
      <c r="B20" s="34" t="s">
        <v>38</v>
      </c>
      <c r="C20" s="35" t="s">
        <v>77</v>
      </c>
      <c r="D20" s="36">
        <v>2</v>
      </c>
      <c r="E20" s="36">
        <v>1</v>
      </c>
      <c r="F20" s="64">
        <v>500</v>
      </c>
      <c r="G20" s="53">
        <f>D20*E20*F20</f>
        <v>1000</v>
      </c>
      <c r="H20" s="73" t="s">
        <v>80</v>
      </c>
    </row>
    <row r="21" s="3" customFormat="1" ht="16" outlineLevel="2" spans="1:8">
      <c r="A21" s="33" t="s">
        <v>81</v>
      </c>
      <c r="B21" s="34" t="s">
        <v>38</v>
      </c>
      <c r="C21" s="35" t="s">
        <v>77</v>
      </c>
      <c r="D21" s="36">
        <v>3</v>
      </c>
      <c r="E21" s="36">
        <v>3</v>
      </c>
      <c r="F21" s="64">
        <v>500</v>
      </c>
      <c r="G21" s="53">
        <f t="shared" ref="G21:G27" si="2">D21*E21*F21</f>
        <v>4500</v>
      </c>
      <c r="H21" s="73" t="s">
        <v>82</v>
      </c>
    </row>
    <row r="22" s="3" customFormat="1" ht="16" outlineLevel="2" spans="1:8">
      <c r="A22" s="33" t="s">
        <v>83</v>
      </c>
      <c r="B22" s="34" t="s">
        <v>38</v>
      </c>
      <c r="C22" s="35" t="s">
        <v>77</v>
      </c>
      <c r="D22" s="36">
        <v>1</v>
      </c>
      <c r="E22" s="36">
        <v>1</v>
      </c>
      <c r="F22" s="64">
        <v>2655</v>
      </c>
      <c r="G22" s="53">
        <f t="shared" si="2"/>
        <v>2655</v>
      </c>
      <c r="H22" s="73" t="s">
        <v>84</v>
      </c>
    </row>
    <row r="23" s="3" customFormat="1" ht="16" outlineLevel="2" spans="1:8">
      <c r="A23" s="33" t="s">
        <v>85</v>
      </c>
      <c r="B23" s="34" t="s">
        <v>38</v>
      </c>
      <c r="C23" s="35" t="s">
        <v>77</v>
      </c>
      <c r="D23" s="36">
        <v>2</v>
      </c>
      <c r="E23" s="36">
        <v>3</v>
      </c>
      <c r="F23" s="64">
        <v>500</v>
      </c>
      <c r="G23" s="53">
        <f t="shared" si="2"/>
        <v>3000</v>
      </c>
      <c r="H23" s="73" t="s">
        <v>86</v>
      </c>
    </row>
    <row r="24" s="3" customFormat="1" ht="16" outlineLevel="2" spans="1:8">
      <c r="A24" s="33" t="s">
        <v>87</v>
      </c>
      <c r="B24" s="34" t="s">
        <v>88</v>
      </c>
      <c r="C24" s="35" t="s">
        <v>77</v>
      </c>
      <c r="D24" s="36">
        <v>1</v>
      </c>
      <c r="E24" s="36">
        <v>1</v>
      </c>
      <c r="F24" s="64">
        <v>9500</v>
      </c>
      <c r="G24" s="53">
        <f t="shared" si="2"/>
        <v>9500</v>
      </c>
      <c r="H24" s="73" t="s">
        <v>89</v>
      </c>
    </row>
    <row r="25" s="3" customFormat="1" ht="16" outlineLevel="2" spans="1:8">
      <c r="A25" s="33" t="s">
        <v>90</v>
      </c>
      <c r="B25" s="34" t="s">
        <v>91</v>
      </c>
      <c r="C25" s="35" t="s">
        <v>77</v>
      </c>
      <c r="D25" s="36">
        <v>1</v>
      </c>
      <c r="E25" s="36">
        <v>1</v>
      </c>
      <c r="F25" s="52">
        <v>2500</v>
      </c>
      <c r="G25" s="53">
        <f t="shared" si="2"/>
        <v>2500</v>
      </c>
      <c r="H25" s="73" t="s">
        <v>92</v>
      </c>
    </row>
    <row r="26" s="3" customFormat="1" ht="16" outlineLevel="2" spans="1:8">
      <c r="A26" s="33" t="s">
        <v>93</v>
      </c>
      <c r="B26" s="34" t="s">
        <v>91</v>
      </c>
      <c r="C26" s="35" t="s">
        <v>77</v>
      </c>
      <c r="D26" s="36">
        <v>1</v>
      </c>
      <c r="E26" s="36">
        <v>1</v>
      </c>
      <c r="F26" s="52">
        <v>1100</v>
      </c>
      <c r="G26" s="53">
        <f t="shared" si="2"/>
        <v>1100</v>
      </c>
      <c r="H26" s="73" t="s">
        <v>94</v>
      </c>
    </row>
    <row r="27" s="3" customFormat="1" ht="16" outlineLevel="2" spans="1:8">
      <c r="A27" s="33" t="s">
        <v>95</v>
      </c>
      <c r="B27" s="23" t="s">
        <v>96</v>
      </c>
      <c r="C27" s="18" t="s">
        <v>77</v>
      </c>
      <c r="D27" s="37">
        <v>1</v>
      </c>
      <c r="E27" s="19">
        <v>12</v>
      </c>
      <c r="F27" s="64">
        <v>450</v>
      </c>
      <c r="G27" s="53">
        <f t="shared" si="2"/>
        <v>5400</v>
      </c>
      <c r="H27" s="73" t="s">
        <v>97</v>
      </c>
    </row>
    <row r="28" s="3" customFormat="1" ht="16" outlineLevel="2" spans="1:8">
      <c r="A28" s="33" t="s">
        <v>98</v>
      </c>
      <c r="B28" s="23" t="s">
        <v>96</v>
      </c>
      <c r="C28" s="18" t="s">
        <v>77</v>
      </c>
      <c r="D28" s="37">
        <v>1</v>
      </c>
      <c r="E28" s="19">
        <v>1</v>
      </c>
      <c r="F28" s="64">
        <v>2048.11</v>
      </c>
      <c r="G28" s="53">
        <f t="shared" ref="G28:G35" si="3">D28*E28*F28</f>
        <v>2048.11</v>
      </c>
      <c r="H28" s="73" t="s">
        <v>99</v>
      </c>
    </row>
    <row r="29" s="2" customFormat="1" ht="15.2" outlineLevel="1" spans="1:8">
      <c r="A29" s="38" t="s">
        <v>100</v>
      </c>
      <c r="B29" s="39" t="s">
        <v>101</v>
      </c>
      <c r="C29" s="40"/>
      <c r="D29" s="40"/>
      <c r="E29" s="74"/>
      <c r="F29" s="75"/>
      <c r="G29" s="76">
        <f>SUM(G19:G28)</f>
        <v>32703.11</v>
      </c>
      <c r="H29" s="77"/>
    </row>
    <row r="30" s="2" customFormat="1" ht="15.2" outlineLevel="2" spans="1:8">
      <c r="A30" s="31" t="s">
        <v>102</v>
      </c>
      <c r="B30" s="31" t="s">
        <v>103</v>
      </c>
      <c r="C30" s="22"/>
      <c r="D30" s="22"/>
      <c r="E30" s="59"/>
      <c r="F30" s="60"/>
      <c r="G30" s="61"/>
      <c r="H30" s="77"/>
    </row>
    <row r="31" s="2" customFormat="1" ht="16" outlineLevel="2" spans="1:8">
      <c r="A31" s="23" t="s">
        <v>104</v>
      </c>
      <c r="B31" s="23" t="s">
        <v>105</v>
      </c>
      <c r="C31" s="18" t="s">
        <v>106</v>
      </c>
      <c r="D31" s="37">
        <v>45</v>
      </c>
      <c r="E31" s="37">
        <v>1</v>
      </c>
      <c r="F31" s="64">
        <v>93.5</v>
      </c>
      <c r="G31" s="53">
        <f t="shared" si="3"/>
        <v>4207.5</v>
      </c>
      <c r="H31" s="78" t="s">
        <v>107</v>
      </c>
    </row>
    <row r="32" s="3" customFormat="1" ht="16" outlineLevel="2" spans="1:8">
      <c r="A32" s="23" t="s">
        <v>108</v>
      </c>
      <c r="B32" s="34" t="s">
        <v>109</v>
      </c>
      <c r="C32" s="35" t="s">
        <v>77</v>
      </c>
      <c r="D32" s="36">
        <v>1</v>
      </c>
      <c r="E32" s="37">
        <v>1</v>
      </c>
      <c r="F32" s="64">
        <v>9000</v>
      </c>
      <c r="G32" s="53">
        <f t="shared" si="3"/>
        <v>9000</v>
      </c>
      <c r="H32" s="79" t="s">
        <v>110</v>
      </c>
    </row>
    <row r="33" s="2" customFormat="1" ht="16" outlineLevel="2" spans="1:8">
      <c r="A33" s="23" t="s">
        <v>111</v>
      </c>
      <c r="B33" s="23" t="s">
        <v>112</v>
      </c>
      <c r="C33" s="18" t="s">
        <v>106</v>
      </c>
      <c r="D33" s="37">
        <v>18</v>
      </c>
      <c r="E33" s="37">
        <v>1</v>
      </c>
      <c r="F33" s="64">
        <v>128</v>
      </c>
      <c r="G33" s="53">
        <f t="shared" si="3"/>
        <v>2304</v>
      </c>
      <c r="H33" s="78"/>
    </row>
    <row r="34" s="2" customFormat="1" ht="16" outlineLevel="2" spans="1:8">
      <c r="A34" s="23" t="s">
        <v>113</v>
      </c>
      <c r="B34" s="23" t="s">
        <v>114</v>
      </c>
      <c r="C34" s="18" t="s">
        <v>106</v>
      </c>
      <c r="D34" s="37">
        <v>46</v>
      </c>
      <c r="E34" s="37">
        <v>1</v>
      </c>
      <c r="F34" s="64">
        <v>328</v>
      </c>
      <c r="G34" s="53">
        <f t="shared" si="3"/>
        <v>15088</v>
      </c>
      <c r="H34" s="78" t="s">
        <v>115</v>
      </c>
    </row>
    <row r="35" s="2" customFormat="1" ht="16" outlineLevel="2" spans="1:8">
      <c r="A35" s="23" t="s">
        <v>116</v>
      </c>
      <c r="B35" s="23" t="s">
        <v>117</v>
      </c>
      <c r="C35" s="18" t="s">
        <v>106</v>
      </c>
      <c r="D35" s="37">
        <v>1</v>
      </c>
      <c r="E35" s="37">
        <v>1</v>
      </c>
      <c r="F35" s="64">
        <v>10352</v>
      </c>
      <c r="G35" s="53">
        <f t="shared" si="3"/>
        <v>10352</v>
      </c>
      <c r="H35" s="78" t="s">
        <v>118</v>
      </c>
    </row>
    <row r="36" s="2" customFormat="1" ht="15.2" outlineLevel="2" spans="1:8">
      <c r="A36" s="21" t="s">
        <v>119</v>
      </c>
      <c r="B36" s="39" t="s">
        <v>120</v>
      </c>
      <c r="C36" s="24"/>
      <c r="D36" s="24"/>
      <c r="E36" s="15"/>
      <c r="F36" s="80"/>
      <c r="G36" s="66">
        <f>SUM(G31:G35)</f>
        <v>40951.5</v>
      </c>
      <c r="H36" s="67"/>
    </row>
    <row r="37" s="2" customFormat="1" ht="15.2" spans="1:8">
      <c r="A37" s="25" t="s">
        <v>121</v>
      </c>
      <c r="B37" s="26" t="s">
        <v>73</v>
      </c>
      <c r="C37" s="27"/>
      <c r="D37" s="27"/>
      <c r="E37" s="27"/>
      <c r="F37" s="68"/>
      <c r="G37" s="66">
        <f>G29+G36</f>
        <v>73654.61</v>
      </c>
      <c r="H37" s="69"/>
    </row>
    <row r="38" s="2" customFormat="1" ht="15.2" spans="1:8">
      <c r="A38" s="28"/>
      <c r="B38" s="29"/>
      <c r="C38" s="30"/>
      <c r="D38" s="30"/>
      <c r="E38" s="30"/>
      <c r="F38" s="70"/>
      <c r="G38" s="71"/>
      <c r="H38" s="72"/>
    </row>
    <row r="39" s="2" customFormat="1" ht="31" spans="1:8">
      <c r="A39" s="31" t="s">
        <v>122</v>
      </c>
      <c r="B39" s="31" t="s">
        <v>123</v>
      </c>
      <c r="C39" s="14" t="s">
        <v>31</v>
      </c>
      <c r="D39" s="15" t="s">
        <v>32</v>
      </c>
      <c r="E39" s="15" t="s">
        <v>33</v>
      </c>
      <c r="F39" s="50" t="s">
        <v>34</v>
      </c>
      <c r="G39" s="50" t="s">
        <v>35</v>
      </c>
      <c r="H39" s="51" t="s">
        <v>36</v>
      </c>
    </row>
    <row r="40" s="2" customFormat="1" ht="16" spans="1:8">
      <c r="A40" s="33" t="s">
        <v>124</v>
      </c>
      <c r="B40" s="41" t="s">
        <v>125</v>
      </c>
      <c r="C40" s="18" t="s">
        <v>77</v>
      </c>
      <c r="D40" s="37">
        <v>1</v>
      </c>
      <c r="E40" s="37">
        <v>16</v>
      </c>
      <c r="F40" s="64">
        <v>10</v>
      </c>
      <c r="G40" s="53">
        <f t="shared" ref="G40:G53" si="4">D40*E40*F40</f>
        <v>160</v>
      </c>
      <c r="H40" s="78" t="s">
        <v>126</v>
      </c>
    </row>
    <row r="41" s="2" customFormat="1" ht="16" spans="1:8">
      <c r="A41" s="33" t="s">
        <v>127</v>
      </c>
      <c r="B41" s="41" t="s">
        <v>128</v>
      </c>
      <c r="C41" s="18" t="s">
        <v>77</v>
      </c>
      <c r="D41" s="37">
        <v>1</v>
      </c>
      <c r="E41" s="37">
        <v>2</v>
      </c>
      <c r="F41" s="64">
        <v>25</v>
      </c>
      <c r="G41" s="53">
        <f t="shared" si="4"/>
        <v>50</v>
      </c>
      <c r="H41" s="78" t="s">
        <v>129</v>
      </c>
    </row>
    <row r="42" s="2" customFormat="1" ht="16" spans="1:8">
      <c r="A42" s="33" t="s">
        <v>130</v>
      </c>
      <c r="B42" s="41" t="s">
        <v>131</v>
      </c>
      <c r="C42" s="18" t="s">
        <v>77</v>
      </c>
      <c r="D42" s="37">
        <v>45</v>
      </c>
      <c r="E42" s="37">
        <v>1</v>
      </c>
      <c r="F42" s="64">
        <v>25</v>
      </c>
      <c r="G42" s="53">
        <f t="shared" si="4"/>
        <v>1125</v>
      </c>
      <c r="H42" s="78" t="s">
        <v>132</v>
      </c>
    </row>
    <row r="43" s="2" customFormat="1" ht="16" spans="1:8">
      <c r="A43" s="33" t="s">
        <v>133</v>
      </c>
      <c r="B43" s="41" t="s">
        <v>134</v>
      </c>
      <c r="C43" s="18" t="s">
        <v>77</v>
      </c>
      <c r="D43" s="37">
        <v>36</v>
      </c>
      <c r="E43" s="37">
        <v>1</v>
      </c>
      <c r="F43" s="64">
        <v>3</v>
      </c>
      <c r="G43" s="53">
        <f t="shared" si="4"/>
        <v>108</v>
      </c>
      <c r="H43" s="78"/>
    </row>
    <row r="44" s="3" customFormat="1" ht="16" spans="1:8">
      <c r="A44" s="33" t="s">
        <v>135</v>
      </c>
      <c r="B44" s="34" t="s">
        <v>136</v>
      </c>
      <c r="C44" s="18" t="s">
        <v>77</v>
      </c>
      <c r="D44" s="19">
        <v>1</v>
      </c>
      <c r="E44" s="37">
        <v>17</v>
      </c>
      <c r="F44" s="64">
        <v>6</v>
      </c>
      <c r="G44" s="53">
        <f t="shared" si="4"/>
        <v>102</v>
      </c>
      <c r="H44" s="78"/>
    </row>
    <row r="45" s="3" customFormat="1" ht="16" spans="1:8">
      <c r="A45" s="33" t="s">
        <v>137</v>
      </c>
      <c r="B45" s="41" t="s">
        <v>138</v>
      </c>
      <c r="C45" s="18" t="s">
        <v>77</v>
      </c>
      <c r="D45" s="37">
        <v>1</v>
      </c>
      <c r="E45" s="37">
        <v>6</v>
      </c>
      <c r="F45" s="52">
        <v>80</v>
      </c>
      <c r="G45" s="53">
        <f t="shared" si="4"/>
        <v>480</v>
      </c>
      <c r="H45" s="78" t="s">
        <v>139</v>
      </c>
    </row>
    <row r="46" s="3" customFormat="1" ht="16" spans="1:8">
      <c r="A46" s="33" t="s">
        <v>140</v>
      </c>
      <c r="B46" s="41" t="s">
        <v>141</v>
      </c>
      <c r="C46" s="18" t="s">
        <v>77</v>
      </c>
      <c r="D46" s="37">
        <v>1</v>
      </c>
      <c r="E46" s="37">
        <v>1</v>
      </c>
      <c r="F46" s="64">
        <v>6000</v>
      </c>
      <c r="G46" s="53">
        <f t="shared" si="4"/>
        <v>6000</v>
      </c>
      <c r="H46" s="81" t="s">
        <v>142</v>
      </c>
    </row>
    <row r="47" s="3" customFormat="1" ht="16" spans="1:8">
      <c r="A47" s="33" t="s">
        <v>143</v>
      </c>
      <c r="B47" s="34" t="s">
        <v>144</v>
      </c>
      <c r="C47" s="18" t="s">
        <v>77</v>
      </c>
      <c r="D47" s="37">
        <v>1</v>
      </c>
      <c r="E47" s="37">
        <v>6</v>
      </c>
      <c r="F47" s="64">
        <v>50</v>
      </c>
      <c r="G47" s="53">
        <f t="shared" si="4"/>
        <v>300</v>
      </c>
      <c r="H47" s="78" t="s">
        <v>145</v>
      </c>
    </row>
    <row r="48" s="3" customFormat="1" ht="16" spans="1:8">
      <c r="A48" s="33" t="s">
        <v>146</v>
      </c>
      <c r="B48" s="42" t="s">
        <v>147</v>
      </c>
      <c r="C48" s="18" t="s">
        <v>77</v>
      </c>
      <c r="D48" s="37">
        <v>3</v>
      </c>
      <c r="E48" s="37">
        <v>1</v>
      </c>
      <c r="F48" s="52">
        <v>180</v>
      </c>
      <c r="G48" s="53">
        <f t="shared" si="4"/>
        <v>540</v>
      </c>
      <c r="H48" s="78"/>
    </row>
    <row r="49" s="3" customFormat="1" ht="16" spans="1:8">
      <c r="A49" s="33" t="s">
        <v>148</v>
      </c>
      <c r="B49" s="34" t="s">
        <v>149</v>
      </c>
      <c r="C49" s="18" t="s">
        <v>77</v>
      </c>
      <c r="D49" s="19">
        <v>1</v>
      </c>
      <c r="E49" s="37">
        <v>2</v>
      </c>
      <c r="F49" s="64">
        <v>80</v>
      </c>
      <c r="G49" s="53">
        <f t="shared" si="4"/>
        <v>160</v>
      </c>
      <c r="H49" s="78"/>
    </row>
    <row r="50" s="3" customFormat="1" ht="16" spans="1:8">
      <c r="A50" s="33" t="s">
        <v>150</v>
      </c>
      <c r="B50" s="34" t="s">
        <v>151</v>
      </c>
      <c r="C50" s="18" t="s">
        <v>77</v>
      </c>
      <c r="D50" s="37">
        <v>1</v>
      </c>
      <c r="E50" s="37">
        <v>1</v>
      </c>
      <c r="F50" s="52">
        <v>476.87</v>
      </c>
      <c r="G50" s="53">
        <f t="shared" si="4"/>
        <v>476.87</v>
      </c>
      <c r="H50" s="78"/>
    </row>
    <row r="51" s="3" customFormat="1" ht="16" spans="1:8">
      <c r="A51" s="33" t="s">
        <v>152</v>
      </c>
      <c r="B51" s="34" t="s">
        <v>153</v>
      </c>
      <c r="C51" s="18" t="s">
        <v>77</v>
      </c>
      <c r="D51" s="37">
        <v>1</v>
      </c>
      <c r="E51" s="37">
        <v>1</v>
      </c>
      <c r="F51" s="52">
        <v>265</v>
      </c>
      <c r="G51" s="53">
        <f t="shared" si="4"/>
        <v>265</v>
      </c>
      <c r="H51" s="78"/>
    </row>
    <row r="52" s="3" customFormat="1" ht="16" spans="1:8">
      <c r="A52" s="33" t="s">
        <v>154</v>
      </c>
      <c r="B52" s="23" t="s">
        <v>155</v>
      </c>
      <c r="C52" s="18" t="s">
        <v>77</v>
      </c>
      <c r="D52" s="19">
        <v>1</v>
      </c>
      <c r="E52" s="37">
        <v>1</v>
      </c>
      <c r="F52" s="64">
        <v>992</v>
      </c>
      <c r="G52" s="53">
        <f t="shared" si="4"/>
        <v>992</v>
      </c>
      <c r="H52" s="78" t="s">
        <v>156</v>
      </c>
    </row>
    <row r="53" s="2" customFormat="1" ht="15.2" spans="1:8">
      <c r="A53" s="21" t="s">
        <v>157</v>
      </c>
      <c r="B53" s="21" t="s">
        <v>158</v>
      </c>
      <c r="C53" s="24"/>
      <c r="D53" s="24"/>
      <c r="E53" s="15"/>
      <c r="F53" s="80"/>
      <c r="G53" s="66">
        <f>SUM(G40:G52)</f>
        <v>10758.87</v>
      </c>
      <c r="H53" s="67"/>
    </row>
    <row r="54" s="2" customFormat="1" ht="15.2" spans="1:8">
      <c r="A54" s="21" t="s">
        <v>157</v>
      </c>
      <c r="B54" s="26" t="s">
        <v>159</v>
      </c>
      <c r="C54" s="24"/>
      <c r="D54" s="24"/>
      <c r="E54" s="15"/>
      <c r="F54" s="80"/>
      <c r="G54" s="66">
        <f>G53</f>
        <v>10758.87</v>
      </c>
      <c r="H54" s="67"/>
    </row>
    <row r="55" s="2" customFormat="1" ht="16" spans="1:8">
      <c r="A55" s="33" t="s">
        <v>160</v>
      </c>
      <c r="B55" s="41" t="s">
        <v>161</v>
      </c>
      <c r="C55" s="18" t="s">
        <v>77</v>
      </c>
      <c r="D55" s="19">
        <v>40</v>
      </c>
      <c r="E55" s="37">
        <v>1</v>
      </c>
      <c r="F55" s="64">
        <f>10679/40</f>
        <v>266.975</v>
      </c>
      <c r="G55" s="53">
        <f>D55*E55*F55</f>
        <v>10679</v>
      </c>
      <c r="H55" s="78"/>
    </row>
    <row r="56" s="2" customFormat="1" ht="16" spans="1:8">
      <c r="A56" s="33" t="s">
        <v>162</v>
      </c>
      <c r="B56" s="34" t="s">
        <v>163</v>
      </c>
      <c r="C56" s="18" t="s">
        <v>77</v>
      </c>
      <c r="D56" s="19">
        <v>1</v>
      </c>
      <c r="E56" s="37">
        <v>1</v>
      </c>
      <c r="F56" s="64">
        <v>4000</v>
      </c>
      <c r="G56" s="53">
        <f>D56*E56*F56</f>
        <v>4000</v>
      </c>
      <c r="H56" s="78"/>
    </row>
    <row r="57" s="2" customFormat="1" ht="15.2" spans="1:8">
      <c r="A57" s="21" t="s">
        <v>164</v>
      </c>
      <c r="B57" s="21" t="s">
        <v>165</v>
      </c>
      <c r="C57" s="24"/>
      <c r="D57" s="24"/>
      <c r="E57" s="15"/>
      <c r="F57" s="56"/>
      <c r="G57" s="66">
        <f>SUM(G55:G56)</f>
        <v>14679</v>
      </c>
      <c r="H57" s="67"/>
    </row>
    <row r="58" s="2" customFormat="1" ht="16" spans="1:8">
      <c r="A58" s="13" t="s">
        <v>166</v>
      </c>
      <c r="B58" s="31" t="s">
        <v>167</v>
      </c>
      <c r="C58" s="22"/>
      <c r="D58" s="22"/>
      <c r="E58" s="59"/>
      <c r="F58" s="60"/>
      <c r="G58" s="82" t="s">
        <v>35</v>
      </c>
      <c r="H58" s="62" t="s">
        <v>168</v>
      </c>
    </row>
    <row r="59" s="4" customFormat="1" ht="16" outlineLevel="2" spans="1:8">
      <c r="A59" s="43" t="s">
        <v>169</v>
      </c>
      <c r="B59" s="44" t="s">
        <v>170</v>
      </c>
      <c r="C59" s="19" t="s">
        <v>77</v>
      </c>
      <c r="D59" s="19">
        <v>1</v>
      </c>
      <c r="E59" s="19">
        <v>1</v>
      </c>
      <c r="F59" s="83">
        <v>1800</v>
      </c>
      <c r="G59" s="84">
        <f>D59*E59*F59</f>
        <v>1800</v>
      </c>
      <c r="H59" s="85" t="s">
        <v>171</v>
      </c>
    </row>
    <row r="60" s="4" customFormat="1" ht="16" outlineLevel="2" spans="1:8">
      <c r="A60" s="43" t="s">
        <v>172</v>
      </c>
      <c r="B60" s="45" t="s">
        <v>173</v>
      </c>
      <c r="C60" s="18" t="s">
        <v>77</v>
      </c>
      <c r="D60" s="37">
        <v>6</v>
      </c>
      <c r="E60" s="37">
        <v>1</v>
      </c>
      <c r="F60" s="52">
        <v>200</v>
      </c>
      <c r="G60" s="86">
        <f t="shared" ref="G56:G63" si="5">D60*E60*F60</f>
        <v>1200</v>
      </c>
      <c r="H60" s="85" t="s">
        <v>171</v>
      </c>
    </row>
    <row r="61" s="4" customFormat="1" ht="16" outlineLevel="2" spans="1:8">
      <c r="A61" s="43" t="s">
        <v>174</v>
      </c>
      <c r="B61" s="45" t="s">
        <v>175</v>
      </c>
      <c r="C61" s="18" t="s">
        <v>77</v>
      </c>
      <c r="D61" s="37">
        <v>2</v>
      </c>
      <c r="E61" s="37">
        <v>1</v>
      </c>
      <c r="F61" s="64">
        <v>300</v>
      </c>
      <c r="G61" s="86">
        <f t="shared" si="5"/>
        <v>600</v>
      </c>
      <c r="H61" s="85" t="s">
        <v>171</v>
      </c>
    </row>
    <row r="62" s="4" customFormat="1" ht="31" outlineLevel="2" spans="1:8">
      <c r="A62" s="43" t="s">
        <v>176</v>
      </c>
      <c r="B62" s="45" t="s">
        <v>177</v>
      </c>
      <c r="C62" s="18" t="s">
        <v>77</v>
      </c>
      <c r="D62" s="37">
        <v>1</v>
      </c>
      <c r="E62" s="37">
        <v>1</v>
      </c>
      <c r="F62" s="64">
        <v>8000</v>
      </c>
      <c r="G62" s="86">
        <f t="shared" si="5"/>
        <v>8000</v>
      </c>
      <c r="H62" s="85" t="s">
        <v>171</v>
      </c>
    </row>
    <row r="63" s="4" customFormat="1" ht="16" outlineLevel="2" spans="1:8">
      <c r="A63" s="43" t="s">
        <v>178</v>
      </c>
      <c r="B63" s="45" t="s">
        <v>179</v>
      </c>
      <c r="C63" s="18" t="s">
        <v>39</v>
      </c>
      <c r="D63" s="46">
        <v>1</v>
      </c>
      <c r="E63" s="46">
        <v>2</v>
      </c>
      <c r="F63" s="52">
        <v>1000</v>
      </c>
      <c r="G63" s="86">
        <f t="shared" si="5"/>
        <v>2000</v>
      </c>
      <c r="H63" s="85" t="s">
        <v>171</v>
      </c>
    </row>
    <row r="64" s="2" customFormat="1" ht="15.2" spans="1:8">
      <c r="A64" s="21" t="s">
        <v>180</v>
      </c>
      <c r="B64" s="21" t="s">
        <v>165</v>
      </c>
      <c r="C64" s="24"/>
      <c r="D64" s="24"/>
      <c r="E64" s="15"/>
      <c r="F64" s="56"/>
      <c r="G64" s="87">
        <f>SUM(G59:G63)</f>
        <v>13600</v>
      </c>
      <c r="H64" s="67"/>
    </row>
    <row r="65" s="2" customFormat="1" ht="15.2" spans="1:8">
      <c r="A65" s="88" t="s">
        <v>181</v>
      </c>
      <c r="B65" s="39" t="s">
        <v>182</v>
      </c>
      <c r="C65" s="89"/>
      <c r="D65" s="89"/>
      <c r="E65" s="89"/>
      <c r="F65" s="68"/>
      <c r="G65" s="90">
        <f>G57+G64</f>
        <v>28279</v>
      </c>
      <c r="H65" s="91"/>
    </row>
    <row r="66" spans="1:7">
      <c r="A66" s="6"/>
      <c r="F66" s="92"/>
      <c r="G66" s="93"/>
    </row>
    <row r="67" spans="6:6">
      <c r="F67" s="92"/>
    </row>
    <row r="68" spans="6:6">
      <c r="F68" s="92"/>
    </row>
  </sheetData>
  <pageMargins left="0.196527777777778" right="0" top="0.161111111111111" bottom="0.161111111111111" header="0.298611111111111" footer="0.298611111111111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BMW Group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Jessie</cp:lastModifiedBy>
  <dcterms:created xsi:type="dcterms:W3CDTF">2016-11-28T17:10:00Z</dcterms:created>
  <cp:lastPrinted>2021-12-22T14:55:00Z</cp:lastPrinted>
  <dcterms:modified xsi:type="dcterms:W3CDTF">2023-12-22T13:17:08Z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8CAF22C7891639C806BC2065C866B150_42</vt:lpwstr>
  </property>
</Properties>
</file>