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广州维多利酒店" sheetId="13" r:id="rId1"/>
  </sheets>
  <calcPr calcId="144525" concurrentCalc="0"/>
</workbook>
</file>

<file path=xl/sharedStrings.xml><?xml version="1.0" encoding="utf-8"?>
<sst xmlns="http://schemas.openxmlformats.org/spreadsheetml/2006/main" count="47">
  <si>
    <t>报价人</t>
  </si>
  <si>
    <t>中国康辉旅行社集团有限责任公司
China Comfort Travel Group</t>
  </si>
  <si>
    <t>报价时间</t>
  </si>
  <si>
    <t>2017.09.27</t>
  </si>
  <si>
    <t>时间:</t>
  </si>
  <si>
    <t>2017年11月09日-11月10日</t>
  </si>
  <si>
    <t>地点：</t>
  </si>
  <si>
    <t xml:space="preserve">                                      广州维多利酒店（广州 天河区 黄埔大道西106号(奥园大厦旁)）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</si>
  <si>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</si>
  <si>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</si>
  <si>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</si>
  <si>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</si>
  <si>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</si>
  <si>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</si>
  <si>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</si>
  <si>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</si>
  <si>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</si>
  <si>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</si>
  <si>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</si>
  <si>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</si>
  <si>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</si>
  <si>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</si>
  <si>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</si>
  <si>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</si>
  <si>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</si>
  <si>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</si>
  <si>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 xml:space="preserve">物料制作
</t>
  </si>
  <si>
    <t>物料制作费用</t>
  </si>
  <si>
    <t>次</t>
  </si>
  <si>
    <t>物料合计Total</t>
  </si>
  <si>
    <t>用餐</t>
  </si>
  <si>
    <t>酒水购买</t>
  </si>
  <si>
    <t>人</t>
  </si>
  <si>
    <t>围桌晚宴</t>
  </si>
  <si>
    <t>桌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</si>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</sst>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176" formatCode="_-\¥\ * #,##0.00_-;\-\¥\ * #,##0.00_-;_-\¥\ * &quot;-&quot;??_-;_-@_-"/>
    <numFmt numFmtId="43" formatCode="_ * #,##0.00_ ;_ * \-#,##0.00_ ;_ * &quot;-&quot;??_ ;_ @_ "/>
    <numFmt numFmtId="42" formatCode="_ &quot;￥&quot;* #,##0_ ;_ &quot;￥&quot;* \-#,##0_ ;_ &quot;￥&quot;* &quot;-&quot;_ ;_ @_ "/>
    <numFmt numFmtId="7" formatCode="&quot;￥&quot;#,##0.00;&quot;￥&quot;\-#,##0.00"/>
    <numFmt numFmtId="41" formatCode="_ * #,##0_ ;_ * \-#,##0_ ;_ * &quot;-&quot;_ ;_ @_ "/>
    <numFmt numFmtId="177" formatCode="\¥#,##0.00_);[Red]\(\¥#,##0.0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6" borderId="3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3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1" borderId="35" applyNumberFormat="0" applyAlignment="0" applyProtection="0">
      <alignment vertical="center"/>
    </xf>
    <xf numFmtId="0" fontId="10" fillId="11" borderId="31" applyNumberFormat="0" applyAlignment="0" applyProtection="0">
      <alignment vertical="center"/>
    </xf>
    <xf numFmtId="0" fontId="25" fillId="27" borderId="3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1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2" fillId="0" borderId="19" xfId="8" applyNumberFormat="1" applyFont="1" applyFill="1" applyBorder="1" applyAlignment="1">
      <alignment horizontal="center" vertical="center" wrapText="1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7" fontId="6" fillId="7" borderId="2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8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8" xfId="0" applyNumberFormat="1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 wrapText="1"/>
    </xf>
    <xf numFmtId="177" fontId="1" fillId="0" borderId="29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8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8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8" xfId="0" applyNumberFormat="1" applyFont="1" applyFill="1" applyBorder="1" applyAlignment="1">
      <alignment horizontal="center" vertical="center"/>
    </xf>
    <xf numFmtId="7" fontId="6" fillId="7" borderId="22" xfId="4" applyNumberFormat="1" applyFont="1" applyFill="1" applyBorder="1" applyAlignment="1">
      <alignment horizontal="center" vertical="center"/>
    </xf>
    <xf numFmtId="177" fontId="6" fillId="7" borderId="3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B15" sqref="B15:C15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0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1"/>
      <c r="J6" s="72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3"/>
      <c r="J7" s="74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5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6">
        <f>D9*F9*H9</f>
        <v>0</v>
      </c>
      <c r="J9" s="77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6">
        <f>H10*D10*F10</f>
        <v>0</v>
      </c>
      <c r="J10" s="77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78">
        <f>SUM(I9:I10)</f>
        <v>0</v>
      </c>
      <c r="J11" s="79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200000</v>
      </c>
      <c r="I12" s="76">
        <f>H12*F12*D12</f>
        <v>200000</v>
      </c>
      <c r="J12" s="80"/>
    </row>
    <row r="13" customFormat="1" ht="15" spans="1:10">
      <c r="A13" s="45" t="s">
        <v>29</v>
      </c>
      <c r="B13" s="46"/>
      <c r="C13" s="46"/>
      <c r="D13" s="46"/>
      <c r="E13" s="46"/>
      <c r="F13" s="46"/>
      <c r="G13" s="46"/>
      <c r="H13" s="47"/>
      <c r="I13" s="78">
        <f>SUM(I12:I12)</f>
        <v>200000</v>
      </c>
      <c r="J13" s="79"/>
    </row>
    <row r="14" customFormat="1" ht="15.95" customHeight="1" spans="1:10">
      <c r="A14" s="38" t="s">
        <v>30</v>
      </c>
      <c r="B14" s="48" t="s">
        <v>31</v>
      </c>
      <c r="C14" s="49"/>
      <c r="D14" s="41">
        <v>8</v>
      </c>
      <c r="E14" s="42" t="s">
        <v>32</v>
      </c>
      <c r="F14" s="43">
        <v>1</v>
      </c>
      <c r="G14" s="42" t="s">
        <v>28</v>
      </c>
      <c r="H14" s="44">
        <v>58</v>
      </c>
      <c r="I14" s="76">
        <f t="shared" ref="I12:I15" si="0">H14*F14*D14</f>
        <v>464</v>
      </c>
      <c r="J14" s="80"/>
    </row>
    <row r="15" customFormat="1" ht="16.5" spans="1:10">
      <c r="A15" s="50"/>
      <c r="B15" s="29" t="s">
        <v>33</v>
      </c>
      <c r="C15" s="30"/>
      <c r="D15" s="41"/>
      <c r="E15" s="42" t="s">
        <v>34</v>
      </c>
      <c r="F15" s="43">
        <v>1</v>
      </c>
      <c r="G15" s="32" t="s">
        <v>28</v>
      </c>
      <c r="H15" s="44"/>
      <c r="I15" s="76">
        <f t="shared" si="0"/>
        <v>0</v>
      </c>
      <c r="J15" s="81"/>
    </row>
    <row r="16" customFormat="1" ht="15" spans="1:10">
      <c r="A16" s="45" t="s">
        <v>35</v>
      </c>
      <c r="B16" s="46"/>
      <c r="C16" s="46"/>
      <c r="D16" s="46"/>
      <c r="E16" s="46"/>
      <c r="F16" s="46"/>
      <c r="G16" s="46"/>
      <c r="H16" s="47"/>
      <c r="I16" s="78">
        <f>SUM(I14:I15)</f>
        <v>464</v>
      </c>
      <c r="J16" s="79"/>
    </row>
    <row r="17" customFormat="1" ht="16.5" spans="1:10">
      <c r="A17" s="51" t="s">
        <v>36</v>
      </c>
      <c r="B17" s="52" t="s">
        <v>37</v>
      </c>
      <c r="C17" s="52"/>
      <c r="D17" s="53">
        <v>1</v>
      </c>
      <c r="E17" s="53" t="s">
        <v>32</v>
      </c>
      <c r="F17" s="53">
        <v>3</v>
      </c>
      <c r="G17" s="53" t="s">
        <v>28</v>
      </c>
      <c r="H17" s="54">
        <v>50</v>
      </c>
      <c r="I17" s="82">
        <f>F17*D17*H17</f>
        <v>150</v>
      </c>
      <c r="J17" s="83"/>
    </row>
    <row r="18" customFormat="1" ht="16.5" spans="1:10">
      <c r="A18" s="51"/>
      <c r="B18" s="52" t="s">
        <v>38</v>
      </c>
      <c r="C18" s="52"/>
      <c r="D18" s="53">
        <v>1</v>
      </c>
      <c r="E18" s="53" t="s">
        <v>32</v>
      </c>
      <c r="F18" s="53">
        <v>2</v>
      </c>
      <c r="G18" s="53" t="s">
        <v>28</v>
      </c>
      <c r="H18" s="54">
        <v>1500</v>
      </c>
      <c r="I18" s="82">
        <f t="shared" ref="I18:I20" si="1">H18*F18*D18</f>
        <v>3000</v>
      </c>
      <c r="J18" s="83"/>
    </row>
    <row r="19" customFormat="1" ht="16.5" spans="1:10">
      <c r="A19" s="51"/>
      <c r="B19" s="52" t="s">
        <v>39</v>
      </c>
      <c r="C19" s="52"/>
      <c r="D19" s="53">
        <v>1</v>
      </c>
      <c r="E19" s="53" t="s">
        <v>32</v>
      </c>
      <c r="F19" s="53">
        <v>3</v>
      </c>
      <c r="G19" s="53" t="s">
        <v>28</v>
      </c>
      <c r="H19" s="54">
        <v>500</v>
      </c>
      <c r="I19" s="82">
        <f t="shared" si="1"/>
        <v>1500</v>
      </c>
      <c r="J19" s="83"/>
    </row>
    <row r="20" customFormat="1" ht="16.5" spans="1:10">
      <c r="A20" s="51"/>
      <c r="B20" s="52" t="s">
        <v>36</v>
      </c>
      <c r="C20" s="52"/>
      <c r="D20" s="53">
        <v>1</v>
      </c>
      <c r="E20" s="53" t="s">
        <v>32</v>
      </c>
      <c r="F20" s="53">
        <v>3</v>
      </c>
      <c r="G20" s="53" t="s">
        <v>28</v>
      </c>
      <c r="H20" s="54">
        <v>500</v>
      </c>
      <c r="I20" s="82">
        <f t="shared" si="1"/>
        <v>1500</v>
      </c>
      <c r="J20" s="83"/>
    </row>
    <row r="21" customFormat="1" ht="15" spans="1:10">
      <c r="A21" s="45" t="s">
        <v>40</v>
      </c>
      <c r="B21" s="46"/>
      <c r="C21" s="46"/>
      <c r="D21" s="46"/>
      <c r="E21" s="46"/>
      <c r="F21" s="46"/>
      <c r="G21" s="46"/>
      <c r="H21" s="47"/>
      <c r="I21" s="78">
        <f>SUM(I17:I20)</f>
        <v>6150</v>
      </c>
      <c r="J21" s="79"/>
    </row>
    <row r="22" customFormat="1" ht="15" spans="1:10">
      <c r="A22" s="55" t="s">
        <v>41</v>
      </c>
      <c r="B22" s="56"/>
      <c r="C22" s="56"/>
      <c r="D22" s="56"/>
      <c r="E22" s="56"/>
      <c r="F22" s="56"/>
      <c r="G22" s="56"/>
      <c r="H22" s="57"/>
      <c r="I22" s="84">
        <f>SUM(I13,I16,I21)</f>
        <v>206614</v>
      </c>
      <c r="J22" s="85"/>
    </row>
    <row r="23" customFormat="1" ht="15" spans="1:10">
      <c r="A23" s="55" t="s">
        <v>42</v>
      </c>
      <c r="B23" s="56"/>
      <c r="C23" s="56"/>
      <c r="D23" s="56"/>
      <c r="E23" s="56"/>
      <c r="F23" s="56"/>
      <c r="G23" s="56"/>
      <c r="H23" s="58"/>
      <c r="I23" s="84">
        <f>I22*0.1</f>
        <v>20661.4</v>
      </c>
      <c r="J23" s="85"/>
    </row>
    <row r="24" customFormat="1" ht="15" spans="1:10">
      <c r="A24" s="55" t="s">
        <v>43</v>
      </c>
      <c r="B24" s="56"/>
      <c r="C24" s="56"/>
      <c r="D24" s="56"/>
      <c r="E24" s="56"/>
      <c r="F24" s="56"/>
      <c r="G24" s="56"/>
      <c r="H24" s="58"/>
      <c r="I24" s="84">
        <f>SUM(I22:I23)</f>
        <v>227275.4</v>
      </c>
      <c r="J24" s="85"/>
    </row>
    <row r="25" customFormat="1" ht="15" spans="1:10">
      <c r="A25" s="59" t="s">
        <v>44</v>
      </c>
      <c r="B25" s="60"/>
      <c r="C25" s="60"/>
      <c r="D25" s="61"/>
      <c r="E25" s="62"/>
      <c r="F25" s="62"/>
      <c r="G25" s="62"/>
      <c r="H25" s="63"/>
      <c r="I25" s="86">
        <f>I24*0.06</f>
        <v>13636.524</v>
      </c>
      <c r="J25" s="87"/>
    </row>
    <row r="26" customFormat="1" ht="21.75" spans="1:10">
      <c r="A26" s="64" t="s">
        <v>45</v>
      </c>
      <c r="B26" s="65"/>
      <c r="C26" s="66"/>
      <c r="D26" s="67"/>
      <c r="E26" s="68"/>
      <c r="F26" s="68"/>
      <c r="G26" s="68"/>
      <c r="H26" s="69"/>
      <c r="I26" s="88">
        <f>SUM(I24:I25)</f>
        <v>240911.924</v>
      </c>
      <c r="J26" s="89"/>
    </row>
    <row r="28" spans="1:1">
      <c r="A28" t="s">
        <v>46</v>
      </c>
    </row>
  </sheetData>
  <mergeCells count="26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A16:H16"/>
    <mergeCell ref="B17:C17"/>
    <mergeCell ref="B18:C18"/>
    <mergeCell ref="B19:C19"/>
    <mergeCell ref="B20:C20"/>
    <mergeCell ref="A21:H21"/>
    <mergeCell ref="A26:C26"/>
    <mergeCell ref="A9:A10"/>
    <mergeCell ref="A14:A15"/>
    <mergeCell ref="A17:A20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广州维多利酒店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2017-11-23T03:37:00Z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